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12" documentId="8_{17CC3842-CDF5-497D-B992-69E6C9301A63}" xr6:coauthVersionLast="47" xr6:coauthVersionMax="47" xr10:uidLastSave="{DE85116B-E45F-4A9E-B678-27957DFF2AD6}"/>
  <bookViews>
    <workbookView xWindow="-120" yWindow="-120" windowWidth="29040" windowHeight="15720" xr2:uid="{DB0661BB-6228-421D-B0ED-8A8DBC43D72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47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24" l="1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K109" i="33"/>
  <c r="I109" i="33"/>
  <c r="J109" i="33" s="1"/>
  <c r="G109" i="33"/>
  <c r="H109" i="33" s="1"/>
  <c r="E109" i="33"/>
  <c r="F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J96" i="33"/>
  <c r="H96" i="33"/>
  <c r="F96" i="33"/>
  <c r="D96" i="33"/>
  <c r="K95" i="33"/>
  <c r="L96" i="33" s="1"/>
  <c r="K87" i="33"/>
  <c r="J87" i="33"/>
  <c r="H87" i="33"/>
  <c r="F87" i="33"/>
  <c r="D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F74" i="33"/>
  <c r="D74" i="33"/>
  <c r="K73" i="33"/>
  <c r="L74" i="33" s="1"/>
  <c r="J65" i="33"/>
  <c r="H65" i="33"/>
  <c r="F65" i="33"/>
  <c r="D65" i="33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J52" i="33"/>
  <c r="H52" i="33"/>
  <c r="F52" i="33"/>
  <c r="D52" i="33"/>
  <c r="K51" i="33"/>
  <c r="L52" i="33" s="1"/>
  <c r="J43" i="33"/>
  <c r="H43" i="33"/>
  <c r="F43" i="33"/>
  <c r="D43" i="33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K29" i="33"/>
  <c r="L30" i="33" s="1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98" i="47"/>
  <c r="N97" i="47"/>
  <c r="M95" i="47"/>
  <c r="N76" i="47"/>
  <c r="N75" i="47"/>
  <c r="M73" i="47"/>
  <c r="N54" i="47"/>
  <c r="N53" i="47"/>
  <c r="M51" i="47"/>
  <c r="N32" i="47"/>
  <c r="N31" i="47"/>
  <c r="M29" i="47"/>
  <c r="N10" i="47"/>
  <c r="N9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I7" i="47" s="1"/>
  <c r="N96" i="47" l="1"/>
  <c r="K73" i="47"/>
  <c r="N74" i="47" s="1"/>
  <c r="N8" i="47"/>
  <c r="I29" i="47"/>
  <c r="G7" i="47"/>
  <c r="I95" i="47"/>
  <c r="I73" i="47"/>
  <c r="I51" i="47"/>
  <c r="J8" i="47"/>
  <c r="L74" i="47"/>
  <c r="K29" i="47"/>
  <c r="L30" i="47" s="1"/>
  <c r="K51" i="47"/>
  <c r="N52" i="47" s="1"/>
  <c r="K95" i="47"/>
  <c r="L8" i="47"/>
  <c r="N30" i="47" l="1"/>
  <c r="L96" i="47"/>
  <c r="L52" i="47"/>
  <c r="G51" i="47"/>
  <c r="G29" i="47"/>
  <c r="J30" i="47" s="1"/>
  <c r="E7" i="47"/>
  <c r="H8" i="47" s="1"/>
  <c r="G95" i="47"/>
  <c r="J96" i="47" s="1"/>
  <c r="G73" i="47"/>
  <c r="J74" i="47" l="1"/>
  <c r="H96" i="47"/>
  <c r="E73" i="47"/>
  <c r="C7" i="47"/>
  <c r="E51" i="47"/>
  <c r="E29" i="47"/>
  <c r="E95" i="47"/>
  <c r="J52" i="47"/>
  <c r="C95" i="47" l="1"/>
  <c r="D96" i="47" s="1"/>
  <c r="C73" i="47"/>
  <c r="D74" i="47" s="1"/>
  <c r="C29" i="47"/>
  <c r="D30" i="47" s="1"/>
  <c r="C51" i="47"/>
  <c r="D52" i="47" s="1"/>
  <c r="D8" i="47"/>
  <c r="H52" i="47"/>
  <c r="H74" i="47"/>
  <c r="F8" i="47"/>
  <c r="F30" i="47"/>
  <c r="H30" i="47"/>
  <c r="F52" i="47" l="1"/>
  <c r="F96" i="47"/>
  <c r="F74" i="47"/>
  <c r="M135" i="43" l="1"/>
  <c r="L135" i="43"/>
  <c r="K135" i="43"/>
  <c r="I135" i="43"/>
  <c r="H135" i="43"/>
  <c r="G135" i="43"/>
  <c r="T5" i="43"/>
  <c r="R5" i="43"/>
  <c r="Q5" i="43"/>
  <c r="P5" i="43"/>
  <c r="J5" i="43"/>
  <c r="I5" i="43"/>
  <c r="H5" i="43"/>
  <c r="F5" i="43"/>
  <c r="S5" i="43"/>
  <c r="O135" i="42"/>
  <c r="N135" i="42"/>
  <c r="M135" i="42"/>
  <c r="L135" i="42"/>
  <c r="K135" i="42"/>
  <c r="I135" i="42"/>
  <c r="Q5" i="42"/>
  <c r="P5" i="42"/>
  <c r="N5" i="42"/>
  <c r="I5" i="42"/>
  <c r="H5" i="42"/>
  <c r="F5" i="42"/>
  <c r="M135" i="41"/>
  <c r="K135" i="41"/>
  <c r="I135" i="41"/>
  <c r="M5" i="41"/>
  <c r="O133" i="40"/>
  <c r="N133" i="40"/>
  <c r="M133" i="40"/>
  <c r="K133" i="40"/>
  <c r="L133" i="40"/>
  <c r="T5" i="40"/>
  <c r="N5" i="40"/>
  <c r="M5" i="40"/>
  <c r="L5" i="40"/>
  <c r="M133" i="39"/>
  <c r="L133" i="39"/>
  <c r="K133" i="39"/>
  <c r="I133" i="39"/>
  <c r="T5" i="39"/>
  <c r="N5" i="39"/>
  <c r="M5" i="39"/>
  <c r="L5" i="39"/>
  <c r="M133" i="38"/>
  <c r="L133" i="38"/>
  <c r="K133" i="38"/>
  <c r="N5" i="38"/>
  <c r="H5" i="38"/>
  <c r="F5" i="38"/>
  <c r="M123" i="37"/>
  <c r="L123" i="37"/>
  <c r="K123" i="37"/>
  <c r="T5" i="37"/>
  <c r="L5" i="37"/>
  <c r="I5" i="37"/>
  <c r="M51" i="33"/>
  <c r="M29" i="33"/>
  <c r="M73" i="33"/>
  <c r="F96" i="31"/>
  <c r="D96" i="31"/>
  <c r="L96" i="31"/>
  <c r="J96" i="31"/>
  <c r="H96" i="31"/>
  <c r="L74" i="31"/>
  <c r="H74" i="31"/>
  <c r="J74" i="31"/>
  <c r="D74" i="31"/>
  <c r="J52" i="31"/>
  <c r="F52" i="31"/>
  <c r="M51" i="31"/>
  <c r="N52" i="31" s="1"/>
  <c r="L52" i="31"/>
  <c r="H52" i="31"/>
  <c r="D52" i="31"/>
  <c r="D30" i="31"/>
  <c r="M29" i="31"/>
  <c r="D8" i="31"/>
  <c r="M73" i="31"/>
  <c r="N74" i="31" s="1"/>
  <c r="N8" i="31"/>
  <c r="F8" i="31"/>
  <c r="H272" i="30"/>
  <c r="F272" i="30"/>
  <c r="D272" i="30"/>
  <c r="J272" i="30"/>
  <c r="B270" i="30"/>
  <c r="N250" i="30"/>
  <c r="J250" i="30"/>
  <c r="L250" i="30"/>
  <c r="F250" i="30"/>
  <c r="D250" i="30"/>
  <c r="B248" i="30"/>
  <c r="L228" i="30"/>
  <c r="J228" i="30"/>
  <c r="F228" i="30"/>
  <c r="D228" i="30"/>
  <c r="N228" i="30"/>
  <c r="H228" i="30"/>
  <c r="B226" i="30"/>
  <c r="H206" i="30"/>
  <c r="F206" i="30"/>
  <c r="N206" i="30"/>
  <c r="L206" i="30"/>
  <c r="J206" i="30"/>
  <c r="D206" i="30"/>
  <c r="B204" i="30"/>
  <c r="N184" i="30"/>
  <c r="D184" i="30"/>
  <c r="H184" i="30"/>
  <c r="F184" i="30"/>
  <c r="B182" i="30"/>
  <c r="L162" i="30"/>
  <c r="D162" i="30"/>
  <c r="N162" i="30"/>
  <c r="J162" i="30"/>
  <c r="F162" i="30"/>
  <c r="B160" i="30"/>
  <c r="F140" i="30"/>
  <c r="D140" i="30"/>
  <c r="N140" i="30"/>
  <c r="L140" i="30"/>
  <c r="B138" i="30"/>
  <c r="H118" i="30"/>
  <c r="L118" i="30"/>
  <c r="F118" i="30"/>
  <c r="B116" i="30"/>
  <c r="N96" i="30"/>
  <c r="H96" i="30"/>
  <c r="F96" i="30"/>
  <c r="L96" i="30"/>
  <c r="J96" i="30"/>
  <c r="D96" i="30"/>
  <c r="J74" i="30"/>
  <c r="H74" i="30"/>
  <c r="L74" i="30"/>
  <c r="F74" i="30"/>
  <c r="D74" i="30"/>
  <c r="L52" i="30"/>
  <c r="J52" i="30"/>
  <c r="D52" i="30"/>
  <c r="F30" i="30"/>
  <c r="D30" i="30"/>
  <c r="J30" i="30"/>
  <c r="H30" i="30"/>
  <c r="J8" i="30"/>
  <c r="H8" i="30"/>
  <c r="D8" i="30"/>
  <c r="B4" i="28"/>
  <c r="I6" i="27"/>
  <c r="B3" i="27"/>
  <c r="K6" i="26"/>
  <c r="J6" i="26"/>
  <c r="B4" i="26"/>
  <c r="B252" i="24"/>
  <c r="B226" i="24"/>
  <c r="B204" i="24"/>
  <c r="B182" i="24"/>
  <c r="B160" i="24"/>
  <c r="B138" i="24"/>
  <c r="M117" i="24"/>
  <c r="K117" i="24"/>
  <c r="B116" i="24"/>
  <c r="M73" i="24"/>
  <c r="M51" i="24"/>
  <c r="M29" i="24"/>
  <c r="M95" i="24"/>
  <c r="K7" i="24"/>
  <c r="K51" i="24" s="1"/>
  <c r="X7" i="22"/>
  <c r="W7" i="22"/>
  <c r="L7" i="22"/>
  <c r="B4" i="22"/>
  <c r="R8" i="21"/>
  <c r="I8" i="21"/>
  <c r="B5" i="21"/>
  <c r="R7" i="19"/>
  <c r="J7" i="19"/>
  <c r="B4" i="19"/>
  <c r="R6" i="18"/>
  <c r="J6" i="18"/>
  <c r="B3" i="18"/>
  <c r="I7" i="17"/>
  <c r="B4" i="17"/>
  <c r="I7" i="16"/>
  <c r="B4" i="16"/>
  <c r="Y7" i="15"/>
  <c r="B4" i="15"/>
  <c r="J9" i="14"/>
  <c r="I9" i="14"/>
  <c r="B6" i="14"/>
  <c r="W6" i="13"/>
  <c r="B3" i="13"/>
  <c r="L5" i="12"/>
  <c r="J5" i="12"/>
  <c r="L96" i="10"/>
  <c r="H96" i="10"/>
  <c r="J96" i="10"/>
  <c r="L74" i="10"/>
  <c r="N52" i="10"/>
  <c r="L52" i="10"/>
  <c r="J52" i="10"/>
  <c r="J30" i="10"/>
  <c r="H30" i="10"/>
  <c r="K7" i="10"/>
  <c r="B270" i="8"/>
  <c r="B248" i="8"/>
  <c r="B226" i="8"/>
  <c r="K205" i="8"/>
  <c r="L206" i="8" s="1"/>
  <c r="B204" i="8"/>
  <c r="B182" i="8"/>
  <c r="B160" i="8"/>
  <c r="B138" i="8"/>
  <c r="K117" i="8"/>
  <c r="L118" i="8" s="1"/>
  <c r="B116" i="8"/>
  <c r="N74" i="8"/>
  <c r="M73" i="8"/>
  <c r="N30" i="8"/>
  <c r="M29" i="8"/>
  <c r="N8" i="8"/>
  <c r="M249" i="8"/>
  <c r="N250" i="8" s="1"/>
  <c r="K7" i="8"/>
  <c r="B3" i="6"/>
  <c r="U6" i="5"/>
  <c r="T6" i="5"/>
  <c r="M6" i="5"/>
  <c r="L6" i="5"/>
  <c r="B3" i="5"/>
  <c r="L79" i="3"/>
  <c r="K79" i="3"/>
  <c r="J79" i="3"/>
  <c r="K6" i="3"/>
  <c r="L56" i="2"/>
  <c r="K56" i="2"/>
  <c r="J56" i="2"/>
  <c r="L31" i="2"/>
  <c r="K31" i="2"/>
  <c r="L6" i="2"/>
  <c r="B39" i="1"/>
  <c r="B38" i="1"/>
  <c r="B37" i="1"/>
  <c r="M2" i="1"/>
  <c r="J21" i="31"/>
  <c r="L20" i="31"/>
  <c r="F19" i="31"/>
  <c r="H18" i="31"/>
  <c r="J17" i="31"/>
  <c r="L16" i="31"/>
  <c r="F15" i="31"/>
  <c r="H14" i="31"/>
  <c r="J13" i="31"/>
  <c r="L12" i="31"/>
  <c r="F11" i="31"/>
  <c r="J10" i="31"/>
  <c r="N9" i="31"/>
  <c r="F9" i="31"/>
  <c r="V8" i="35"/>
  <c r="H21" i="31"/>
  <c r="J20" i="31"/>
  <c r="L19" i="31"/>
  <c r="F18" i="31"/>
  <c r="H17" i="31"/>
  <c r="J16" i="31"/>
  <c r="L15" i="31"/>
  <c r="F14" i="31"/>
  <c r="H13" i="31"/>
  <c r="J12" i="31"/>
  <c r="L11" i="31"/>
  <c r="H10" i="31"/>
  <c r="L9" i="31"/>
  <c r="N10" i="33"/>
  <c r="J86" i="31"/>
  <c r="F84" i="31"/>
  <c r="J82" i="31"/>
  <c r="F80" i="31"/>
  <c r="J78" i="31"/>
  <c r="J43" i="31"/>
  <c r="H11" i="35"/>
  <c r="F60" i="31"/>
  <c r="J58" i="31"/>
  <c r="F56" i="31"/>
  <c r="F21" i="31"/>
  <c r="H20" i="31"/>
  <c r="J19" i="31"/>
  <c r="L18" i="31"/>
  <c r="F17" i="31"/>
  <c r="H16" i="31"/>
  <c r="J15" i="31"/>
  <c r="L14" i="31"/>
  <c r="F13" i="31"/>
  <c r="H12" i="31"/>
  <c r="J11" i="31"/>
  <c r="AB17" i="35"/>
  <c r="F87" i="31"/>
  <c r="J85" i="31"/>
  <c r="F83" i="31"/>
  <c r="J81" i="31"/>
  <c r="F79" i="31"/>
  <c r="J77" i="31"/>
  <c r="N76" i="31"/>
  <c r="F76" i="31"/>
  <c r="J75" i="31"/>
  <c r="L21" i="31"/>
  <c r="F20" i="31"/>
  <c r="H19" i="31"/>
  <c r="J18" i="31"/>
  <c r="L17" i="31"/>
  <c r="F16" i="31"/>
  <c r="H15" i="31"/>
  <c r="J14" i="31"/>
  <c r="L13" i="31"/>
  <c r="F12" i="31"/>
  <c r="H11" i="31"/>
  <c r="L10" i="31"/>
  <c r="H9" i="31"/>
  <c r="N9" i="33"/>
  <c r="F41" i="31"/>
  <c r="F39" i="31"/>
  <c r="N32" i="31"/>
  <c r="F197" i="30"/>
  <c r="H196" i="30"/>
  <c r="J195" i="30"/>
  <c r="L194" i="30"/>
  <c r="F193" i="30"/>
  <c r="H192" i="30"/>
  <c r="J191" i="30"/>
  <c r="L190" i="30"/>
  <c r="F189" i="30"/>
  <c r="H188" i="30"/>
  <c r="J187" i="30"/>
  <c r="N186" i="30"/>
  <c r="F186" i="30"/>
  <c r="J185" i="30"/>
  <c r="L175" i="30"/>
  <c r="J84" i="31"/>
  <c r="F78" i="31"/>
  <c r="F43" i="31"/>
  <c r="J34" i="31"/>
  <c r="J32" i="31"/>
  <c r="F10" i="31"/>
  <c r="L273" i="30"/>
  <c r="J38" i="31"/>
  <c r="F192" i="30"/>
  <c r="H191" i="30"/>
  <c r="J190" i="30"/>
  <c r="L189" i="30"/>
  <c r="F188" i="30"/>
  <c r="H187" i="30"/>
  <c r="L186" i="30"/>
  <c r="H185" i="30"/>
  <c r="J175" i="30"/>
  <c r="L174" i="30"/>
  <c r="F173" i="30"/>
  <c r="H172" i="30"/>
  <c r="J171" i="30"/>
  <c r="L170" i="30"/>
  <c r="J42" i="31"/>
  <c r="F36" i="31"/>
  <c r="F32" i="31"/>
  <c r="F82" i="31"/>
  <c r="F40" i="31"/>
  <c r="N31" i="31"/>
  <c r="J197" i="30"/>
  <c r="L196" i="30"/>
  <c r="F195" i="30"/>
  <c r="H194" i="30"/>
  <c r="J193" i="30"/>
  <c r="L192" i="30"/>
  <c r="F191" i="30"/>
  <c r="H190" i="30"/>
  <c r="J189" i="30"/>
  <c r="L188" i="30"/>
  <c r="F187" i="30"/>
  <c r="J186" i="30"/>
  <c r="N185" i="30"/>
  <c r="F185" i="30"/>
  <c r="J35" i="31"/>
  <c r="J33" i="31"/>
  <c r="J107" i="31"/>
  <c r="N10" i="31"/>
  <c r="J9" i="31"/>
  <c r="F253" i="30"/>
  <c r="L251" i="30"/>
  <c r="N32" i="33"/>
  <c r="J80" i="31"/>
  <c r="J39" i="31"/>
  <c r="J37" i="31"/>
  <c r="F33" i="31"/>
  <c r="J31" i="31"/>
  <c r="H197" i="30"/>
  <c r="J196" i="30"/>
  <c r="L195" i="30"/>
  <c r="F194" i="30"/>
  <c r="H193" i="30"/>
  <c r="J192" i="30"/>
  <c r="L191" i="30"/>
  <c r="F190" i="30"/>
  <c r="H189" i="30"/>
  <c r="J188" i="30"/>
  <c r="L187" i="30"/>
  <c r="H186" i="30"/>
  <c r="L185" i="30"/>
  <c r="F175" i="30"/>
  <c r="H174" i="30"/>
  <c r="J173" i="30"/>
  <c r="L172" i="30"/>
  <c r="F86" i="31"/>
  <c r="H39" i="31"/>
  <c r="N273" i="30"/>
  <c r="F261" i="30"/>
  <c r="L171" i="30"/>
  <c r="F170" i="30"/>
  <c r="H167" i="30"/>
  <c r="F166" i="30"/>
  <c r="N164" i="30"/>
  <c r="N163" i="30"/>
  <c r="L109" i="30"/>
  <c r="J106" i="30"/>
  <c r="H103" i="30"/>
  <c r="H102" i="30"/>
  <c r="J101" i="30"/>
  <c r="L100" i="30"/>
  <c r="F99" i="30"/>
  <c r="J98" i="30"/>
  <c r="N97" i="30"/>
  <c r="F97" i="30"/>
  <c r="F21" i="30"/>
  <c r="H20" i="30"/>
  <c r="J19" i="30"/>
  <c r="L18" i="30"/>
  <c r="F17" i="30"/>
  <c r="H16" i="30"/>
  <c r="J15" i="30"/>
  <c r="L14" i="30"/>
  <c r="F13" i="30"/>
  <c r="H12" i="30"/>
  <c r="J11" i="30"/>
  <c r="N10" i="30"/>
  <c r="F10" i="30"/>
  <c r="J9" i="30"/>
  <c r="L79" i="31"/>
  <c r="F37" i="31"/>
  <c r="F280" i="30"/>
  <c r="H173" i="30"/>
  <c r="H171" i="30"/>
  <c r="L169" i="30"/>
  <c r="J168" i="30"/>
  <c r="F167" i="30"/>
  <c r="L163" i="30"/>
  <c r="J109" i="30"/>
  <c r="J108" i="30"/>
  <c r="J107" i="30"/>
  <c r="H106" i="30"/>
  <c r="H105" i="30"/>
  <c r="H104" i="30"/>
  <c r="F103" i="30"/>
  <c r="J85" i="30"/>
  <c r="J81" i="30"/>
  <c r="J77" i="30"/>
  <c r="J75" i="30"/>
  <c r="H43" i="30"/>
  <c r="J42" i="30"/>
  <c r="L41" i="30"/>
  <c r="F40" i="30"/>
  <c r="H39" i="30"/>
  <c r="J38" i="30"/>
  <c r="L37" i="30"/>
  <c r="F36" i="30"/>
  <c r="H35" i="30"/>
  <c r="J34" i="30"/>
  <c r="L33" i="30"/>
  <c r="H32" i="30"/>
  <c r="F35" i="31"/>
  <c r="F109" i="31"/>
  <c r="F279" i="30"/>
  <c r="H259" i="30"/>
  <c r="H175" i="30"/>
  <c r="F171" i="30"/>
  <c r="J169" i="30"/>
  <c r="H168" i="30"/>
  <c r="L165" i="30"/>
  <c r="L164" i="30"/>
  <c r="J163" i="30"/>
  <c r="F131" i="30"/>
  <c r="L124" i="30"/>
  <c r="J121" i="30"/>
  <c r="H107" i="30"/>
  <c r="F104" i="30"/>
  <c r="F102" i="30"/>
  <c r="H101" i="30"/>
  <c r="J100" i="30"/>
  <c r="L99" i="30"/>
  <c r="H98" i="30"/>
  <c r="L97" i="30"/>
  <c r="J65" i="30"/>
  <c r="L64" i="30"/>
  <c r="J61" i="30"/>
  <c r="L60" i="30"/>
  <c r="H58" i="30"/>
  <c r="J57" i="30"/>
  <c r="L56" i="30"/>
  <c r="J54" i="30"/>
  <c r="F278" i="30"/>
  <c r="L285" i="30"/>
  <c r="J251" i="30"/>
  <c r="F168" i="30"/>
  <c r="J165" i="30"/>
  <c r="J164" i="30"/>
  <c r="L127" i="30"/>
  <c r="L126" i="30"/>
  <c r="L125" i="30"/>
  <c r="J124" i="30"/>
  <c r="J123" i="30"/>
  <c r="J122" i="30"/>
  <c r="H121" i="30"/>
  <c r="J120" i="30"/>
  <c r="L119" i="30"/>
  <c r="H109" i="30"/>
  <c r="H108" i="30"/>
  <c r="F107" i="30"/>
  <c r="F106" i="30"/>
  <c r="F105" i="30"/>
  <c r="J84" i="30"/>
  <c r="L83" i="30"/>
  <c r="J80" i="30"/>
  <c r="L79" i="30"/>
  <c r="L76" i="30"/>
  <c r="H75" i="30"/>
  <c r="F43" i="30"/>
  <c r="F31" i="31"/>
  <c r="J285" i="30"/>
  <c r="J257" i="30"/>
  <c r="J263" i="30"/>
  <c r="H219" i="30"/>
  <c r="J174" i="30"/>
  <c r="J172" i="30"/>
  <c r="H169" i="30"/>
  <c r="L166" i="30"/>
  <c r="H164" i="30"/>
  <c r="H163" i="30"/>
  <c r="F108" i="30"/>
  <c r="F101" i="30"/>
  <c r="H100" i="30"/>
  <c r="J99" i="30"/>
  <c r="N98" i="30"/>
  <c r="F98" i="30"/>
  <c r="J97" i="30"/>
  <c r="J64" i="30"/>
  <c r="J60" i="30"/>
  <c r="J56" i="30"/>
  <c r="J21" i="30"/>
  <c r="L20" i="30"/>
  <c r="F19" i="30"/>
  <c r="H18" i="30"/>
  <c r="J17" i="30"/>
  <c r="L16" i="30"/>
  <c r="F15" i="30"/>
  <c r="H14" i="30"/>
  <c r="J13" i="30"/>
  <c r="L12" i="30"/>
  <c r="F11" i="30"/>
  <c r="F172" i="30"/>
  <c r="J170" i="30"/>
  <c r="F169" i="30"/>
  <c r="J166" i="30"/>
  <c r="H165" i="30"/>
  <c r="F164" i="30"/>
  <c r="F163" i="30"/>
  <c r="F109" i="30"/>
  <c r="L104" i="30"/>
  <c r="L103" i="30"/>
  <c r="L102" i="30"/>
  <c r="L43" i="30"/>
  <c r="F42" i="30"/>
  <c r="H41" i="30"/>
  <c r="J40" i="30"/>
  <c r="L39" i="30"/>
  <c r="F38" i="30"/>
  <c r="H37" i="30"/>
  <c r="J36" i="30"/>
  <c r="L35" i="30"/>
  <c r="F34" i="30"/>
  <c r="H33" i="30"/>
  <c r="L32" i="30"/>
  <c r="H31" i="30"/>
  <c r="H283" i="30"/>
  <c r="H275" i="30"/>
  <c r="F174" i="30"/>
  <c r="H170" i="30"/>
  <c r="L167" i="30"/>
  <c r="H166" i="30"/>
  <c r="F165" i="30"/>
  <c r="J129" i="30"/>
  <c r="H126" i="30"/>
  <c r="F123" i="30"/>
  <c r="F120" i="30"/>
  <c r="L105" i="30"/>
  <c r="J102" i="30"/>
  <c r="L101" i="30"/>
  <c r="F100" i="30"/>
  <c r="H99" i="30"/>
  <c r="L98" i="30"/>
  <c r="H97" i="30"/>
  <c r="J63" i="30"/>
  <c r="J59" i="30"/>
  <c r="L58" i="30"/>
  <c r="J55" i="30"/>
  <c r="J53" i="30"/>
  <c r="H21" i="30"/>
  <c r="J20" i="30"/>
  <c r="L19" i="30"/>
  <c r="L168" i="30"/>
  <c r="H127" i="30"/>
  <c r="F119" i="30"/>
  <c r="L131" i="30"/>
  <c r="J103" i="30"/>
  <c r="H83" i="30"/>
  <c r="J43" i="30"/>
  <c r="L38" i="30"/>
  <c r="L36" i="30"/>
  <c r="J32" i="30"/>
  <c r="L15" i="30"/>
  <c r="J14" i="30"/>
  <c r="J167" i="30"/>
  <c r="L150" i="30"/>
  <c r="F126" i="30"/>
  <c r="J82" i="30"/>
  <c r="H76" i="30"/>
  <c r="N76" i="30"/>
  <c r="L42" i="30"/>
  <c r="L40" i="30"/>
  <c r="H36" i="30"/>
  <c r="H34" i="30"/>
  <c r="F18" i="30"/>
  <c r="L11" i="30"/>
  <c r="L10" i="30"/>
  <c r="N9" i="30"/>
  <c r="J149" i="30"/>
  <c r="F125" i="30"/>
  <c r="L81" i="30"/>
  <c r="L75" i="30"/>
  <c r="L65" i="30"/>
  <c r="H40" i="30"/>
  <c r="H38" i="30"/>
  <c r="F32" i="30"/>
  <c r="H19" i="30"/>
  <c r="F14" i="30"/>
  <c r="L9" i="30"/>
  <c r="F148" i="30"/>
  <c r="F124" i="30"/>
  <c r="L108" i="30"/>
  <c r="H87" i="30"/>
  <c r="J62" i="30"/>
  <c r="H42" i="30"/>
  <c r="N31" i="30"/>
  <c r="J16" i="30"/>
  <c r="H15" i="30"/>
  <c r="J10" i="30"/>
  <c r="J41" i="31"/>
  <c r="L254" i="30"/>
  <c r="J131" i="30"/>
  <c r="L107" i="30"/>
  <c r="J86" i="30"/>
  <c r="H63" i="30"/>
  <c r="J35" i="30"/>
  <c r="J33" i="30"/>
  <c r="L31" i="30"/>
  <c r="L17" i="30"/>
  <c r="J12" i="30"/>
  <c r="H11" i="30"/>
  <c r="H10" i="30"/>
  <c r="L173" i="30"/>
  <c r="J130" i="30"/>
  <c r="L106" i="30"/>
  <c r="L85" i="30"/>
  <c r="H79" i="30"/>
  <c r="J39" i="30"/>
  <c r="J37" i="30"/>
  <c r="F33" i="30"/>
  <c r="L13" i="30"/>
  <c r="H9" i="30"/>
  <c r="H144" i="30"/>
  <c r="F84" i="30"/>
  <c r="F35" i="30"/>
  <c r="F143" i="30"/>
  <c r="J105" i="30"/>
  <c r="J78" i="30"/>
  <c r="L34" i="30"/>
  <c r="F20" i="30"/>
  <c r="F20" i="28"/>
  <c r="H282" i="30"/>
  <c r="J104" i="30"/>
  <c r="L77" i="30"/>
  <c r="J41" i="30"/>
  <c r="F34" i="28"/>
  <c r="E20" i="28"/>
  <c r="F41" i="30"/>
  <c r="N32" i="30"/>
  <c r="L87" i="31"/>
  <c r="H129" i="30"/>
  <c r="J31" i="30"/>
  <c r="J18" i="30"/>
  <c r="H13" i="30"/>
  <c r="F9" i="30"/>
  <c r="C20" i="28"/>
  <c r="H128" i="30"/>
  <c r="F39" i="30"/>
  <c r="F31" i="30"/>
  <c r="H17" i="30"/>
  <c r="C34" i="28"/>
  <c r="F37" i="30"/>
  <c r="E118" i="28"/>
  <c r="H153" i="30"/>
  <c r="D118" i="28"/>
  <c r="F48" i="28"/>
  <c r="L21" i="30"/>
  <c r="F160" i="28"/>
  <c r="C90" i="28"/>
  <c r="E62" i="28"/>
  <c r="E160" i="28"/>
  <c r="D62" i="28"/>
  <c r="F16" i="30"/>
  <c r="D20" i="27"/>
  <c r="F20" i="26"/>
  <c r="L239" i="24"/>
  <c r="L235" i="24"/>
  <c r="C20" i="27"/>
  <c r="E104" i="27"/>
  <c r="F62" i="27"/>
  <c r="L211" i="24"/>
  <c r="L208" i="24"/>
  <c r="F12" i="30"/>
  <c r="E62" i="27"/>
  <c r="F34" i="27"/>
  <c r="L230" i="24"/>
  <c r="L218" i="24"/>
  <c r="L214" i="24"/>
  <c r="L210" i="24"/>
  <c r="E34" i="27"/>
  <c r="G90" i="26"/>
  <c r="F48" i="26"/>
  <c r="L213" i="24"/>
  <c r="L209" i="24"/>
  <c r="L43" i="24"/>
  <c r="L39" i="24"/>
  <c r="L35" i="24"/>
  <c r="L32" i="24"/>
  <c r="F90" i="26"/>
  <c r="L217" i="24"/>
  <c r="L219" i="24"/>
  <c r="L128" i="24"/>
  <c r="L124" i="24"/>
  <c r="N120" i="24"/>
  <c r="L109" i="24"/>
  <c r="L105" i="24"/>
  <c r="L101" i="24"/>
  <c r="L98" i="24"/>
  <c r="L19" i="24"/>
  <c r="C132" i="26"/>
  <c r="L42" i="24"/>
  <c r="L38" i="24"/>
  <c r="L34" i="24"/>
  <c r="N31" i="24"/>
  <c r="G20" i="26"/>
  <c r="L240" i="24"/>
  <c r="N229" i="24"/>
  <c r="N207" i="24"/>
  <c r="L131" i="24"/>
  <c r="L127" i="24"/>
  <c r="L123" i="24"/>
  <c r="L120" i="24"/>
  <c r="L108" i="24"/>
  <c r="L104" i="24"/>
  <c r="L100" i="24"/>
  <c r="N97" i="24"/>
  <c r="L18" i="24"/>
  <c r="L231" i="24"/>
  <c r="L207" i="24"/>
  <c r="L41" i="24"/>
  <c r="L37" i="24"/>
  <c r="L33" i="24"/>
  <c r="L31" i="24"/>
  <c r="L236" i="24"/>
  <c r="L229" i="24"/>
  <c r="L212" i="24"/>
  <c r="N164" i="24"/>
  <c r="L130" i="24"/>
  <c r="L126" i="24"/>
  <c r="L122" i="24"/>
  <c r="N119" i="24"/>
  <c r="L107" i="24"/>
  <c r="L103" i="24"/>
  <c r="L99" i="24"/>
  <c r="L97" i="24"/>
  <c r="L166" i="24"/>
  <c r="L125" i="24"/>
  <c r="L119" i="24"/>
  <c r="L16" i="24"/>
  <c r="L12" i="24"/>
  <c r="L216" i="24"/>
  <c r="N208" i="24"/>
  <c r="N75" i="24"/>
  <c r="N32" i="24"/>
  <c r="L21" i="24"/>
  <c r="L13" i="24"/>
  <c r="C34" i="26"/>
  <c r="L165" i="24"/>
  <c r="L121" i="24"/>
  <c r="L17" i="24"/>
  <c r="L106" i="24"/>
  <c r="L14" i="24"/>
  <c r="D76" i="26"/>
  <c r="L232" i="24"/>
  <c r="L164" i="24"/>
  <c r="L40" i="24"/>
  <c r="N10" i="24"/>
  <c r="N9" i="24"/>
  <c r="C76" i="26"/>
  <c r="L168" i="24"/>
  <c r="L102" i="24"/>
  <c r="L15" i="24"/>
  <c r="L10" i="24"/>
  <c r="L9" i="24"/>
  <c r="L167" i="24"/>
  <c r="N163" i="24"/>
  <c r="L175" i="24"/>
  <c r="L129" i="24"/>
  <c r="L36" i="24"/>
  <c r="L20" i="24"/>
  <c r="L11" i="24"/>
  <c r="N98" i="24"/>
  <c r="H21" i="22"/>
  <c r="F92" i="21"/>
  <c r="D22" i="21"/>
  <c r="D162" i="21"/>
  <c r="E162" i="21"/>
  <c r="E50" i="21"/>
  <c r="D92" i="21"/>
  <c r="D64" i="21"/>
  <c r="F120" i="21"/>
  <c r="N22" i="21"/>
  <c r="T8" i="18"/>
  <c r="L8" i="18"/>
  <c r="D8" i="18"/>
  <c r="G163" i="14"/>
  <c r="G149" i="14"/>
  <c r="G135" i="14"/>
  <c r="G121" i="14"/>
  <c r="G107" i="14"/>
  <c r="G93" i="14"/>
  <c r="G79" i="14"/>
  <c r="G65" i="14"/>
  <c r="F163" i="14"/>
  <c r="F149" i="14"/>
  <c r="F135" i="14"/>
  <c r="F121" i="14"/>
  <c r="F107" i="14"/>
  <c r="F93" i="14"/>
  <c r="F79" i="14"/>
  <c r="F65" i="14"/>
  <c r="E163" i="14"/>
  <c r="E149" i="14"/>
  <c r="E135" i="14"/>
  <c r="E121" i="14"/>
  <c r="E107" i="14"/>
  <c r="E93" i="14"/>
  <c r="E79" i="14"/>
  <c r="E65" i="14"/>
  <c r="D163" i="14"/>
  <c r="D149" i="14"/>
  <c r="D135" i="14"/>
  <c r="D121" i="14"/>
  <c r="D107" i="14"/>
  <c r="D93" i="14"/>
  <c r="D79" i="14"/>
  <c r="D65" i="14"/>
  <c r="G161" i="17"/>
  <c r="E35" i="16"/>
  <c r="F91" i="15"/>
  <c r="D51" i="14"/>
  <c r="F20" i="13"/>
  <c r="D65" i="11"/>
  <c r="D61" i="11"/>
  <c r="D57" i="11"/>
  <c r="D41" i="11"/>
  <c r="D37" i="11"/>
  <c r="D33" i="11"/>
  <c r="D21" i="11"/>
  <c r="D17" i="11"/>
  <c r="D13" i="11"/>
  <c r="D9" i="11"/>
  <c r="O21" i="9"/>
  <c r="G21" i="9"/>
  <c r="M19" i="9"/>
  <c r="E19" i="9"/>
  <c r="K17" i="9"/>
  <c r="Q15" i="9"/>
  <c r="I15" i="9"/>
  <c r="O13" i="9"/>
  <c r="G13" i="9"/>
  <c r="M11" i="9"/>
  <c r="E11" i="9"/>
  <c r="K9" i="9"/>
  <c r="J43" i="8"/>
  <c r="L42" i="8"/>
  <c r="H40" i="8"/>
  <c r="J39" i="8"/>
  <c r="L38" i="8"/>
  <c r="H36" i="8"/>
  <c r="J35" i="8"/>
  <c r="L34" i="8"/>
  <c r="J32" i="8"/>
  <c r="N31" i="8"/>
  <c r="C21" i="16"/>
  <c r="G23" i="14"/>
  <c r="R20" i="13"/>
  <c r="E20" i="13"/>
  <c r="A11" i="12"/>
  <c r="D113" i="11"/>
  <c r="D109" i="11"/>
  <c r="D105" i="11"/>
  <c r="D101" i="11"/>
  <c r="D89" i="11"/>
  <c r="D85" i="11"/>
  <c r="D81" i="11"/>
  <c r="D77" i="11"/>
  <c r="J109" i="10"/>
  <c r="L108" i="10"/>
  <c r="J105" i="10"/>
  <c r="L104" i="10"/>
  <c r="J101" i="10"/>
  <c r="L100" i="10"/>
  <c r="J98" i="10"/>
  <c r="L65" i="10"/>
  <c r="J62" i="10"/>
  <c r="L61" i="10"/>
  <c r="J58" i="10"/>
  <c r="L57" i="10"/>
  <c r="L54" i="10"/>
  <c r="N10" i="10"/>
  <c r="M20" i="9"/>
  <c r="E20" i="9"/>
  <c r="K18" i="9"/>
  <c r="Q16" i="9"/>
  <c r="I16" i="9"/>
  <c r="O14" i="9"/>
  <c r="G14" i="9"/>
  <c r="M12" i="9"/>
  <c r="E12" i="9"/>
  <c r="K10" i="9"/>
  <c r="N230" i="8"/>
  <c r="E77" i="15"/>
  <c r="F23" i="14"/>
  <c r="G48" i="13"/>
  <c r="Q20" i="13"/>
  <c r="C55" i="12"/>
  <c r="C53" i="12"/>
  <c r="D64" i="11"/>
  <c r="D60" i="11"/>
  <c r="D56" i="11"/>
  <c r="D44" i="11"/>
  <c r="D40" i="11"/>
  <c r="D36" i="11"/>
  <c r="D32" i="11"/>
  <c r="D20" i="11"/>
  <c r="D16" i="11"/>
  <c r="D12" i="11"/>
  <c r="D8" i="11"/>
  <c r="H43" i="10"/>
  <c r="H39" i="10"/>
  <c r="H35" i="10"/>
  <c r="H32" i="10"/>
  <c r="M21" i="9"/>
  <c r="E21" i="9"/>
  <c r="K19" i="9"/>
  <c r="Q17" i="9"/>
  <c r="I17" i="9"/>
  <c r="O15" i="9"/>
  <c r="G15" i="9"/>
  <c r="M13" i="9"/>
  <c r="E13" i="9"/>
  <c r="K11" i="9"/>
  <c r="Q9" i="9"/>
  <c r="I9" i="9"/>
  <c r="H43" i="8"/>
  <c r="J42" i="8"/>
  <c r="L41" i="8"/>
  <c r="H39" i="8"/>
  <c r="J38" i="8"/>
  <c r="L37" i="8"/>
  <c r="H35" i="8"/>
  <c r="J34" i="8"/>
  <c r="L33" i="8"/>
  <c r="H32" i="8"/>
  <c r="L31" i="8"/>
  <c r="C63" i="16"/>
  <c r="E23" i="14"/>
  <c r="G90" i="13"/>
  <c r="G62" i="13"/>
  <c r="F48" i="13"/>
  <c r="G34" i="13"/>
  <c r="P20" i="13"/>
  <c r="D112" i="11"/>
  <c r="D108" i="11"/>
  <c r="D104" i="11"/>
  <c r="D100" i="11"/>
  <c r="D88" i="11"/>
  <c r="D84" i="11"/>
  <c r="D80" i="11"/>
  <c r="J108" i="10"/>
  <c r="J104" i="10"/>
  <c r="J100" i="10"/>
  <c r="L97" i="10"/>
  <c r="J65" i="10"/>
  <c r="L64" i="10"/>
  <c r="J61" i="10"/>
  <c r="L60" i="10"/>
  <c r="J57" i="10"/>
  <c r="L56" i="10"/>
  <c r="J54" i="10"/>
  <c r="K20" i="9"/>
  <c r="Q18" i="9"/>
  <c r="I18" i="9"/>
  <c r="O16" i="9"/>
  <c r="G16" i="9"/>
  <c r="M14" i="9"/>
  <c r="E14" i="9"/>
  <c r="K12" i="9"/>
  <c r="Q10" i="9"/>
  <c r="I10" i="9"/>
  <c r="N119" i="8"/>
  <c r="D63" i="15"/>
  <c r="G37" i="14"/>
  <c r="D23" i="14"/>
  <c r="G160" i="13"/>
  <c r="G132" i="13"/>
  <c r="F118" i="13"/>
  <c r="G104" i="13"/>
  <c r="F90" i="13"/>
  <c r="F62" i="13"/>
  <c r="D67" i="11"/>
  <c r="D63" i="11"/>
  <c r="D59" i="11"/>
  <c r="D55" i="11"/>
  <c r="D43" i="11"/>
  <c r="D39" i="11"/>
  <c r="D35" i="11"/>
  <c r="D31" i="11"/>
  <c r="D19" i="11"/>
  <c r="D15" i="11"/>
  <c r="D11" i="11"/>
  <c r="K21" i="9"/>
  <c r="Q19" i="9"/>
  <c r="I19" i="9"/>
  <c r="O17" i="9"/>
  <c r="G17" i="9"/>
  <c r="M15" i="9"/>
  <c r="E15" i="9"/>
  <c r="K13" i="9"/>
  <c r="Q11" i="9"/>
  <c r="I11" i="9"/>
  <c r="O9" i="9"/>
  <c r="G9" i="9"/>
  <c r="H42" i="8"/>
  <c r="J41" i="8"/>
  <c r="L40" i="8"/>
  <c r="H38" i="8"/>
  <c r="J37" i="8"/>
  <c r="L36" i="8"/>
  <c r="H34" i="8"/>
  <c r="J33" i="8"/>
  <c r="N32" i="8"/>
  <c r="J31" i="8"/>
  <c r="C37" i="16"/>
  <c r="G51" i="14"/>
  <c r="F37" i="14"/>
  <c r="P23" i="14"/>
  <c r="C23" i="14"/>
  <c r="F160" i="13"/>
  <c r="G146" i="13"/>
  <c r="F132" i="13"/>
  <c r="F104" i="13"/>
  <c r="A15" i="12"/>
  <c r="U10" i="12"/>
  <c r="U8" i="12"/>
  <c r="U6" i="12"/>
  <c r="D111" i="11"/>
  <c r="D107" i="11"/>
  <c r="D103" i="11"/>
  <c r="D87" i="11"/>
  <c r="D83" i="11"/>
  <c r="D79" i="11"/>
  <c r="J107" i="10"/>
  <c r="L106" i="10"/>
  <c r="J103" i="10"/>
  <c r="L102" i="10"/>
  <c r="J99" i="10"/>
  <c r="J97" i="10"/>
  <c r="J64" i="10"/>
  <c r="L63" i="10"/>
  <c r="J60" i="10"/>
  <c r="L59" i="10"/>
  <c r="J56" i="10"/>
  <c r="L55" i="10"/>
  <c r="L53" i="10"/>
  <c r="N9" i="10"/>
  <c r="Q20" i="9"/>
  <c r="I20" i="9"/>
  <c r="O18" i="9"/>
  <c r="G18" i="9"/>
  <c r="M16" i="9"/>
  <c r="E16" i="9"/>
  <c r="K14" i="9"/>
  <c r="Q12" i="9"/>
  <c r="I12" i="9"/>
  <c r="O10" i="9"/>
  <c r="G10" i="9"/>
  <c r="N274" i="8"/>
  <c r="C49" i="15"/>
  <c r="F51" i="14"/>
  <c r="E37" i="14"/>
  <c r="D66" i="11"/>
  <c r="D62" i="11"/>
  <c r="D58" i="11"/>
  <c r="D54" i="11"/>
  <c r="D42" i="11"/>
  <c r="D38" i="11"/>
  <c r="D34" i="11"/>
  <c r="D18" i="11"/>
  <c r="D14" i="11"/>
  <c r="D10" i="11"/>
  <c r="H41" i="10"/>
  <c r="H37" i="10"/>
  <c r="H33" i="10"/>
  <c r="H31" i="10"/>
  <c r="I21" i="9"/>
  <c r="O19" i="9"/>
  <c r="G19" i="9"/>
  <c r="M17" i="9"/>
  <c r="E17" i="9"/>
  <c r="K15" i="9"/>
  <c r="Q13" i="9"/>
  <c r="I13" i="9"/>
  <c r="O11" i="9"/>
  <c r="G11" i="9"/>
  <c r="M9" i="9"/>
  <c r="E9" i="9"/>
  <c r="L43" i="8"/>
  <c r="H41" i="8"/>
  <c r="J40" i="8"/>
  <c r="L39" i="8"/>
  <c r="H37" i="8"/>
  <c r="J36" i="8"/>
  <c r="L35" i="8"/>
  <c r="H33" i="8"/>
  <c r="L32" i="8"/>
  <c r="H31" i="8"/>
  <c r="F51" i="16"/>
  <c r="E51" i="14"/>
  <c r="N23" i="14"/>
  <c r="C146" i="13"/>
  <c r="D106" i="11"/>
  <c r="J106" i="10"/>
  <c r="L62" i="10"/>
  <c r="N31" i="10"/>
  <c r="E18" i="9"/>
  <c r="N142" i="8"/>
  <c r="L21" i="8"/>
  <c r="J18" i="8"/>
  <c r="H15" i="8"/>
  <c r="L13" i="8"/>
  <c r="N9" i="8"/>
  <c r="D37" i="14"/>
  <c r="D102" i="11"/>
  <c r="L105" i="10"/>
  <c r="H99" i="10"/>
  <c r="J86" i="10"/>
  <c r="J55" i="10"/>
  <c r="L85" i="10"/>
  <c r="N120" i="8"/>
  <c r="N97" i="8"/>
  <c r="J21" i="8"/>
  <c r="H18" i="8"/>
  <c r="L16" i="8"/>
  <c r="J13" i="8"/>
  <c r="N10" i="8"/>
  <c r="L9" i="8"/>
  <c r="G20" i="13"/>
  <c r="F55" i="12"/>
  <c r="U39" i="12"/>
  <c r="L98" i="10"/>
  <c r="H106" i="10"/>
  <c r="H87" i="10"/>
  <c r="N54" i="10"/>
  <c r="J43" i="10"/>
  <c r="O12" i="9"/>
  <c r="N185" i="8"/>
  <c r="H21" i="8"/>
  <c r="L19" i="8"/>
  <c r="J16" i="8"/>
  <c r="H13" i="8"/>
  <c r="L11" i="8"/>
  <c r="L10" i="8"/>
  <c r="D132" i="13"/>
  <c r="D90" i="11"/>
  <c r="H40" i="10"/>
  <c r="O20" i="9"/>
  <c r="K16" i="9"/>
  <c r="G12" i="9"/>
  <c r="N208" i="8"/>
  <c r="N163" i="8"/>
  <c r="N98" i="8"/>
  <c r="J19" i="8"/>
  <c r="H16" i="8"/>
  <c r="L14" i="8"/>
  <c r="J10" i="8"/>
  <c r="J9" i="8"/>
  <c r="C118" i="13"/>
  <c r="C90" i="13"/>
  <c r="D86" i="11"/>
  <c r="L109" i="10"/>
  <c r="H103" i="10"/>
  <c r="H97" i="10"/>
  <c r="J59" i="10"/>
  <c r="J53" i="10"/>
  <c r="G20" i="9"/>
  <c r="N141" i="8"/>
  <c r="H19" i="8"/>
  <c r="L17" i="8"/>
  <c r="J14" i="8"/>
  <c r="J11" i="8"/>
  <c r="H10" i="8"/>
  <c r="H9" i="8"/>
  <c r="D160" i="13"/>
  <c r="U47" i="12"/>
  <c r="A13" i="12"/>
  <c r="D82" i="11"/>
  <c r="J102" i="10"/>
  <c r="L58" i="10"/>
  <c r="N186" i="8"/>
  <c r="L20" i="8"/>
  <c r="J17" i="8"/>
  <c r="H14" i="8"/>
  <c r="L12" i="8"/>
  <c r="H11" i="8"/>
  <c r="H64" i="10"/>
  <c r="Q14" i="9"/>
  <c r="L285" i="8"/>
  <c r="L186" i="8"/>
  <c r="L151" i="8"/>
  <c r="L129" i="8"/>
  <c r="L102" i="8"/>
  <c r="L15" i="8"/>
  <c r="G18" i="2"/>
  <c r="U55" i="12"/>
  <c r="N251" i="8"/>
  <c r="J63" i="10"/>
  <c r="H60" i="10"/>
  <c r="I14" i="9"/>
  <c r="N229" i="8"/>
  <c r="L194" i="8"/>
  <c r="L164" i="8"/>
  <c r="L119" i="8"/>
  <c r="L107" i="8"/>
  <c r="J15" i="8"/>
  <c r="L188" i="8"/>
  <c r="L209" i="8"/>
  <c r="M10" i="9"/>
  <c r="L229" i="8"/>
  <c r="L127" i="8"/>
  <c r="J20" i="8"/>
  <c r="H17" i="8"/>
  <c r="F53" i="12"/>
  <c r="D110" i="11"/>
  <c r="E10" i="9"/>
  <c r="L192" i="8"/>
  <c r="L125" i="8"/>
  <c r="L99" i="8"/>
  <c r="H20" i="8"/>
  <c r="G17" i="2"/>
  <c r="L166" i="8"/>
  <c r="H107" i="10"/>
  <c r="L190" i="8"/>
  <c r="J12" i="8"/>
  <c r="M18" i="9"/>
  <c r="C161" i="15"/>
  <c r="D78" i="11"/>
  <c r="L101" i="10"/>
  <c r="L254" i="8"/>
  <c r="L235" i="8"/>
  <c r="L123" i="8"/>
  <c r="L18" i="8"/>
  <c r="H12" i="8"/>
  <c r="L258" i="8"/>
  <c r="C11" i="37" l="1"/>
  <c r="F8" i="40"/>
  <c r="D11" i="37"/>
  <c r="F10" i="38"/>
  <c r="E11" i="37"/>
  <c r="F9" i="38"/>
  <c r="F6" i="38"/>
  <c r="F9" i="41"/>
  <c r="F8" i="41"/>
  <c r="F12" i="41"/>
  <c r="F11" i="38"/>
  <c r="S45" i="6"/>
  <c r="R45" i="6"/>
  <c r="Q45" i="6"/>
  <c r="L172" i="3"/>
  <c r="K172" i="3"/>
  <c r="J172" i="3"/>
  <c r="F43" i="2"/>
  <c r="M37" i="5"/>
  <c r="L37" i="5"/>
  <c r="K37" i="5"/>
  <c r="J37" i="5"/>
  <c r="I37" i="5"/>
  <c r="J48" i="2"/>
  <c r="L48" i="2"/>
  <c r="K48" i="2"/>
  <c r="K43" i="3"/>
  <c r="J43" i="3"/>
  <c r="S44" i="6"/>
  <c r="R44" i="6"/>
  <c r="Q44" i="6"/>
  <c r="K19" i="2"/>
  <c r="J19" i="2"/>
  <c r="L13" i="2"/>
  <c r="K13" i="2"/>
  <c r="J13" i="2"/>
  <c r="E43" i="2"/>
  <c r="L57" i="2"/>
  <c r="K57" i="2"/>
  <c r="J57" i="2"/>
  <c r="K66" i="2"/>
  <c r="J66" i="2"/>
  <c r="K44" i="3"/>
  <c r="J44" i="3"/>
  <c r="G123" i="3"/>
  <c r="M7" i="5"/>
  <c r="L7" i="5"/>
  <c r="K7" i="5"/>
  <c r="J7" i="5"/>
  <c r="I7" i="5"/>
  <c r="W43" i="5"/>
  <c r="V43" i="5"/>
  <c r="U43" i="5"/>
  <c r="T43" i="5"/>
  <c r="S43" i="5"/>
  <c r="M45" i="5"/>
  <c r="L45" i="5"/>
  <c r="K45" i="5"/>
  <c r="J45" i="5"/>
  <c r="I45" i="5"/>
  <c r="S29" i="6"/>
  <c r="R29" i="6"/>
  <c r="Q29" i="6"/>
  <c r="L15" i="2"/>
  <c r="K15" i="2"/>
  <c r="I18" i="2"/>
  <c r="J15" i="2"/>
  <c r="K52" i="3"/>
  <c r="J52" i="3"/>
  <c r="S21" i="6"/>
  <c r="R21" i="6"/>
  <c r="Q21" i="6"/>
  <c r="L140" i="3"/>
  <c r="K140" i="3"/>
  <c r="J140" i="3"/>
  <c r="S14" i="6"/>
  <c r="R14" i="6"/>
  <c r="Q14" i="6"/>
  <c r="L8" i="2"/>
  <c r="K8" i="2"/>
  <c r="J8" i="2"/>
  <c r="K16" i="2"/>
  <c r="J16" i="2"/>
  <c r="L60" i="2"/>
  <c r="K60" i="2"/>
  <c r="J60" i="2"/>
  <c r="L137" i="3"/>
  <c r="K137" i="3"/>
  <c r="J137" i="3"/>
  <c r="L141" i="3"/>
  <c r="K141" i="3"/>
  <c r="J141" i="3"/>
  <c r="L145" i="3"/>
  <c r="K145" i="3"/>
  <c r="J145" i="3"/>
  <c r="W16" i="5"/>
  <c r="V16" i="5"/>
  <c r="U16" i="5"/>
  <c r="T16" i="5"/>
  <c r="S16" i="5"/>
  <c r="W40" i="5"/>
  <c r="V40" i="5"/>
  <c r="U40" i="5"/>
  <c r="T40" i="5"/>
  <c r="S40" i="5"/>
  <c r="M42" i="5"/>
  <c r="L42" i="5"/>
  <c r="K42" i="5"/>
  <c r="J42" i="5"/>
  <c r="I42" i="5"/>
  <c r="T49" i="12"/>
  <c r="V49" i="12"/>
  <c r="S49" i="12"/>
  <c r="L59" i="2"/>
  <c r="K59" i="2"/>
  <c r="J59" i="2"/>
  <c r="W35" i="5"/>
  <c r="V35" i="5"/>
  <c r="U35" i="5"/>
  <c r="T35" i="5"/>
  <c r="S35" i="5"/>
  <c r="K29" i="6"/>
  <c r="J29" i="6"/>
  <c r="I29" i="6"/>
  <c r="L10" i="2"/>
  <c r="K10" i="2"/>
  <c r="J10" i="2"/>
  <c r="L62" i="2"/>
  <c r="K62" i="2"/>
  <c r="J62" i="2"/>
  <c r="L136" i="3"/>
  <c r="K136" i="3"/>
  <c r="J136" i="3"/>
  <c r="W8" i="5"/>
  <c r="V8" i="5"/>
  <c r="U8" i="5"/>
  <c r="T8" i="5"/>
  <c r="S8" i="5"/>
  <c r="L11" i="2"/>
  <c r="K11" i="2"/>
  <c r="J11" i="2"/>
  <c r="J49" i="2"/>
  <c r="L49" i="2"/>
  <c r="K49" i="2"/>
  <c r="L74" i="2"/>
  <c r="K74" i="2"/>
  <c r="J74" i="2"/>
  <c r="L63" i="2"/>
  <c r="K63" i="2"/>
  <c r="J63" i="2"/>
  <c r="W13" i="5"/>
  <c r="V13" i="5"/>
  <c r="U13" i="5"/>
  <c r="T13" i="5"/>
  <c r="S13" i="5"/>
  <c r="M15" i="5"/>
  <c r="L15" i="5"/>
  <c r="K15" i="5"/>
  <c r="J15" i="5"/>
  <c r="I15" i="5"/>
  <c r="W19" i="5"/>
  <c r="V19" i="5"/>
  <c r="U19" i="5"/>
  <c r="T19" i="5"/>
  <c r="S19" i="5"/>
  <c r="M21" i="5"/>
  <c r="L21" i="5"/>
  <c r="K21" i="5"/>
  <c r="J21" i="5"/>
  <c r="I21" i="5"/>
  <c r="W51" i="5"/>
  <c r="V51" i="5"/>
  <c r="U51" i="5"/>
  <c r="T51" i="5"/>
  <c r="S51" i="5"/>
  <c r="S13" i="6"/>
  <c r="R13" i="6"/>
  <c r="Q13" i="6"/>
  <c r="W18" i="13"/>
  <c r="V18" i="13"/>
  <c r="U18" i="13"/>
  <c r="J31" i="14"/>
  <c r="I31" i="14"/>
  <c r="L7" i="2"/>
  <c r="K7" i="2"/>
  <c r="J7" i="2"/>
  <c r="I68" i="2"/>
  <c r="L65" i="2"/>
  <c r="K65" i="2"/>
  <c r="J65" i="2"/>
  <c r="W32" i="5"/>
  <c r="V32" i="5"/>
  <c r="U32" i="5"/>
  <c r="T32" i="5"/>
  <c r="S32" i="5"/>
  <c r="M102" i="15"/>
  <c r="L102" i="15"/>
  <c r="K102" i="15"/>
  <c r="J102" i="15"/>
  <c r="I102" i="15"/>
  <c r="L58" i="2"/>
  <c r="K58" i="2"/>
  <c r="J58" i="2"/>
  <c r="K59" i="3"/>
  <c r="J59" i="3"/>
  <c r="L138" i="3"/>
  <c r="K138" i="3"/>
  <c r="J138" i="3"/>
  <c r="L142" i="3"/>
  <c r="K142" i="3"/>
  <c r="J142" i="3"/>
  <c r="E196" i="3"/>
  <c r="M18" i="5"/>
  <c r="L18" i="5"/>
  <c r="K18" i="5"/>
  <c r="J18" i="5"/>
  <c r="I18" i="5"/>
  <c r="W48" i="5"/>
  <c r="V48" i="5"/>
  <c r="U48" i="5"/>
  <c r="T48" i="5"/>
  <c r="S48" i="5"/>
  <c r="M50" i="5"/>
  <c r="L50" i="5"/>
  <c r="K50" i="5"/>
  <c r="J50" i="5"/>
  <c r="I50" i="5"/>
  <c r="F42" i="2"/>
  <c r="L144" i="3"/>
  <c r="K144" i="3"/>
  <c r="J144" i="3"/>
  <c r="M10" i="5"/>
  <c r="L10" i="5"/>
  <c r="K10" i="5"/>
  <c r="J10" i="5"/>
  <c r="I10" i="5"/>
  <c r="K20" i="6"/>
  <c r="J20" i="6"/>
  <c r="I20" i="6"/>
  <c r="J47" i="2"/>
  <c r="K47" i="2"/>
  <c r="L47" i="2"/>
  <c r="L61" i="2"/>
  <c r="K61" i="2"/>
  <c r="J61" i="2"/>
  <c r="I67" i="2"/>
  <c r="L64" i="2"/>
  <c r="K64" i="2"/>
  <c r="J64" i="2"/>
  <c r="K61" i="3"/>
  <c r="J61" i="3"/>
  <c r="K60" i="3"/>
  <c r="J60" i="3"/>
  <c r="W46" i="5"/>
  <c r="V46" i="5"/>
  <c r="U46" i="5"/>
  <c r="T46" i="5"/>
  <c r="S46" i="5"/>
  <c r="W27" i="5"/>
  <c r="V27" i="5"/>
  <c r="U27" i="5"/>
  <c r="T27" i="5"/>
  <c r="S27" i="5"/>
  <c r="M29" i="5"/>
  <c r="L29" i="5"/>
  <c r="K29" i="5"/>
  <c r="J29" i="5"/>
  <c r="I29" i="5"/>
  <c r="H196" i="3"/>
  <c r="M34" i="5"/>
  <c r="L34" i="5"/>
  <c r="K34" i="5"/>
  <c r="J34" i="5"/>
  <c r="I34" i="5"/>
  <c r="I17" i="2"/>
  <c r="L14" i="2"/>
  <c r="K14" i="2"/>
  <c r="J14" i="2"/>
  <c r="L9" i="2"/>
  <c r="K9" i="2"/>
  <c r="J9" i="2"/>
  <c r="L12" i="2"/>
  <c r="K12" i="2"/>
  <c r="J12" i="2"/>
  <c r="E42" i="2"/>
  <c r="K51" i="3"/>
  <c r="J51" i="3"/>
  <c r="L135" i="3"/>
  <c r="K135" i="3"/>
  <c r="J135" i="3"/>
  <c r="L139" i="3"/>
  <c r="K139" i="3"/>
  <c r="J139" i="3"/>
  <c r="L143" i="3"/>
  <c r="K143" i="3"/>
  <c r="J143" i="3"/>
  <c r="G190" i="3"/>
  <c r="M48" i="5"/>
  <c r="L48" i="5"/>
  <c r="K48" i="5"/>
  <c r="J48" i="5"/>
  <c r="I48" i="5"/>
  <c r="W24" i="5"/>
  <c r="V24" i="5"/>
  <c r="U24" i="5"/>
  <c r="T24" i="5"/>
  <c r="S24" i="5"/>
  <c r="M26" i="5"/>
  <c r="L26" i="5"/>
  <c r="K26" i="5"/>
  <c r="J26" i="5"/>
  <c r="I26" i="5"/>
  <c r="V9" i="12"/>
  <c r="T9" i="12"/>
  <c r="S9" i="12"/>
  <c r="L35" i="12"/>
  <c r="K35" i="12"/>
  <c r="J35" i="12"/>
  <c r="I35" i="12"/>
  <c r="L22" i="2"/>
  <c r="K22" i="2"/>
  <c r="J22" i="2"/>
  <c r="L23" i="2"/>
  <c r="J23" i="2"/>
  <c r="K23" i="2"/>
  <c r="L24" i="2"/>
  <c r="J24" i="2"/>
  <c r="K24" i="2"/>
  <c r="K141" i="13"/>
  <c r="J141" i="13"/>
  <c r="I141" i="13"/>
  <c r="J58" i="16"/>
  <c r="I58" i="16"/>
  <c r="H43" i="2"/>
  <c r="K41" i="3"/>
  <c r="J41" i="3"/>
  <c r="K49" i="3"/>
  <c r="J49" i="3"/>
  <c r="K57" i="3"/>
  <c r="J57" i="3"/>
  <c r="L9" i="5"/>
  <c r="K9" i="5"/>
  <c r="J9" i="5"/>
  <c r="I9" i="5"/>
  <c r="M9" i="5"/>
  <c r="L28" i="5"/>
  <c r="K28" i="5"/>
  <c r="J28" i="5"/>
  <c r="I28" i="5"/>
  <c r="M28" i="5"/>
  <c r="L36" i="5"/>
  <c r="K36" i="5"/>
  <c r="J36" i="5"/>
  <c r="I36" i="5"/>
  <c r="M36" i="5"/>
  <c r="W15" i="13"/>
  <c r="V15" i="13"/>
  <c r="U15" i="13"/>
  <c r="K51" i="13"/>
  <c r="J51" i="13"/>
  <c r="I51" i="13"/>
  <c r="J18" i="14"/>
  <c r="I18" i="14"/>
  <c r="H42" i="2"/>
  <c r="K72" i="13"/>
  <c r="J72" i="13"/>
  <c r="I72" i="13"/>
  <c r="K113" i="13"/>
  <c r="J113" i="13"/>
  <c r="I113" i="13"/>
  <c r="K154" i="13"/>
  <c r="J154" i="13"/>
  <c r="I154" i="13"/>
  <c r="K38" i="13"/>
  <c r="J38" i="13"/>
  <c r="I38" i="13"/>
  <c r="K79" i="13"/>
  <c r="J79" i="13"/>
  <c r="I79" i="13"/>
  <c r="K120" i="13"/>
  <c r="J120" i="13"/>
  <c r="I120" i="13"/>
  <c r="K21" i="2"/>
  <c r="J21" i="2"/>
  <c r="L49" i="12"/>
  <c r="K49" i="12"/>
  <c r="J49" i="12"/>
  <c r="I49" i="12"/>
  <c r="K140" i="13"/>
  <c r="J140" i="13"/>
  <c r="I140" i="13"/>
  <c r="T19" i="14"/>
  <c r="S19" i="14"/>
  <c r="J27" i="14"/>
  <c r="I27" i="14"/>
  <c r="M33" i="15"/>
  <c r="L33" i="15"/>
  <c r="K33" i="15"/>
  <c r="J33" i="15"/>
  <c r="I33" i="15"/>
  <c r="G67" i="2"/>
  <c r="J62" i="3"/>
  <c r="L62" i="3"/>
  <c r="K62" i="3"/>
  <c r="J64" i="3"/>
  <c r="L64" i="3"/>
  <c r="K64" i="3"/>
  <c r="J66" i="3"/>
  <c r="L66" i="3"/>
  <c r="K66" i="3"/>
  <c r="J68" i="3"/>
  <c r="L68" i="3"/>
  <c r="K68" i="3"/>
  <c r="J70" i="3"/>
  <c r="L70" i="3"/>
  <c r="K70" i="3"/>
  <c r="J72" i="3"/>
  <c r="L72" i="3"/>
  <c r="K72" i="3"/>
  <c r="I8" i="5"/>
  <c r="M8" i="5"/>
  <c r="L8" i="5"/>
  <c r="J8" i="5"/>
  <c r="K8" i="5"/>
  <c r="I16" i="5"/>
  <c r="M16" i="5"/>
  <c r="L16" i="5"/>
  <c r="J16" i="5"/>
  <c r="K16" i="5"/>
  <c r="I27" i="5"/>
  <c r="M27" i="5"/>
  <c r="L27" i="5"/>
  <c r="K27" i="5"/>
  <c r="J27" i="5"/>
  <c r="I35" i="5"/>
  <c r="M35" i="5"/>
  <c r="L35" i="5"/>
  <c r="K35" i="5"/>
  <c r="J35" i="5"/>
  <c r="I43" i="5"/>
  <c r="M43" i="5"/>
  <c r="L43" i="5"/>
  <c r="K43" i="5"/>
  <c r="J43" i="5"/>
  <c r="I51" i="5"/>
  <c r="M51" i="5"/>
  <c r="L51" i="5"/>
  <c r="K51" i="5"/>
  <c r="J51" i="5"/>
  <c r="V14" i="12"/>
  <c r="T14" i="12"/>
  <c r="S14" i="12"/>
  <c r="L41" i="12"/>
  <c r="K41" i="12"/>
  <c r="J41" i="12"/>
  <c r="I41" i="12"/>
  <c r="W12" i="13"/>
  <c r="V12" i="13"/>
  <c r="T20" i="13"/>
  <c r="U12" i="13"/>
  <c r="K44" i="13"/>
  <c r="J44" i="13"/>
  <c r="I44" i="13"/>
  <c r="K85" i="13"/>
  <c r="J85" i="13"/>
  <c r="I85" i="13"/>
  <c r="T14" i="14"/>
  <c r="S14" i="14"/>
  <c r="G68" i="2"/>
  <c r="J46" i="3"/>
  <c r="K46" i="3"/>
  <c r="J54" i="3"/>
  <c r="K54" i="3"/>
  <c r="J63" i="3"/>
  <c r="L63" i="3"/>
  <c r="K63" i="3"/>
  <c r="J65" i="3"/>
  <c r="L65" i="3"/>
  <c r="K65" i="3"/>
  <c r="J67" i="3"/>
  <c r="L67" i="3"/>
  <c r="K67" i="3"/>
  <c r="J69" i="3"/>
  <c r="L69" i="3"/>
  <c r="K69" i="3"/>
  <c r="J71" i="3"/>
  <c r="L71" i="3"/>
  <c r="K71" i="3"/>
  <c r="L45" i="12"/>
  <c r="K45" i="12"/>
  <c r="J45" i="12"/>
  <c r="I45" i="12"/>
  <c r="K107" i="13"/>
  <c r="J107" i="13"/>
  <c r="I107" i="13"/>
  <c r="K148" i="13"/>
  <c r="J148" i="13"/>
  <c r="I148" i="13"/>
  <c r="J11" i="14"/>
  <c r="I11" i="14"/>
  <c r="M59" i="15"/>
  <c r="L59" i="15"/>
  <c r="K59" i="15"/>
  <c r="J59" i="15"/>
  <c r="I59" i="15"/>
  <c r="M128" i="15"/>
  <c r="L128" i="15"/>
  <c r="K128" i="15"/>
  <c r="J128" i="15"/>
  <c r="I128" i="15"/>
  <c r="T9" i="16"/>
  <c r="W10" i="16" s="1"/>
  <c r="V10" i="16"/>
  <c r="U10" i="16"/>
  <c r="J67" i="16"/>
  <c r="I67" i="16"/>
  <c r="L6" i="12"/>
  <c r="K6" i="12"/>
  <c r="H53" i="12"/>
  <c r="J6" i="12"/>
  <c r="I6" i="12"/>
  <c r="L8" i="12"/>
  <c r="K8" i="12"/>
  <c r="J8" i="12"/>
  <c r="I8" i="12"/>
  <c r="H55" i="12"/>
  <c r="L10" i="12"/>
  <c r="K10" i="12"/>
  <c r="J10" i="12"/>
  <c r="I10" i="12"/>
  <c r="W8" i="13"/>
  <c r="V8" i="13"/>
  <c r="U8" i="13"/>
  <c r="W11" i="13"/>
  <c r="V11" i="13"/>
  <c r="U11" i="13"/>
  <c r="W14" i="13"/>
  <c r="V14" i="13"/>
  <c r="U14" i="13"/>
  <c r="J16" i="14"/>
  <c r="I16" i="14"/>
  <c r="J26" i="14"/>
  <c r="I26" i="14"/>
  <c r="J30" i="14"/>
  <c r="I30" i="14"/>
  <c r="J34" i="14"/>
  <c r="I34" i="14"/>
  <c r="M159" i="15"/>
  <c r="L159" i="15"/>
  <c r="K159" i="15"/>
  <c r="J159" i="15"/>
  <c r="I159" i="15"/>
  <c r="M85" i="15"/>
  <c r="L85" i="15"/>
  <c r="K85" i="15"/>
  <c r="J85" i="15"/>
  <c r="I85" i="15"/>
  <c r="M154" i="15"/>
  <c r="L154" i="15"/>
  <c r="K154" i="15"/>
  <c r="J154" i="15"/>
  <c r="I154" i="15"/>
  <c r="W14" i="16"/>
  <c r="V14" i="16"/>
  <c r="U14" i="16"/>
  <c r="J68" i="16"/>
  <c r="I68" i="16"/>
  <c r="J19" i="14"/>
  <c r="I19" i="14"/>
  <c r="M42" i="15"/>
  <c r="L42" i="15"/>
  <c r="K42" i="15"/>
  <c r="J42" i="15"/>
  <c r="I42" i="15"/>
  <c r="M111" i="15"/>
  <c r="L111" i="15"/>
  <c r="K111" i="15"/>
  <c r="J111" i="15"/>
  <c r="I111" i="15"/>
  <c r="H119" i="15"/>
  <c r="U17" i="16"/>
  <c r="V17" i="16"/>
  <c r="W18" i="16"/>
  <c r="V18" i="16"/>
  <c r="U18" i="16"/>
  <c r="W10" i="13"/>
  <c r="V10" i="13"/>
  <c r="U10" i="13"/>
  <c r="J12" i="14"/>
  <c r="I12" i="14"/>
  <c r="J25" i="14"/>
  <c r="I25" i="14"/>
  <c r="H37" i="14"/>
  <c r="J29" i="14"/>
  <c r="I29" i="14"/>
  <c r="J33" i="14"/>
  <c r="I33" i="14"/>
  <c r="M68" i="15"/>
  <c r="L68" i="15"/>
  <c r="K68" i="15"/>
  <c r="J68" i="15"/>
  <c r="I68" i="15"/>
  <c r="M137" i="15"/>
  <c r="L137" i="15"/>
  <c r="K137" i="15"/>
  <c r="J137" i="15"/>
  <c r="I137" i="15"/>
  <c r="J59" i="16"/>
  <c r="I59" i="16"/>
  <c r="H23" i="16"/>
  <c r="J24" i="16"/>
  <c r="I24" i="16"/>
  <c r="J17" i="14"/>
  <c r="I17" i="14"/>
  <c r="M25" i="15"/>
  <c r="L25" i="15"/>
  <c r="K25" i="15"/>
  <c r="J25" i="15"/>
  <c r="I25" i="15"/>
  <c r="M94" i="15"/>
  <c r="L94" i="15"/>
  <c r="K94" i="15"/>
  <c r="J94" i="15"/>
  <c r="I94" i="15"/>
  <c r="J32" i="16"/>
  <c r="I32" i="16"/>
  <c r="I20" i="14"/>
  <c r="J20" i="14"/>
  <c r="J28" i="14"/>
  <c r="I28" i="14"/>
  <c r="J32" i="14"/>
  <c r="I32" i="14"/>
  <c r="M51" i="15"/>
  <c r="L51" i="15"/>
  <c r="K51" i="15"/>
  <c r="J51" i="15"/>
  <c r="I51" i="15"/>
  <c r="J41" i="16"/>
  <c r="I41" i="16"/>
  <c r="H49" i="16"/>
  <c r="J15" i="14"/>
  <c r="I15" i="14"/>
  <c r="H23" i="14"/>
  <c r="M76" i="15"/>
  <c r="L76" i="15"/>
  <c r="K76" i="15"/>
  <c r="J76" i="15"/>
  <c r="I76" i="15"/>
  <c r="M145" i="15"/>
  <c r="L145" i="15"/>
  <c r="K145" i="15"/>
  <c r="J145" i="15"/>
  <c r="I145" i="15"/>
  <c r="I14" i="14"/>
  <c r="J14" i="14"/>
  <c r="I22" i="14"/>
  <c r="J22" i="14"/>
  <c r="Q25" i="18"/>
  <c r="J13" i="14"/>
  <c r="I13" i="14"/>
  <c r="J21" i="14"/>
  <c r="I21" i="14"/>
  <c r="U17" i="17"/>
  <c r="V17" i="17"/>
  <c r="I25" i="18"/>
  <c r="J160" i="17"/>
  <c r="I160" i="17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H149" i="14"/>
  <c r="J141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X25" i="18"/>
  <c r="Y38" i="19"/>
  <c r="X38" i="19"/>
  <c r="W37" i="19"/>
  <c r="I44" i="19"/>
  <c r="H44" i="19"/>
  <c r="I115" i="19"/>
  <c r="H115" i="19"/>
  <c r="Y29" i="19"/>
  <c r="X29" i="19"/>
  <c r="Q28" i="19"/>
  <c r="P28" i="19"/>
  <c r="Y109" i="19"/>
  <c r="X109" i="19"/>
  <c r="I27" i="19"/>
  <c r="H27" i="19"/>
  <c r="G35" i="19"/>
  <c r="Y123" i="19"/>
  <c r="X123" i="19"/>
  <c r="X19" i="19"/>
  <c r="Y19" i="19"/>
  <c r="Q32" i="19"/>
  <c r="P32" i="19"/>
  <c r="Q24" i="19"/>
  <c r="P24" i="19"/>
  <c r="O23" i="19"/>
  <c r="I130" i="21"/>
  <c r="H130" i="21"/>
  <c r="I61" i="21"/>
  <c r="H61" i="21"/>
  <c r="L19" i="22"/>
  <c r="K19" i="22"/>
  <c r="J19" i="22"/>
  <c r="I25" i="21"/>
  <c r="H25" i="21"/>
  <c r="P20" i="19"/>
  <c r="Q20" i="19"/>
  <c r="Q26" i="19"/>
  <c r="P26" i="19"/>
  <c r="I29" i="19"/>
  <c r="H29" i="19"/>
  <c r="Y31" i="19"/>
  <c r="X31" i="19"/>
  <c r="I157" i="21"/>
  <c r="H157" i="21"/>
  <c r="H20" i="19"/>
  <c r="I20" i="19"/>
  <c r="Q25" i="19"/>
  <c r="P25" i="19"/>
  <c r="I28" i="19"/>
  <c r="H28" i="19"/>
  <c r="Y30" i="19"/>
  <c r="X30" i="19"/>
  <c r="Q33" i="19"/>
  <c r="P33" i="19"/>
  <c r="Q12" i="21"/>
  <c r="R12" i="21"/>
  <c r="H35" i="21"/>
  <c r="I35" i="21"/>
  <c r="I122" i="21"/>
  <c r="H122" i="21"/>
  <c r="R19" i="21"/>
  <c r="Q19" i="21"/>
  <c r="I113" i="21"/>
  <c r="H113" i="21"/>
  <c r="X10" i="22"/>
  <c r="W10" i="22"/>
  <c r="V10" i="22"/>
  <c r="H27" i="21"/>
  <c r="I27" i="21"/>
  <c r="I104" i="21"/>
  <c r="H104" i="21"/>
  <c r="K88" i="22"/>
  <c r="L88" i="22"/>
  <c r="J88" i="22"/>
  <c r="R15" i="21"/>
  <c r="Q15" i="21"/>
  <c r="I42" i="21"/>
  <c r="H42" i="21"/>
  <c r="G50" i="21"/>
  <c r="I96" i="21"/>
  <c r="H96" i="21"/>
  <c r="Q20" i="21"/>
  <c r="R20" i="21"/>
  <c r="H53" i="21"/>
  <c r="I53" i="21"/>
  <c r="I87" i="21"/>
  <c r="H87" i="21"/>
  <c r="I156" i="21"/>
  <c r="H156" i="21"/>
  <c r="X11" i="22"/>
  <c r="W11" i="22"/>
  <c r="V11" i="22"/>
  <c r="L40" i="22"/>
  <c r="K40" i="22"/>
  <c r="J40" i="22"/>
  <c r="R11" i="21"/>
  <c r="Q11" i="21"/>
  <c r="I33" i="21"/>
  <c r="H33" i="21"/>
  <c r="I147" i="21"/>
  <c r="H147" i="21"/>
  <c r="H44" i="21"/>
  <c r="I44" i="21"/>
  <c r="I70" i="21"/>
  <c r="H70" i="21"/>
  <c r="G78" i="21"/>
  <c r="I139" i="21"/>
  <c r="H139" i="21"/>
  <c r="I59" i="21"/>
  <c r="H59" i="21"/>
  <c r="I68" i="21"/>
  <c r="H68" i="21"/>
  <c r="I76" i="21"/>
  <c r="H76" i="21"/>
  <c r="I85" i="21"/>
  <c r="H85" i="21"/>
  <c r="I94" i="21"/>
  <c r="H94" i="21"/>
  <c r="I102" i="21"/>
  <c r="H102" i="21"/>
  <c r="I10" i="21"/>
  <c r="H10" i="21"/>
  <c r="I14" i="21"/>
  <c r="H14" i="21"/>
  <c r="G22" i="21"/>
  <c r="J60" i="27"/>
  <c r="K60" i="27"/>
  <c r="I60" i="27"/>
  <c r="K64" i="26"/>
  <c r="J64" i="26"/>
  <c r="I64" i="26"/>
  <c r="K37" i="26"/>
  <c r="J37" i="26"/>
  <c r="I37" i="26"/>
  <c r="K98" i="26"/>
  <c r="J98" i="26"/>
  <c r="I98" i="26"/>
  <c r="K128" i="26"/>
  <c r="J128" i="26"/>
  <c r="I128" i="26"/>
  <c r="K71" i="26"/>
  <c r="J71" i="26"/>
  <c r="I71" i="26"/>
  <c r="K138" i="26"/>
  <c r="J138" i="26"/>
  <c r="I138" i="26"/>
  <c r="H146" i="26"/>
  <c r="K25" i="27"/>
  <c r="J25" i="27"/>
  <c r="I25" i="27"/>
  <c r="K29" i="26"/>
  <c r="J29" i="26"/>
  <c r="I29" i="26"/>
  <c r="K11" i="26"/>
  <c r="J11" i="26"/>
  <c r="I11" i="26"/>
  <c r="K45" i="26"/>
  <c r="J45" i="26"/>
  <c r="I45" i="26"/>
  <c r="K80" i="26"/>
  <c r="J80" i="26"/>
  <c r="I80" i="26"/>
  <c r="K38" i="26"/>
  <c r="J38" i="26"/>
  <c r="I38" i="26"/>
  <c r="K72" i="26"/>
  <c r="J72" i="26"/>
  <c r="I72" i="26"/>
  <c r="K19" i="26"/>
  <c r="J19" i="26"/>
  <c r="I19" i="26"/>
  <c r="K54" i="26"/>
  <c r="J54" i="26"/>
  <c r="H62" i="26"/>
  <c r="I54" i="26"/>
  <c r="K88" i="26"/>
  <c r="J88" i="26"/>
  <c r="I88" i="26"/>
  <c r="K31" i="27"/>
  <c r="J31" i="27"/>
  <c r="I31" i="27"/>
  <c r="K101" i="27"/>
  <c r="J101" i="27"/>
  <c r="I101" i="27"/>
  <c r="K12" i="26"/>
  <c r="J12" i="26"/>
  <c r="I12" i="26"/>
  <c r="H20" i="26"/>
  <c r="K46" i="26"/>
  <c r="J46" i="26"/>
  <c r="I46" i="26"/>
  <c r="K81" i="26"/>
  <c r="J81" i="26"/>
  <c r="I81" i="26"/>
  <c r="K28" i="26"/>
  <c r="J28" i="26"/>
  <c r="I28" i="26"/>
  <c r="K97" i="26"/>
  <c r="J97" i="26"/>
  <c r="I97" i="26"/>
  <c r="K136" i="26"/>
  <c r="J136" i="26"/>
  <c r="I136" i="26"/>
  <c r="M24" i="28"/>
  <c r="L24" i="28"/>
  <c r="K24" i="28"/>
  <c r="J24" i="28"/>
  <c r="I24" i="28"/>
  <c r="K144" i="26"/>
  <c r="J144" i="26"/>
  <c r="I144" i="26"/>
  <c r="K55" i="26"/>
  <c r="J55" i="26"/>
  <c r="I55" i="26"/>
  <c r="K89" i="26"/>
  <c r="J89" i="26"/>
  <c r="I89" i="26"/>
  <c r="K23" i="27"/>
  <c r="J23" i="27"/>
  <c r="I23" i="27"/>
  <c r="M12" i="28"/>
  <c r="L12" i="28"/>
  <c r="K12" i="28"/>
  <c r="J12" i="28"/>
  <c r="H20" i="28"/>
  <c r="I12" i="28"/>
  <c r="M100" i="28"/>
  <c r="L100" i="28"/>
  <c r="K100" i="28"/>
  <c r="J100" i="28"/>
  <c r="I100" i="28"/>
  <c r="I9" i="26"/>
  <c r="K9" i="26"/>
  <c r="J9" i="26"/>
  <c r="I17" i="26"/>
  <c r="K17" i="26"/>
  <c r="J17" i="26"/>
  <c r="I26" i="26"/>
  <c r="H34" i="26"/>
  <c r="K26" i="26"/>
  <c r="J26" i="26"/>
  <c r="M59" i="28"/>
  <c r="L59" i="28"/>
  <c r="K59" i="28"/>
  <c r="J59" i="28"/>
  <c r="I59" i="28"/>
  <c r="K10" i="26"/>
  <c r="J10" i="26"/>
  <c r="I10" i="26"/>
  <c r="K18" i="26"/>
  <c r="J18" i="26"/>
  <c r="I18" i="26"/>
  <c r="K27" i="26"/>
  <c r="J27" i="26"/>
  <c r="I27" i="26"/>
  <c r="K36" i="26"/>
  <c r="J36" i="26"/>
  <c r="I36" i="26"/>
  <c r="M15" i="28"/>
  <c r="L15" i="28"/>
  <c r="K15" i="28"/>
  <c r="J15" i="28"/>
  <c r="I15" i="28"/>
  <c r="AV14" i="35"/>
  <c r="AU14" i="35"/>
  <c r="AT14" i="35"/>
  <c r="AS14" i="35"/>
  <c r="AR14" i="35"/>
  <c r="AK12" i="35"/>
  <c r="AL12" i="35"/>
  <c r="AJ12" i="35"/>
  <c r="I30" i="35"/>
  <c r="H30" i="35"/>
  <c r="V33" i="35"/>
  <c r="W33" i="35"/>
  <c r="I36" i="35"/>
  <c r="H36" i="35"/>
  <c r="T9" i="38"/>
  <c r="S9" i="38"/>
  <c r="R9" i="38"/>
  <c r="Q9" i="38"/>
  <c r="P9" i="38"/>
  <c r="AL38" i="35"/>
  <c r="AK38" i="35"/>
  <c r="AL32" i="35"/>
  <c r="AK32" i="35"/>
  <c r="I33" i="35"/>
  <c r="H33" i="35"/>
  <c r="T7" i="40"/>
  <c r="AA19" i="40" s="1"/>
  <c r="S7" i="40"/>
  <c r="R7" i="40"/>
  <c r="Q7" i="40"/>
  <c r="P7" i="40"/>
  <c r="W35" i="35"/>
  <c r="V35" i="35"/>
  <c r="I38" i="35"/>
  <c r="H38" i="35"/>
  <c r="R6" i="37"/>
  <c r="Q6" i="37"/>
  <c r="P6" i="37"/>
  <c r="O6" i="37"/>
  <c r="I7" i="37"/>
  <c r="H7" i="37"/>
  <c r="G7" i="37"/>
  <c r="T7" i="37"/>
  <c r="S7" i="37"/>
  <c r="R7" i="37"/>
  <c r="Q7" i="37"/>
  <c r="P7" i="37"/>
  <c r="O7" i="37"/>
  <c r="J11" i="37"/>
  <c r="M9" i="37"/>
  <c r="L9" i="37"/>
  <c r="K9" i="37"/>
  <c r="H124" i="37"/>
  <c r="G124" i="37"/>
  <c r="I126" i="37"/>
  <c r="H126" i="37"/>
  <c r="G126" i="37"/>
  <c r="N10" i="38"/>
  <c r="M10" i="38"/>
  <c r="L10" i="38"/>
  <c r="N11" i="38"/>
  <c r="M11" i="38"/>
  <c r="L11" i="38"/>
  <c r="I35" i="35"/>
  <c r="H35" i="35"/>
  <c r="I127" i="37"/>
  <c r="F129" i="37"/>
  <c r="H127" i="37"/>
  <c r="G127" i="37"/>
  <c r="H7" i="39"/>
  <c r="J7" i="39"/>
  <c r="I7" i="39"/>
  <c r="I32" i="35"/>
  <c r="H32" i="35"/>
  <c r="H6" i="37"/>
  <c r="G6" i="37"/>
  <c r="I8" i="37"/>
  <c r="H8" i="37"/>
  <c r="G8" i="37"/>
  <c r="R8" i="37"/>
  <c r="Q8" i="37"/>
  <c r="P8" i="37"/>
  <c r="O8" i="37"/>
  <c r="T8" i="37"/>
  <c r="S8" i="37"/>
  <c r="M10" i="37"/>
  <c r="L10" i="37"/>
  <c r="K10" i="37"/>
  <c r="I134" i="38"/>
  <c r="G134" i="38"/>
  <c r="H134" i="38"/>
  <c r="O135" i="38"/>
  <c r="N135" i="38"/>
  <c r="M135" i="38"/>
  <c r="L135" i="38"/>
  <c r="K135" i="38"/>
  <c r="J7" i="40"/>
  <c r="I7" i="40"/>
  <c r="H7" i="40"/>
  <c r="H128" i="37"/>
  <c r="G128" i="37"/>
  <c r="I128" i="37"/>
  <c r="N9" i="40"/>
  <c r="L9" i="40"/>
  <c r="I34" i="35"/>
  <c r="H34" i="35"/>
  <c r="L7" i="37"/>
  <c r="K7" i="37"/>
  <c r="M7" i="37"/>
  <c r="H9" i="37"/>
  <c r="G9" i="37"/>
  <c r="F11" i="37"/>
  <c r="I9" i="37"/>
  <c r="P9" i="37"/>
  <c r="O9" i="37"/>
  <c r="T9" i="37"/>
  <c r="S9" i="37"/>
  <c r="N11" i="37"/>
  <c r="R9" i="37"/>
  <c r="Q9" i="37"/>
  <c r="E16" i="41"/>
  <c r="F16" i="41" s="1"/>
  <c r="F6" i="41"/>
  <c r="H31" i="35"/>
  <c r="I31" i="35"/>
  <c r="K6" i="37"/>
  <c r="L6" i="37"/>
  <c r="I136" i="38"/>
  <c r="H136" i="38"/>
  <c r="G136" i="38"/>
  <c r="H11" i="41"/>
  <c r="J11" i="41"/>
  <c r="I11" i="41"/>
  <c r="M8" i="37"/>
  <c r="L8" i="37"/>
  <c r="K8" i="37"/>
  <c r="I10" i="37"/>
  <c r="H10" i="37"/>
  <c r="G10" i="37"/>
  <c r="T10" i="37"/>
  <c r="S10" i="37"/>
  <c r="R10" i="37"/>
  <c r="Q10" i="37"/>
  <c r="P10" i="37"/>
  <c r="O10" i="37"/>
  <c r="N7" i="38"/>
  <c r="M7" i="38"/>
  <c r="L7" i="38"/>
  <c r="K16" i="41"/>
  <c r="N6" i="41"/>
  <c r="L6" i="41"/>
  <c r="M6" i="41"/>
  <c r="N6" i="39"/>
  <c r="M6" i="39"/>
  <c r="L6" i="39"/>
  <c r="M8" i="39"/>
  <c r="J8" i="39"/>
  <c r="I8" i="39"/>
  <c r="H8" i="39"/>
  <c r="T8" i="39"/>
  <c r="S8" i="39"/>
  <c r="R8" i="39"/>
  <c r="Q8" i="39"/>
  <c r="P8" i="39"/>
  <c r="N10" i="39"/>
  <c r="M10" i="39"/>
  <c r="L10" i="39"/>
  <c r="J12" i="39"/>
  <c r="I12" i="39"/>
  <c r="H12" i="39"/>
  <c r="T12" i="39"/>
  <c r="S12" i="39"/>
  <c r="R12" i="39"/>
  <c r="Q12" i="39"/>
  <c r="P12" i="39"/>
  <c r="I134" i="39"/>
  <c r="H134" i="39"/>
  <c r="G134" i="39"/>
  <c r="O138" i="39"/>
  <c r="N138" i="39"/>
  <c r="M138" i="39"/>
  <c r="L138" i="39"/>
  <c r="K138" i="39"/>
  <c r="H12" i="40"/>
  <c r="J12" i="40"/>
  <c r="I12" i="40"/>
  <c r="O135" i="39"/>
  <c r="N135" i="39"/>
  <c r="M135" i="39"/>
  <c r="L135" i="39"/>
  <c r="K135" i="39"/>
  <c r="N6" i="40"/>
  <c r="M6" i="40"/>
  <c r="L6" i="40"/>
  <c r="M8" i="40"/>
  <c r="J8" i="40"/>
  <c r="I8" i="40"/>
  <c r="H8" i="40"/>
  <c r="T8" i="40"/>
  <c r="S8" i="40"/>
  <c r="R8" i="40"/>
  <c r="Q8" i="40"/>
  <c r="P8" i="40"/>
  <c r="N10" i="40"/>
  <c r="M10" i="40"/>
  <c r="L10" i="40"/>
  <c r="M134" i="40"/>
  <c r="K134" i="40"/>
  <c r="O134" i="40"/>
  <c r="N134" i="40"/>
  <c r="L134" i="40"/>
  <c r="O138" i="40"/>
  <c r="N138" i="40"/>
  <c r="M138" i="40"/>
  <c r="K138" i="40"/>
  <c r="L138" i="40"/>
  <c r="J9" i="41"/>
  <c r="I9" i="41"/>
  <c r="H9" i="41"/>
  <c r="N10" i="41"/>
  <c r="L10" i="41"/>
  <c r="M10" i="41"/>
  <c r="N14" i="41"/>
  <c r="M14" i="41"/>
  <c r="L14" i="41"/>
  <c r="O137" i="38"/>
  <c r="N137" i="38"/>
  <c r="M137" i="38"/>
  <c r="L137" i="38"/>
  <c r="K137" i="38"/>
  <c r="N7" i="39"/>
  <c r="M7" i="39"/>
  <c r="L7" i="39"/>
  <c r="N11" i="39"/>
  <c r="M11" i="39"/>
  <c r="L11" i="39"/>
  <c r="I136" i="39"/>
  <c r="H136" i="39"/>
  <c r="G136" i="39"/>
  <c r="J8" i="41"/>
  <c r="H8" i="41"/>
  <c r="I8" i="41"/>
  <c r="L9" i="41"/>
  <c r="N9" i="41"/>
  <c r="M9" i="41"/>
  <c r="I141" i="41"/>
  <c r="H141" i="41"/>
  <c r="G141" i="41"/>
  <c r="N12" i="38"/>
  <c r="M12" i="38"/>
  <c r="L12" i="38"/>
  <c r="I138" i="38"/>
  <c r="H138" i="38"/>
  <c r="G138" i="38"/>
  <c r="N137" i="39"/>
  <c r="M137" i="39"/>
  <c r="L137" i="39"/>
  <c r="K137" i="39"/>
  <c r="O137" i="39"/>
  <c r="N7" i="40"/>
  <c r="M7" i="40"/>
  <c r="L7" i="40"/>
  <c r="N11" i="40"/>
  <c r="M11" i="40"/>
  <c r="L11" i="40"/>
  <c r="N12" i="40"/>
  <c r="L12" i="40"/>
  <c r="M12" i="40"/>
  <c r="I135" i="38"/>
  <c r="H135" i="38"/>
  <c r="G135" i="38"/>
  <c r="F11" i="39"/>
  <c r="N12" i="39"/>
  <c r="M12" i="39"/>
  <c r="L12" i="39"/>
  <c r="M134" i="39"/>
  <c r="L134" i="39"/>
  <c r="K134" i="39"/>
  <c r="O134" i="39"/>
  <c r="N134" i="39"/>
  <c r="I138" i="39"/>
  <c r="H138" i="39"/>
  <c r="G138" i="39"/>
  <c r="O145" i="41"/>
  <c r="N145" i="41"/>
  <c r="M145" i="41"/>
  <c r="L145" i="41"/>
  <c r="I11" i="38"/>
  <c r="H11" i="38"/>
  <c r="J11" i="38"/>
  <c r="Q11" i="38"/>
  <c r="P11" i="38"/>
  <c r="T11" i="38"/>
  <c r="S11" i="38"/>
  <c r="R11" i="38"/>
  <c r="F12" i="38"/>
  <c r="L136" i="38"/>
  <c r="K136" i="38"/>
  <c r="O136" i="38"/>
  <c r="M136" i="38"/>
  <c r="N136" i="38"/>
  <c r="H135" i="39"/>
  <c r="G135" i="39"/>
  <c r="I135" i="39"/>
  <c r="L8" i="40"/>
  <c r="N8" i="40"/>
  <c r="F11" i="40"/>
  <c r="T12" i="40"/>
  <c r="P12" i="40"/>
  <c r="R12" i="40"/>
  <c r="Q12" i="40"/>
  <c r="S12" i="40"/>
  <c r="I136" i="40"/>
  <c r="G136" i="40"/>
  <c r="H136" i="40"/>
  <c r="G137" i="38"/>
  <c r="I137" i="38"/>
  <c r="H137" i="38"/>
  <c r="H11" i="39"/>
  <c r="J11" i="39"/>
  <c r="I11" i="39"/>
  <c r="P11" i="39"/>
  <c r="T11" i="39"/>
  <c r="S11" i="39"/>
  <c r="R11" i="39"/>
  <c r="Q11" i="39"/>
  <c r="F12" i="39"/>
  <c r="K136" i="39"/>
  <c r="O136" i="39"/>
  <c r="N136" i="39"/>
  <c r="M136" i="39"/>
  <c r="L136" i="39"/>
  <c r="F12" i="40"/>
  <c r="J12" i="38"/>
  <c r="I12" i="38"/>
  <c r="H12" i="38"/>
  <c r="T12" i="38"/>
  <c r="S12" i="38"/>
  <c r="R12" i="38"/>
  <c r="Q12" i="38"/>
  <c r="P12" i="38"/>
  <c r="O138" i="38"/>
  <c r="N138" i="38"/>
  <c r="M138" i="38"/>
  <c r="L138" i="38"/>
  <c r="K138" i="38"/>
  <c r="I137" i="39"/>
  <c r="H137" i="39"/>
  <c r="G137" i="39"/>
  <c r="J11" i="40"/>
  <c r="I11" i="40"/>
  <c r="H11" i="40"/>
  <c r="T11" i="40"/>
  <c r="S11" i="40"/>
  <c r="R11" i="40"/>
  <c r="Q11" i="40"/>
  <c r="P11" i="40"/>
  <c r="K136" i="40"/>
  <c r="O136" i="40"/>
  <c r="M136" i="40"/>
  <c r="N136" i="40"/>
  <c r="L136" i="40"/>
  <c r="I138" i="41"/>
  <c r="H138" i="41"/>
  <c r="K138" i="41" s="1"/>
  <c r="G138" i="41"/>
  <c r="O142" i="41"/>
  <c r="N142" i="41"/>
  <c r="M142" i="41"/>
  <c r="L142" i="41"/>
  <c r="J6" i="42"/>
  <c r="G16" i="42"/>
  <c r="I6" i="42"/>
  <c r="H6" i="42"/>
  <c r="O16" i="42"/>
  <c r="T6" i="42"/>
  <c r="S6" i="42"/>
  <c r="R6" i="42"/>
  <c r="Q6" i="42"/>
  <c r="P6" i="42"/>
  <c r="F7" i="42"/>
  <c r="T8" i="42"/>
  <c r="S8" i="42"/>
  <c r="R8" i="42"/>
  <c r="Q8" i="42"/>
  <c r="P8" i="42"/>
  <c r="J9" i="42"/>
  <c r="I9" i="42"/>
  <c r="H9" i="42"/>
  <c r="H11" i="42"/>
  <c r="J11" i="42"/>
  <c r="I11" i="42"/>
  <c r="T12" i="42"/>
  <c r="R12" i="42"/>
  <c r="S12" i="42"/>
  <c r="Q12" i="42"/>
  <c r="P12" i="42"/>
  <c r="I140" i="42"/>
  <c r="H140" i="42"/>
  <c r="G140" i="42"/>
  <c r="T6" i="43"/>
  <c r="O16" i="43"/>
  <c r="S6" i="43"/>
  <c r="R6" i="43"/>
  <c r="Q6" i="43"/>
  <c r="P6" i="43"/>
  <c r="N8" i="43"/>
  <c r="M8" i="43"/>
  <c r="L8" i="43"/>
  <c r="J10" i="43"/>
  <c r="I10" i="43"/>
  <c r="H10" i="43"/>
  <c r="N135" i="40"/>
  <c r="L135" i="40"/>
  <c r="O135" i="40"/>
  <c r="M135" i="40"/>
  <c r="K135" i="40"/>
  <c r="F8" i="42"/>
  <c r="L13" i="42"/>
  <c r="N13" i="42"/>
  <c r="M13" i="42"/>
  <c r="F14" i="42"/>
  <c r="D9" i="44"/>
  <c r="O136" i="41"/>
  <c r="N136" i="41"/>
  <c r="M136" i="41"/>
  <c r="J146" i="41"/>
  <c r="L136" i="41"/>
  <c r="I140" i="41"/>
  <c r="H140" i="41"/>
  <c r="K140" i="41" s="1"/>
  <c r="G140" i="41"/>
  <c r="O144" i="41"/>
  <c r="N144" i="41"/>
  <c r="M144" i="41"/>
  <c r="L144" i="41"/>
  <c r="J7" i="42"/>
  <c r="I7" i="42"/>
  <c r="H7" i="42"/>
  <c r="T7" i="42"/>
  <c r="S7" i="42"/>
  <c r="R7" i="42"/>
  <c r="Q7" i="42"/>
  <c r="P7" i="42"/>
  <c r="J8" i="42"/>
  <c r="I8" i="42"/>
  <c r="H8" i="42"/>
  <c r="R10" i="42"/>
  <c r="P10" i="42"/>
  <c r="T10" i="42"/>
  <c r="S10" i="42"/>
  <c r="Q10" i="42"/>
  <c r="F12" i="42"/>
  <c r="J14" i="42"/>
  <c r="H14" i="42"/>
  <c r="I14" i="42"/>
  <c r="O142" i="42"/>
  <c r="N142" i="42"/>
  <c r="M142" i="42"/>
  <c r="L142" i="42"/>
  <c r="F7" i="43"/>
  <c r="T10" i="43"/>
  <c r="S10" i="43"/>
  <c r="R10" i="43"/>
  <c r="Q10" i="43"/>
  <c r="P10" i="43"/>
  <c r="N12" i="43"/>
  <c r="M12" i="43"/>
  <c r="L12" i="43"/>
  <c r="J14" i="43"/>
  <c r="I14" i="43"/>
  <c r="H14" i="43"/>
  <c r="D10" i="45"/>
  <c r="N137" i="40"/>
  <c r="L137" i="40"/>
  <c r="K137" i="40"/>
  <c r="O137" i="40"/>
  <c r="M137" i="40"/>
  <c r="I137" i="41"/>
  <c r="H137" i="41"/>
  <c r="G137" i="41"/>
  <c r="N141" i="41"/>
  <c r="M141" i="41"/>
  <c r="L141" i="41"/>
  <c r="O141" i="41"/>
  <c r="L9" i="42"/>
  <c r="N9" i="42"/>
  <c r="M9" i="42"/>
  <c r="N11" i="42"/>
  <c r="L11" i="42"/>
  <c r="M11" i="42"/>
  <c r="J12" i="42"/>
  <c r="I12" i="42"/>
  <c r="H12" i="42"/>
  <c r="H15" i="42"/>
  <c r="J15" i="42"/>
  <c r="I15" i="42"/>
  <c r="D146" i="43"/>
  <c r="O138" i="43"/>
  <c r="N138" i="43"/>
  <c r="M138" i="43"/>
  <c r="L138" i="43"/>
  <c r="D13" i="44"/>
  <c r="D11" i="46"/>
  <c r="I138" i="40"/>
  <c r="G138" i="40"/>
  <c r="H138" i="40"/>
  <c r="D146" i="41"/>
  <c r="M138" i="41"/>
  <c r="L138" i="41"/>
  <c r="O138" i="41"/>
  <c r="N138" i="41"/>
  <c r="C16" i="42"/>
  <c r="K16" i="42"/>
  <c r="N6" i="42"/>
  <c r="M6" i="42"/>
  <c r="L6" i="42"/>
  <c r="F10" i="42"/>
  <c r="T13" i="42"/>
  <c r="R13" i="42"/>
  <c r="P13" i="42"/>
  <c r="S13" i="42"/>
  <c r="Q13" i="42"/>
  <c r="N14" i="42"/>
  <c r="M14" i="42"/>
  <c r="L14" i="42"/>
  <c r="O139" i="42"/>
  <c r="N139" i="42"/>
  <c r="M139" i="42"/>
  <c r="L139" i="42"/>
  <c r="F11" i="43"/>
  <c r="T14" i="43"/>
  <c r="S14" i="43"/>
  <c r="R14" i="43"/>
  <c r="Q14" i="43"/>
  <c r="P14" i="43"/>
  <c r="E146" i="43"/>
  <c r="O143" i="43"/>
  <c r="N143" i="43"/>
  <c r="M143" i="43"/>
  <c r="L143" i="43"/>
  <c r="D14" i="45"/>
  <c r="H135" i="40"/>
  <c r="G135" i="40"/>
  <c r="I135" i="40"/>
  <c r="D16" i="42"/>
  <c r="J10" i="42"/>
  <c r="H10" i="42"/>
  <c r="I10" i="42"/>
  <c r="P11" i="42"/>
  <c r="T11" i="42"/>
  <c r="R11" i="42"/>
  <c r="Q11" i="42"/>
  <c r="S11" i="42"/>
  <c r="F13" i="42"/>
  <c r="I138" i="42"/>
  <c r="H138" i="42"/>
  <c r="K138" i="42" s="1"/>
  <c r="G138" i="42"/>
  <c r="O144" i="42"/>
  <c r="N144" i="42"/>
  <c r="M144" i="42"/>
  <c r="L144" i="42"/>
  <c r="D17" i="44"/>
  <c r="D15" i="46"/>
  <c r="G136" i="41"/>
  <c r="I136" i="41"/>
  <c r="F146" i="41"/>
  <c r="H136" i="41"/>
  <c r="K136" i="41" s="1"/>
  <c r="O140" i="41"/>
  <c r="N140" i="41"/>
  <c r="M140" i="41"/>
  <c r="L140" i="41"/>
  <c r="G144" i="41"/>
  <c r="I144" i="41"/>
  <c r="H144" i="41"/>
  <c r="K144" i="41" s="1"/>
  <c r="E16" i="42"/>
  <c r="F16" i="42" s="1"/>
  <c r="F6" i="42"/>
  <c r="L7" i="42"/>
  <c r="N7" i="42"/>
  <c r="M7" i="42"/>
  <c r="N8" i="42"/>
  <c r="L8" i="42"/>
  <c r="M8" i="42"/>
  <c r="F9" i="42"/>
  <c r="T9" i="42"/>
  <c r="R9" i="42"/>
  <c r="P9" i="42"/>
  <c r="S9" i="42"/>
  <c r="Q9" i="42"/>
  <c r="N12" i="42"/>
  <c r="L12" i="42"/>
  <c r="M12" i="42"/>
  <c r="N15" i="42"/>
  <c r="M15" i="42"/>
  <c r="L15" i="42"/>
  <c r="O136" i="42"/>
  <c r="N136" i="42"/>
  <c r="M136" i="42"/>
  <c r="J146" i="42"/>
  <c r="L136" i="42"/>
  <c r="I143" i="42"/>
  <c r="H143" i="42"/>
  <c r="G143" i="42"/>
  <c r="G16" i="43"/>
  <c r="J6" i="43"/>
  <c r="I6" i="43"/>
  <c r="H6" i="43"/>
  <c r="F15" i="43"/>
  <c r="I139" i="43"/>
  <c r="H139" i="43"/>
  <c r="K139" i="43" s="1"/>
  <c r="G139" i="43"/>
  <c r="D18" i="45"/>
  <c r="H137" i="40"/>
  <c r="I137" i="40"/>
  <c r="G137" i="40"/>
  <c r="N10" i="42"/>
  <c r="M10" i="42"/>
  <c r="L10" i="42"/>
  <c r="F11" i="42"/>
  <c r="J13" i="42"/>
  <c r="H13" i="42"/>
  <c r="I13" i="42"/>
  <c r="I142" i="43"/>
  <c r="H142" i="43"/>
  <c r="G142" i="43"/>
  <c r="D21" i="44"/>
  <c r="D19" i="46"/>
  <c r="J7" i="43"/>
  <c r="I7" i="43"/>
  <c r="H7" i="43"/>
  <c r="T7" i="43"/>
  <c r="S7" i="43"/>
  <c r="R7" i="43"/>
  <c r="Q7" i="43"/>
  <c r="P7" i="43"/>
  <c r="F8" i="43"/>
  <c r="N9" i="43"/>
  <c r="M9" i="43"/>
  <c r="L9" i="43"/>
  <c r="J11" i="43"/>
  <c r="I11" i="43"/>
  <c r="H11" i="43"/>
  <c r="T11" i="43"/>
  <c r="S11" i="43"/>
  <c r="R11" i="43"/>
  <c r="Q11" i="43"/>
  <c r="P11" i="43"/>
  <c r="F12" i="43"/>
  <c r="N13" i="43"/>
  <c r="M13" i="43"/>
  <c r="L13" i="43"/>
  <c r="J15" i="43"/>
  <c r="I15" i="43"/>
  <c r="H15" i="43"/>
  <c r="T15" i="43"/>
  <c r="S15" i="43"/>
  <c r="R15" i="43"/>
  <c r="Q15" i="43"/>
  <c r="P15" i="43"/>
  <c r="I136" i="43"/>
  <c r="F146" i="43"/>
  <c r="H136" i="43"/>
  <c r="K136" i="43" s="1"/>
  <c r="G136" i="43"/>
  <c r="O140" i="43"/>
  <c r="N140" i="43"/>
  <c r="M140" i="43"/>
  <c r="L140" i="43"/>
  <c r="I144" i="43"/>
  <c r="H144" i="43"/>
  <c r="K144" i="43" s="1"/>
  <c r="G144" i="43"/>
  <c r="I137" i="42"/>
  <c r="H137" i="42"/>
  <c r="G137" i="42"/>
  <c r="N141" i="42"/>
  <c r="M141" i="42"/>
  <c r="L141" i="42"/>
  <c r="O141" i="42"/>
  <c r="I145" i="42"/>
  <c r="H145" i="42"/>
  <c r="G145" i="42"/>
  <c r="N137" i="43"/>
  <c r="M137" i="43"/>
  <c r="L137" i="43"/>
  <c r="O137" i="43"/>
  <c r="I141" i="43"/>
  <c r="H141" i="43"/>
  <c r="K141" i="43" s="1"/>
  <c r="G141" i="43"/>
  <c r="N145" i="43"/>
  <c r="M145" i="43"/>
  <c r="L145" i="43"/>
  <c r="O145" i="43"/>
  <c r="D10" i="44"/>
  <c r="D14" i="44"/>
  <c r="D18" i="44"/>
  <c r="D11" i="45"/>
  <c r="D15" i="45"/>
  <c r="D19" i="45"/>
  <c r="D8" i="46"/>
  <c r="D12" i="46"/>
  <c r="D16" i="46"/>
  <c r="D20" i="46"/>
  <c r="R14" i="42"/>
  <c r="P14" i="42"/>
  <c r="Q14" i="42"/>
  <c r="T14" i="42"/>
  <c r="S14" i="42"/>
  <c r="F15" i="42"/>
  <c r="D146" i="42"/>
  <c r="M138" i="42"/>
  <c r="L138" i="42"/>
  <c r="O138" i="42"/>
  <c r="N138" i="42"/>
  <c r="I142" i="42"/>
  <c r="H142" i="42"/>
  <c r="G142" i="42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I138" i="43"/>
  <c r="H138" i="43"/>
  <c r="K138" i="43" s="1"/>
  <c r="G138" i="43"/>
  <c r="M142" i="43"/>
  <c r="L142" i="43"/>
  <c r="O142" i="43"/>
  <c r="N142" i="43"/>
  <c r="H139" i="42"/>
  <c r="G139" i="42"/>
  <c r="I139" i="42"/>
  <c r="L143" i="42"/>
  <c r="O143" i="42"/>
  <c r="N143" i="42"/>
  <c r="M143" i="42"/>
  <c r="D16" i="43"/>
  <c r="L139" i="43"/>
  <c r="O139" i="43"/>
  <c r="M139" i="43"/>
  <c r="N139" i="43"/>
  <c r="H143" i="43"/>
  <c r="G143" i="43"/>
  <c r="I143" i="43"/>
  <c r="D11" i="44"/>
  <c r="D15" i="44"/>
  <c r="D19" i="44"/>
  <c r="D8" i="45"/>
  <c r="D12" i="45"/>
  <c r="D16" i="45"/>
  <c r="D20" i="45"/>
  <c r="D9" i="46"/>
  <c r="D13" i="46"/>
  <c r="D17" i="46"/>
  <c r="D21" i="46"/>
  <c r="P15" i="42"/>
  <c r="T15" i="42"/>
  <c r="Q15" i="42"/>
  <c r="S15" i="42"/>
  <c r="R15" i="42"/>
  <c r="G136" i="42"/>
  <c r="I136" i="42"/>
  <c r="F146" i="42"/>
  <c r="H136" i="42"/>
  <c r="K136" i="42" s="1"/>
  <c r="O140" i="42"/>
  <c r="N140" i="42"/>
  <c r="M140" i="42"/>
  <c r="L140" i="42"/>
  <c r="G144" i="42"/>
  <c r="I144" i="42"/>
  <c r="H144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O136" i="43"/>
  <c r="N136" i="43"/>
  <c r="M136" i="43"/>
  <c r="J146" i="43"/>
  <c r="L136" i="43"/>
  <c r="G140" i="43"/>
  <c r="I140" i="43"/>
  <c r="H140" i="43"/>
  <c r="K140" i="43" s="1"/>
  <c r="O144" i="43"/>
  <c r="N144" i="43"/>
  <c r="L144" i="43"/>
  <c r="M144" i="43"/>
  <c r="O137" i="42"/>
  <c r="N137" i="42"/>
  <c r="M137" i="42"/>
  <c r="L137" i="42"/>
  <c r="I141" i="42"/>
  <c r="H141" i="42"/>
  <c r="G141" i="42"/>
  <c r="O145" i="42"/>
  <c r="N145" i="42"/>
  <c r="M145" i="42"/>
  <c r="L145" i="42"/>
  <c r="I137" i="43"/>
  <c r="G137" i="43"/>
  <c r="H137" i="43"/>
  <c r="O141" i="43"/>
  <c r="N141" i="43"/>
  <c r="M141" i="43"/>
  <c r="L141" i="43"/>
  <c r="I145" i="43"/>
  <c r="H145" i="43"/>
  <c r="K145" i="43" s="1"/>
  <c r="G145" i="43"/>
  <c r="D8" i="44"/>
  <c r="D12" i="44"/>
  <c r="D16" i="44"/>
  <c r="D20" i="44"/>
  <c r="D9" i="45"/>
  <c r="D13" i="45"/>
  <c r="D17" i="45"/>
  <c r="D21" i="45"/>
  <c r="D10" i="46"/>
  <c r="D14" i="46"/>
  <c r="D18" i="46"/>
  <c r="H18" i="2"/>
  <c r="H17" i="2"/>
  <c r="J152" i="3"/>
  <c r="K6" i="6"/>
  <c r="J6" i="6"/>
  <c r="I6" i="6"/>
  <c r="J6" i="2"/>
  <c r="J6" i="5"/>
  <c r="I7" i="10"/>
  <c r="L18" i="10"/>
  <c r="L14" i="10"/>
  <c r="L8" i="10"/>
  <c r="L21" i="10"/>
  <c r="L17" i="10"/>
  <c r="L13" i="10"/>
  <c r="L10" i="10"/>
  <c r="L20" i="10"/>
  <c r="L16" i="10"/>
  <c r="L12" i="10"/>
  <c r="L11" i="10"/>
  <c r="L15" i="10"/>
  <c r="L9" i="10"/>
  <c r="K6" i="2"/>
  <c r="N74" i="10"/>
  <c r="N76" i="10"/>
  <c r="L152" i="3"/>
  <c r="K152" i="3"/>
  <c r="S6" i="6"/>
  <c r="R6" i="6"/>
  <c r="Q6" i="6"/>
  <c r="L19" i="10"/>
  <c r="V6" i="5"/>
  <c r="I7" i="8"/>
  <c r="N76" i="8"/>
  <c r="N75" i="8"/>
  <c r="L104" i="8"/>
  <c r="L121" i="8"/>
  <c r="L141" i="8"/>
  <c r="L147" i="8"/>
  <c r="L173" i="8"/>
  <c r="L175" i="8"/>
  <c r="L216" i="8"/>
  <c r="K227" i="8"/>
  <c r="L228" i="8" s="1"/>
  <c r="L232" i="8"/>
  <c r="W6" i="5"/>
  <c r="K73" i="8"/>
  <c r="L284" i="8"/>
  <c r="L280" i="8"/>
  <c r="L276" i="8"/>
  <c r="L261" i="8"/>
  <c r="L257" i="8"/>
  <c r="L253" i="8"/>
  <c r="L251" i="8"/>
  <c r="K249" i="8"/>
  <c r="L250" i="8" s="1"/>
  <c r="L238" i="8"/>
  <c r="L234" i="8"/>
  <c r="K29" i="8"/>
  <c r="L30" i="8" s="1"/>
  <c r="L283" i="8"/>
  <c r="L279" i="8"/>
  <c r="L275" i="8"/>
  <c r="L273" i="8"/>
  <c r="K271" i="8"/>
  <c r="L272" i="8" s="1"/>
  <c r="L260" i="8"/>
  <c r="L256" i="8"/>
  <c r="L241" i="8"/>
  <c r="L237" i="8"/>
  <c r="L233" i="8"/>
  <c r="L230" i="8"/>
  <c r="L218" i="8"/>
  <c r="L214" i="8"/>
  <c r="L210" i="8"/>
  <c r="L195" i="8"/>
  <c r="L191" i="8"/>
  <c r="L187" i="8"/>
  <c r="L185" i="8"/>
  <c r="K183" i="8"/>
  <c r="L184" i="8" s="1"/>
  <c r="L172" i="8"/>
  <c r="L168" i="8"/>
  <c r="L153" i="8"/>
  <c r="L149" i="8"/>
  <c r="L145" i="8"/>
  <c r="L142" i="8"/>
  <c r="L130" i="8"/>
  <c r="L126" i="8"/>
  <c r="L122" i="8"/>
  <c r="L282" i="8"/>
  <c r="L278" i="8"/>
  <c r="L263" i="8"/>
  <c r="L98" i="8"/>
  <c r="L101" i="8"/>
  <c r="L109" i="8"/>
  <c r="L143" i="8"/>
  <c r="L163" i="8"/>
  <c r="L169" i="8"/>
  <c r="L171" i="8"/>
  <c r="L197" i="8"/>
  <c r="L208" i="8"/>
  <c r="L212" i="8"/>
  <c r="L239" i="8"/>
  <c r="L252" i="8"/>
  <c r="L255" i="8"/>
  <c r="L262" i="8"/>
  <c r="L274" i="8"/>
  <c r="E17" i="2"/>
  <c r="E18" i="2"/>
  <c r="J31" i="2"/>
  <c r="L106" i="8"/>
  <c r="L128" i="8"/>
  <c r="K139" i="8"/>
  <c r="L140" i="8" s="1"/>
  <c r="L165" i="8"/>
  <c r="L167" i="8"/>
  <c r="L193" i="8"/>
  <c r="L236" i="8"/>
  <c r="L281" i="8"/>
  <c r="F17" i="2"/>
  <c r="F18" i="2"/>
  <c r="J6" i="3"/>
  <c r="I6" i="5"/>
  <c r="K95" i="8"/>
  <c r="L96" i="8" s="1"/>
  <c r="L97" i="8"/>
  <c r="L103" i="8"/>
  <c r="L120" i="8"/>
  <c r="L124" i="8"/>
  <c r="L150" i="8"/>
  <c r="L152" i="8"/>
  <c r="K161" i="8"/>
  <c r="L162" i="8" s="1"/>
  <c r="L189" i="8"/>
  <c r="L219" i="8"/>
  <c r="L259" i="8"/>
  <c r="H63" i="10"/>
  <c r="H59" i="10"/>
  <c r="H55" i="10"/>
  <c r="H53" i="10"/>
  <c r="H52" i="10"/>
  <c r="H62" i="10"/>
  <c r="H58" i="10"/>
  <c r="H65" i="10"/>
  <c r="H61" i="10"/>
  <c r="H57" i="10"/>
  <c r="H54" i="10"/>
  <c r="Q9" i="16"/>
  <c r="Q21" i="16"/>
  <c r="L100" i="8"/>
  <c r="L108" i="8"/>
  <c r="L146" i="8"/>
  <c r="L148" i="8"/>
  <c r="L174" i="8"/>
  <c r="L215" i="8"/>
  <c r="L217" i="8"/>
  <c r="L240" i="8"/>
  <c r="L6" i="3"/>
  <c r="K6" i="5"/>
  <c r="S6" i="5"/>
  <c r="L8" i="8"/>
  <c r="K51" i="8"/>
  <c r="L105" i="8"/>
  <c r="L131" i="8"/>
  <c r="L144" i="8"/>
  <c r="L170" i="8"/>
  <c r="L196" i="8"/>
  <c r="L207" i="8"/>
  <c r="L211" i="8"/>
  <c r="L213" i="8"/>
  <c r="L231" i="8"/>
  <c r="L277" i="8"/>
  <c r="H56" i="10"/>
  <c r="V5" i="12"/>
  <c r="U5" i="12"/>
  <c r="T5" i="12"/>
  <c r="S5" i="12"/>
  <c r="M139" i="8"/>
  <c r="N140" i="8" s="1"/>
  <c r="M227" i="8"/>
  <c r="N228" i="8" s="1"/>
  <c r="L32" i="10"/>
  <c r="L35" i="10"/>
  <c r="J36" i="10"/>
  <c r="L39" i="10"/>
  <c r="J40" i="10"/>
  <c r="L43" i="10"/>
  <c r="N75" i="10"/>
  <c r="J76" i="10"/>
  <c r="L78" i="10"/>
  <c r="J79" i="10"/>
  <c r="H80" i="10"/>
  <c r="L82" i="10"/>
  <c r="J83" i="10"/>
  <c r="H84" i="10"/>
  <c r="L86" i="10"/>
  <c r="J87" i="10"/>
  <c r="K5" i="12"/>
  <c r="G53" i="12"/>
  <c r="C54" i="12"/>
  <c r="C57" i="12" s="1"/>
  <c r="G55" i="12"/>
  <c r="C56" i="12"/>
  <c r="U13" i="12"/>
  <c r="C48" i="13"/>
  <c r="C76" i="13"/>
  <c r="D90" i="13"/>
  <c r="C104" i="13"/>
  <c r="D118" i="13"/>
  <c r="E132" i="13"/>
  <c r="D146" i="13"/>
  <c r="E160" i="13"/>
  <c r="O23" i="14"/>
  <c r="G119" i="15"/>
  <c r="G133" i="15"/>
  <c r="G147" i="15"/>
  <c r="G35" i="15"/>
  <c r="G21" i="15"/>
  <c r="G161" i="15"/>
  <c r="G49" i="15"/>
  <c r="G63" i="15"/>
  <c r="G77" i="15"/>
  <c r="G91" i="15"/>
  <c r="G105" i="15"/>
  <c r="N98" i="10"/>
  <c r="H100" i="10"/>
  <c r="H104" i="10"/>
  <c r="H108" i="10"/>
  <c r="D54" i="12"/>
  <c r="D56" i="12"/>
  <c r="U37" i="12"/>
  <c r="U45" i="12"/>
  <c r="U53" i="12"/>
  <c r="C34" i="13"/>
  <c r="D48" i="13"/>
  <c r="E62" i="13"/>
  <c r="D76" i="13"/>
  <c r="E90" i="13"/>
  <c r="E118" i="13"/>
  <c r="F119" i="16"/>
  <c r="F93" i="16"/>
  <c r="F161" i="16"/>
  <c r="F135" i="16"/>
  <c r="F91" i="16"/>
  <c r="F133" i="16"/>
  <c r="F107" i="16"/>
  <c r="F149" i="16"/>
  <c r="F105" i="16"/>
  <c r="F79" i="16"/>
  <c r="F147" i="16"/>
  <c r="F121" i="16"/>
  <c r="F49" i="16"/>
  <c r="F23" i="16"/>
  <c r="F65" i="16"/>
  <c r="F9" i="16"/>
  <c r="F77" i="16"/>
  <c r="F63" i="16"/>
  <c r="F37" i="16"/>
  <c r="F21" i="16"/>
  <c r="F35" i="16"/>
  <c r="M51" i="8"/>
  <c r="M117" i="8"/>
  <c r="N118" i="8" s="1"/>
  <c r="M205" i="8"/>
  <c r="N206" i="8" s="1"/>
  <c r="L30" i="10"/>
  <c r="J31" i="10"/>
  <c r="N32" i="10"/>
  <c r="J33" i="10"/>
  <c r="H34" i="10"/>
  <c r="L36" i="10"/>
  <c r="J37" i="10"/>
  <c r="H38" i="10"/>
  <c r="L40" i="10"/>
  <c r="J41" i="10"/>
  <c r="H42" i="10"/>
  <c r="H74" i="10"/>
  <c r="H75" i="10"/>
  <c r="L76" i="10"/>
  <c r="H77" i="10"/>
  <c r="L79" i="10"/>
  <c r="J80" i="10"/>
  <c r="H81" i="10"/>
  <c r="L83" i="10"/>
  <c r="J84" i="10"/>
  <c r="H85" i="10"/>
  <c r="L87" i="10"/>
  <c r="N96" i="10"/>
  <c r="E54" i="12"/>
  <c r="E56" i="12"/>
  <c r="A12" i="12"/>
  <c r="U15" i="12"/>
  <c r="U17" i="12"/>
  <c r="U19" i="12"/>
  <c r="U21" i="12"/>
  <c r="U23" i="12"/>
  <c r="U25" i="12"/>
  <c r="U27" i="12"/>
  <c r="U29" i="12"/>
  <c r="U31" i="12"/>
  <c r="U33" i="12"/>
  <c r="I6" i="13"/>
  <c r="D34" i="13"/>
  <c r="E48" i="13"/>
  <c r="E76" i="13"/>
  <c r="Q23" i="14"/>
  <c r="N164" i="8"/>
  <c r="N207" i="8"/>
  <c r="N252" i="8"/>
  <c r="N30" i="10"/>
  <c r="N53" i="10"/>
  <c r="J74" i="10"/>
  <c r="H98" i="10"/>
  <c r="L99" i="10"/>
  <c r="H101" i="10"/>
  <c r="L103" i="10"/>
  <c r="H105" i="10"/>
  <c r="L107" i="10"/>
  <c r="H109" i="10"/>
  <c r="F54" i="12"/>
  <c r="F57" i="12" s="1"/>
  <c r="F56" i="12"/>
  <c r="U12" i="12"/>
  <c r="U43" i="12"/>
  <c r="U51" i="12"/>
  <c r="J6" i="13"/>
  <c r="U6" i="13"/>
  <c r="T9" i="14"/>
  <c r="R21" i="15"/>
  <c r="M95" i="8"/>
  <c r="N96" i="8" s="1"/>
  <c r="M183" i="8"/>
  <c r="N184" i="8" s="1"/>
  <c r="M271" i="8"/>
  <c r="N272" i="8" s="1"/>
  <c r="L31" i="10"/>
  <c r="L33" i="10"/>
  <c r="J34" i="10"/>
  <c r="L37" i="10"/>
  <c r="J38" i="10"/>
  <c r="L41" i="10"/>
  <c r="J42" i="10"/>
  <c r="J75" i="10"/>
  <c r="J77" i="10"/>
  <c r="H78" i="10"/>
  <c r="L80" i="10"/>
  <c r="J81" i="10"/>
  <c r="H82" i="10"/>
  <c r="L84" i="10"/>
  <c r="J85" i="10"/>
  <c r="H86" i="10"/>
  <c r="G54" i="12"/>
  <c r="G56" i="12"/>
  <c r="A14" i="12"/>
  <c r="C132" i="13"/>
  <c r="C62" i="13"/>
  <c r="C20" i="13"/>
  <c r="K6" i="13"/>
  <c r="V6" i="13"/>
  <c r="U21" i="15"/>
  <c r="N273" i="8"/>
  <c r="N97" i="10"/>
  <c r="H102" i="10"/>
  <c r="U56" i="12"/>
  <c r="U54" i="12"/>
  <c r="U52" i="12"/>
  <c r="U50" i="12"/>
  <c r="U48" i="12"/>
  <c r="U46" i="12"/>
  <c r="U44" i="12"/>
  <c r="U42" i="12"/>
  <c r="U40" i="12"/>
  <c r="U38" i="12"/>
  <c r="U36" i="12"/>
  <c r="U34" i="12"/>
  <c r="D53" i="12"/>
  <c r="U7" i="12"/>
  <c r="D55" i="12"/>
  <c r="U9" i="12"/>
  <c r="U14" i="12"/>
  <c r="U41" i="12"/>
  <c r="U49" i="12"/>
  <c r="U57" i="12"/>
  <c r="D62" i="13"/>
  <c r="D20" i="13"/>
  <c r="D104" i="13"/>
  <c r="O20" i="13"/>
  <c r="C163" i="14"/>
  <c r="C149" i="14"/>
  <c r="C135" i="14"/>
  <c r="C121" i="14"/>
  <c r="C107" i="14"/>
  <c r="C93" i="14"/>
  <c r="C79" i="14"/>
  <c r="C65" i="14"/>
  <c r="C51" i="14"/>
  <c r="C37" i="14"/>
  <c r="M161" i="8"/>
  <c r="N162" i="8" s="1"/>
  <c r="N8" i="10"/>
  <c r="J32" i="10"/>
  <c r="L34" i="10"/>
  <c r="J35" i="10"/>
  <c r="H36" i="10"/>
  <c r="L38" i="10"/>
  <c r="J39" i="10"/>
  <c r="L42" i="10"/>
  <c r="L75" i="10"/>
  <c r="H76" i="10"/>
  <c r="L77" i="10"/>
  <c r="J78" i="10"/>
  <c r="H79" i="10"/>
  <c r="L81" i="10"/>
  <c r="J82" i="10"/>
  <c r="H83" i="10"/>
  <c r="I5" i="12"/>
  <c r="E53" i="12"/>
  <c r="E57" i="12" s="1"/>
  <c r="E55" i="12"/>
  <c r="U11" i="12"/>
  <c r="U16" i="12"/>
  <c r="U18" i="12"/>
  <c r="U20" i="12"/>
  <c r="U22" i="12"/>
  <c r="U24" i="12"/>
  <c r="U26" i="12"/>
  <c r="U28" i="12"/>
  <c r="U30" i="12"/>
  <c r="U32" i="12"/>
  <c r="U35" i="12"/>
  <c r="E104" i="13"/>
  <c r="E146" i="13"/>
  <c r="E34" i="13"/>
  <c r="S20" i="13"/>
  <c r="C160" i="13"/>
  <c r="F76" i="13"/>
  <c r="G118" i="13"/>
  <c r="C21" i="15"/>
  <c r="C35" i="15"/>
  <c r="D49" i="15"/>
  <c r="E63" i="15"/>
  <c r="F77" i="15"/>
  <c r="C147" i="15"/>
  <c r="D161" i="15"/>
  <c r="G119" i="16"/>
  <c r="G93" i="16"/>
  <c r="G161" i="16"/>
  <c r="G135" i="16"/>
  <c r="G91" i="16"/>
  <c r="G133" i="16"/>
  <c r="G107" i="16"/>
  <c r="G149" i="16"/>
  <c r="G105" i="16"/>
  <c r="G79" i="16"/>
  <c r="G147" i="16"/>
  <c r="G121" i="16"/>
  <c r="G77" i="16"/>
  <c r="D21" i="16"/>
  <c r="O21" i="16"/>
  <c r="D37" i="16"/>
  <c r="G51" i="16"/>
  <c r="D63" i="16"/>
  <c r="F34" i="13"/>
  <c r="G76" i="13"/>
  <c r="F146" i="13"/>
  <c r="I7" i="15"/>
  <c r="D21" i="15"/>
  <c r="D35" i="15"/>
  <c r="E49" i="15"/>
  <c r="F63" i="15"/>
  <c r="C133" i="15"/>
  <c r="D147" i="15"/>
  <c r="E161" i="15"/>
  <c r="C9" i="16"/>
  <c r="E21" i="16"/>
  <c r="P21" i="16"/>
  <c r="G35" i="16"/>
  <c r="E37" i="16"/>
  <c r="E63" i="16"/>
  <c r="C65" i="16"/>
  <c r="J7" i="15"/>
  <c r="E21" i="15"/>
  <c r="E35" i="15"/>
  <c r="F49" i="15"/>
  <c r="C119" i="15"/>
  <c r="D133" i="15"/>
  <c r="E147" i="15"/>
  <c r="F161" i="15"/>
  <c r="D9" i="16"/>
  <c r="O9" i="16"/>
  <c r="C23" i="16"/>
  <c r="C49" i="16"/>
  <c r="D65" i="16"/>
  <c r="C77" i="16"/>
  <c r="K7" i="15"/>
  <c r="F21" i="15"/>
  <c r="Q21" i="15"/>
  <c r="F35" i="15"/>
  <c r="C105" i="15"/>
  <c r="D119" i="15"/>
  <c r="E133" i="15"/>
  <c r="F147" i="15"/>
  <c r="J7" i="16"/>
  <c r="U7" i="16"/>
  <c r="E9" i="16"/>
  <c r="P9" i="16"/>
  <c r="G21" i="16"/>
  <c r="R21" i="16"/>
  <c r="D23" i="16"/>
  <c r="G37" i="16"/>
  <c r="D49" i="16"/>
  <c r="G63" i="16"/>
  <c r="E65" i="16"/>
  <c r="L7" i="15"/>
  <c r="W7" i="15"/>
  <c r="C91" i="15"/>
  <c r="D105" i="15"/>
  <c r="E119" i="15"/>
  <c r="F133" i="15"/>
  <c r="C149" i="16"/>
  <c r="C105" i="16"/>
  <c r="C79" i="16"/>
  <c r="C147" i="16"/>
  <c r="C121" i="16"/>
  <c r="C119" i="16"/>
  <c r="C93" i="16"/>
  <c r="C161" i="16"/>
  <c r="C135" i="16"/>
  <c r="C91" i="16"/>
  <c r="C133" i="16"/>
  <c r="C107" i="16"/>
  <c r="K7" i="16"/>
  <c r="V7" i="16"/>
  <c r="S21" i="16"/>
  <c r="E23" i="16"/>
  <c r="E49" i="16"/>
  <c r="C51" i="16"/>
  <c r="M7" i="15"/>
  <c r="X7" i="15"/>
  <c r="S21" i="15"/>
  <c r="C77" i="15"/>
  <c r="D91" i="15"/>
  <c r="E105" i="15"/>
  <c r="F119" i="15"/>
  <c r="D105" i="16"/>
  <c r="D79" i="16"/>
  <c r="D147" i="16"/>
  <c r="D121" i="16"/>
  <c r="D77" i="16"/>
  <c r="D119" i="16"/>
  <c r="D93" i="16"/>
  <c r="D161" i="16"/>
  <c r="D135" i="16"/>
  <c r="D91" i="16"/>
  <c r="D133" i="16"/>
  <c r="D107" i="16"/>
  <c r="D149" i="16"/>
  <c r="W7" i="16"/>
  <c r="G9" i="16"/>
  <c r="R9" i="16"/>
  <c r="C35" i="16"/>
  <c r="D51" i="16"/>
  <c r="G65" i="16"/>
  <c r="T21" i="15"/>
  <c r="C63" i="15"/>
  <c r="D77" i="15"/>
  <c r="E91" i="15"/>
  <c r="F105" i="15"/>
  <c r="E147" i="16"/>
  <c r="E121" i="16"/>
  <c r="E77" i="16"/>
  <c r="E119" i="16"/>
  <c r="E93" i="16"/>
  <c r="E161" i="16"/>
  <c r="E135" i="16"/>
  <c r="E91" i="16"/>
  <c r="E133" i="16"/>
  <c r="E107" i="16"/>
  <c r="E149" i="16"/>
  <c r="E105" i="16"/>
  <c r="E79" i="16"/>
  <c r="S9" i="16"/>
  <c r="G23" i="16"/>
  <c r="D35" i="16"/>
  <c r="G49" i="16"/>
  <c r="E51" i="16"/>
  <c r="C21" i="17"/>
  <c r="E35" i="17"/>
  <c r="C37" i="17"/>
  <c r="F51" i="17"/>
  <c r="C63" i="17"/>
  <c r="F77" i="17"/>
  <c r="D79" i="17"/>
  <c r="G93" i="17"/>
  <c r="D105" i="17"/>
  <c r="G119" i="17"/>
  <c r="E121" i="17"/>
  <c r="E147" i="17"/>
  <c r="C149" i="17"/>
  <c r="F148" i="18"/>
  <c r="F132" i="18"/>
  <c r="F90" i="18"/>
  <c r="F160" i="18"/>
  <c r="F134" i="18"/>
  <c r="F118" i="18"/>
  <c r="F92" i="18"/>
  <c r="F146" i="18"/>
  <c r="F120" i="18"/>
  <c r="F78" i="18"/>
  <c r="F106" i="18"/>
  <c r="F62" i="18"/>
  <c r="F36" i="18"/>
  <c r="F64" i="18"/>
  <c r="F104" i="18"/>
  <c r="F76" i="18"/>
  <c r="F50" i="18"/>
  <c r="N148" i="18"/>
  <c r="N132" i="18"/>
  <c r="N106" i="18"/>
  <c r="N90" i="18"/>
  <c r="N160" i="18"/>
  <c r="N134" i="18"/>
  <c r="N118" i="18"/>
  <c r="N92" i="18"/>
  <c r="N146" i="18"/>
  <c r="N120" i="18"/>
  <c r="N34" i="18"/>
  <c r="N62" i="18"/>
  <c r="N36" i="18"/>
  <c r="N78" i="18"/>
  <c r="N104" i="18"/>
  <c r="N64" i="18"/>
  <c r="N48" i="18"/>
  <c r="N76" i="18"/>
  <c r="N50" i="18"/>
  <c r="V148" i="18"/>
  <c r="V132" i="18"/>
  <c r="V106" i="18"/>
  <c r="V90" i="18"/>
  <c r="V160" i="18"/>
  <c r="V134" i="18"/>
  <c r="V118" i="18"/>
  <c r="V92" i="18"/>
  <c r="V146" i="18"/>
  <c r="V120" i="18"/>
  <c r="V34" i="18"/>
  <c r="V104" i="18"/>
  <c r="V62" i="18"/>
  <c r="V36" i="18"/>
  <c r="V64" i="18"/>
  <c r="V78" i="18"/>
  <c r="V48" i="18"/>
  <c r="V76" i="18"/>
  <c r="V50" i="18"/>
  <c r="C20" i="18"/>
  <c r="K20" i="18"/>
  <c r="S20" i="18"/>
  <c r="E22" i="18"/>
  <c r="M22" i="18"/>
  <c r="U22" i="18"/>
  <c r="D21" i="17"/>
  <c r="O21" i="17"/>
  <c r="F35" i="17"/>
  <c r="D37" i="17"/>
  <c r="G51" i="17"/>
  <c r="D63" i="17"/>
  <c r="G77" i="17"/>
  <c r="E79" i="17"/>
  <c r="E105" i="17"/>
  <c r="C107" i="17"/>
  <c r="F121" i="17"/>
  <c r="C133" i="17"/>
  <c r="F147" i="17"/>
  <c r="D149" i="17"/>
  <c r="G132" i="18"/>
  <c r="G106" i="18"/>
  <c r="G160" i="18"/>
  <c r="G134" i="18"/>
  <c r="G118" i="18"/>
  <c r="G92" i="18"/>
  <c r="G146" i="18"/>
  <c r="G120" i="18"/>
  <c r="G104" i="18"/>
  <c r="G78" i="18"/>
  <c r="G148" i="18"/>
  <c r="G62" i="18"/>
  <c r="G36" i="18"/>
  <c r="G90" i="18"/>
  <c r="G64" i="18"/>
  <c r="G48" i="18"/>
  <c r="G76" i="18"/>
  <c r="G50" i="18"/>
  <c r="O132" i="18"/>
  <c r="O106" i="18"/>
  <c r="O160" i="18"/>
  <c r="O134" i="18"/>
  <c r="O118" i="18"/>
  <c r="O92" i="18"/>
  <c r="O146" i="18"/>
  <c r="O120" i="18"/>
  <c r="O104" i="18"/>
  <c r="O78" i="18"/>
  <c r="O148" i="18"/>
  <c r="O62" i="18"/>
  <c r="O36" i="18"/>
  <c r="O64" i="18"/>
  <c r="O48" i="18"/>
  <c r="O90" i="18"/>
  <c r="O76" i="18"/>
  <c r="O50" i="18"/>
  <c r="D20" i="18"/>
  <c r="L20" i="18"/>
  <c r="T20" i="18"/>
  <c r="F22" i="18"/>
  <c r="N22" i="18"/>
  <c r="V22" i="18"/>
  <c r="C9" i="17"/>
  <c r="E21" i="17"/>
  <c r="P21" i="17"/>
  <c r="G35" i="17"/>
  <c r="E37" i="17"/>
  <c r="E63" i="17"/>
  <c r="C65" i="17"/>
  <c r="F79" i="17"/>
  <c r="C91" i="17"/>
  <c r="F105" i="17"/>
  <c r="D107" i="17"/>
  <c r="G121" i="17"/>
  <c r="D133" i="17"/>
  <c r="G147" i="17"/>
  <c r="E149" i="17"/>
  <c r="X6" i="18"/>
  <c r="E20" i="18"/>
  <c r="M20" i="18"/>
  <c r="U20" i="18"/>
  <c r="G22" i="18"/>
  <c r="O22" i="18"/>
  <c r="S34" i="18"/>
  <c r="K36" i="18"/>
  <c r="D9" i="17"/>
  <c r="O9" i="17"/>
  <c r="F21" i="17"/>
  <c r="Q21" i="17"/>
  <c r="C23" i="17"/>
  <c r="F37" i="17"/>
  <c r="C49" i="17"/>
  <c r="F63" i="17"/>
  <c r="D65" i="17"/>
  <c r="G79" i="17"/>
  <c r="D91" i="17"/>
  <c r="G105" i="17"/>
  <c r="E107" i="17"/>
  <c r="E133" i="17"/>
  <c r="C135" i="17"/>
  <c r="F149" i="17"/>
  <c r="C161" i="17"/>
  <c r="I6" i="18"/>
  <c r="Q6" i="18"/>
  <c r="Y6" i="18"/>
  <c r="C8" i="18"/>
  <c r="K8" i="18"/>
  <c r="S8" i="18"/>
  <c r="F20" i="18"/>
  <c r="N20" i="18"/>
  <c r="V20" i="18"/>
  <c r="C34" i="18"/>
  <c r="K34" i="18"/>
  <c r="T34" i="18"/>
  <c r="J7" i="17"/>
  <c r="U7" i="17"/>
  <c r="E9" i="17"/>
  <c r="P9" i="17"/>
  <c r="G21" i="17"/>
  <c r="R21" i="17"/>
  <c r="D23" i="17"/>
  <c r="G37" i="17"/>
  <c r="D49" i="17"/>
  <c r="G63" i="17"/>
  <c r="E65" i="17"/>
  <c r="E91" i="17"/>
  <c r="C93" i="17"/>
  <c r="F107" i="17"/>
  <c r="C119" i="17"/>
  <c r="F133" i="17"/>
  <c r="D135" i="17"/>
  <c r="G149" i="17"/>
  <c r="D161" i="17"/>
  <c r="G20" i="18"/>
  <c r="O20" i="18"/>
  <c r="D34" i="18"/>
  <c r="L34" i="18"/>
  <c r="U34" i="18"/>
  <c r="K7" i="17"/>
  <c r="V7" i="17"/>
  <c r="F9" i="17"/>
  <c r="Q9" i="17"/>
  <c r="S21" i="17"/>
  <c r="E23" i="17"/>
  <c r="E49" i="17"/>
  <c r="C51" i="17"/>
  <c r="F65" i="17"/>
  <c r="C77" i="17"/>
  <c r="F91" i="17"/>
  <c r="D93" i="17"/>
  <c r="G107" i="17"/>
  <c r="D119" i="17"/>
  <c r="G133" i="17"/>
  <c r="E135" i="17"/>
  <c r="E161" i="17"/>
  <c r="C146" i="18"/>
  <c r="C120" i="18"/>
  <c r="C104" i="18"/>
  <c r="C148" i="18"/>
  <c r="C132" i="18"/>
  <c r="C106" i="18"/>
  <c r="C160" i="18"/>
  <c r="C134" i="18"/>
  <c r="C48" i="18"/>
  <c r="C118" i="18"/>
  <c r="C92" i="18"/>
  <c r="C76" i="18"/>
  <c r="C50" i="18"/>
  <c r="C90" i="18"/>
  <c r="C78" i="18"/>
  <c r="C62" i="18"/>
  <c r="C64" i="18"/>
  <c r="K146" i="18"/>
  <c r="K120" i="18"/>
  <c r="K104" i="18"/>
  <c r="K148" i="18"/>
  <c r="K132" i="18"/>
  <c r="K106" i="18"/>
  <c r="K160" i="18"/>
  <c r="K134" i="18"/>
  <c r="K118" i="18"/>
  <c r="K48" i="18"/>
  <c r="K76" i="18"/>
  <c r="K50" i="18"/>
  <c r="K62" i="18"/>
  <c r="K78" i="18"/>
  <c r="K92" i="18"/>
  <c r="K90" i="18"/>
  <c r="K64" i="18"/>
  <c r="S146" i="18"/>
  <c r="S120" i="18"/>
  <c r="S104" i="18"/>
  <c r="S148" i="18"/>
  <c r="S132" i="18"/>
  <c r="S106" i="18"/>
  <c r="S160" i="18"/>
  <c r="S134" i="18"/>
  <c r="S78" i="18"/>
  <c r="S48" i="18"/>
  <c r="S76" i="18"/>
  <c r="S50" i="18"/>
  <c r="S90" i="18"/>
  <c r="S92" i="18"/>
  <c r="S62" i="18"/>
  <c r="S118" i="18"/>
  <c r="S64" i="18"/>
  <c r="E8" i="18"/>
  <c r="M8" i="18"/>
  <c r="U8" i="18"/>
  <c r="E34" i="18"/>
  <c r="M34" i="18"/>
  <c r="S36" i="18"/>
  <c r="W7" i="17"/>
  <c r="G9" i="17"/>
  <c r="R9" i="17"/>
  <c r="F23" i="17"/>
  <c r="C35" i="17"/>
  <c r="F49" i="17"/>
  <c r="D51" i="17"/>
  <c r="G65" i="17"/>
  <c r="D77" i="17"/>
  <c r="G91" i="17"/>
  <c r="E93" i="17"/>
  <c r="E119" i="17"/>
  <c r="C121" i="17"/>
  <c r="F135" i="17"/>
  <c r="C147" i="17"/>
  <c r="F161" i="17"/>
  <c r="D146" i="18"/>
  <c r="D120" i="18"/>
  <c r="D148" i="18"/>
  <c r="D132" i="18"/>
  <c r="D106" i="18"/>
  <c r="D90" i="18"/>
  <c r="D160" i="18"/>
  <c r="D134" i="18"/>
  <c r="D118" i="18"/>
  <c r="D92" i="18"/>
  <c r="D104" i="18"/>
  <c r="D76" i="18"/>
  <c r="D50" i="18"/>
  <c r="D78" i="18"/>
  <c r="D62" i="18"/>
  <c r="D36" i="18"/>
  <c r="D64" i="18"/>
  <c r="D48" i="18"/>
  <c r="L146" i="18"/>
  <c r="L120" i="18"/>
  <c r="L148" i="18"/>
  <c r="L132" i="18"/>
  <c r="L106" i="18"/>
  <c r="L90" i="18"/>
  <c r="L160" i="18"/>
  <c r="L134" i="18"/>
  <c r="L118" i="18"/>
  <c r="L92" i="18"/>
  <c r="L76" i="18"/>
  <c r="L50" i="18"/>
  <c r="L62" i="18"/>
  <c r="L36" i="18"/>
  <c r="L78" i="18"/>
  <c r="L104" i="18"/>
  <c r="L64" i="18"/>
  <c r="L48" i="18"/>
  <c r="T146" i="18"/>
  <c r="T120" i="18"/>
  <c r="T148" i="18"/>
  <c r="T132" i="18"/>
  <c r="T106" i="18"/>
  <c r="T90" i="18"/>
  <c r="T160" i="18"/>
  <c r="T134" i="18"/>
  <c r="T118" i="18"/>
  <c r="T92" i="18"/>
  <c r="T76" i="18"/>
  <c r="T50" i="18"/>
  <c r="T104" i="18"/>
  <c r="T62" i="18"/>
  <c r="T36" i="18"/>
  <c r="T64" i="18"/>
  <c r="T78" i="18"/>
  <c r="T48" i="18"/>
  <c r="F8" i="18"/>
  <c r="N8" i="18"/>
  <c r="V8" i="18"/>
  <c r="C22" i="18"/>
  <c r="K22" i="18"/>
  <c r="S22" i="18"/>
  <c r="F34" i="18"/>
  <c r="O34" i="18"/>
  <c r="S9" i="17"/>
  <c r="G23" i="17"/>
  <c r="D35" i="17"/>
  <c r="G49" i="17"/>
  <c r="E51" i="17"/>
  <c r="E77" i="17"/>
  <c r="C79" i="17"/>
  <c r="F93" i="17"/>
  <c r="C105" i="17"/>
  <c r="F119" i="17"/>
  <c r="D121" i="17"/>
  <c r="G135" i="17"/>
  <c r="D147" i="17"/>
  <c r="E148" i="18"/>
  <c r="E132" i="18"/>
  <c r="E106" i="18"/>
  <c r="E90" i="18"/>
  <c r="E160" i="18"/>
  <c r="E134" i="18"/>
  <c r="E118" i="18"/>
  <c r="E92" i="18"/>
  <c r="E104" i="18"/>
  <c r="E76" i="18"/>
  <c r="E50" i="18"/>
  <c r="E78" i="18"/>
  <c r="E62" i="18"/>
  <c r="E36" i="18"/>
  <c r="E120" i="18"/>
  <c r="E64" i="18"/>
  <c r="E146" i="18"/>
  <c r="E48" i="18"/>
  <c r="M148" i="18"/>
  <c r="M132" i="18"/>
  <c r="M106" i="18"/>
  <c r="M90" i="18"/>
  <c r="M160" i="18"/>
  <c r="M134" i="18"/>
  <c r="M118" i="18"/>
  <c r="M92" i="18"/>
  <c r="M76" i="18"/>
  <c r="M50" i="18"/>
  <c r="M120" i="18"/>
  <c r="M62" i="18"/>
  <c r="M36" i="18"/>
  <c r="M78" i="18"/>
  <c r="M146" i="18"/>
  <c r="M104" i="18"/>
  <c r="M64" i="18"/>
  <c r="M48" i="18"/>
  <c r="U148" i="18"/>
  <c r="U132" i="18"/>
  <c r="U106" i="18"/>
  <c r="U90" i="18"/>
  <c r="U160" i="18"/>
  <c r="U134" i="18"/>
  <c r="U118" i="18"/>
  <c r="U92" i="18"/>
  <c r="U76" i="18"/>
  <c r="U50" i="18"/>
  <c r="U120" i="18"/>
  <c r="U104" i="18"/>
  <c r="U62" i="18"/>
  <c r="U36" i="18"/>
  <c r="U146" i="18"/>
  <c r="U64" i="18"/>
  <c r="U78" i="18"/>
  <c r="U48" i="18"/>
  <c r="G8" i="18"/>
  <c r="O8" i="18"/>
  <c r="D22" i="18"/>
  <c r="L22" i="18"/>
  <c r="T22" i="18"/>
  <c r="G34" i="18"/>
  <c r="C36" i="18"/>
  <c r="F48" i="18"/>
  <c r="F7" i="19"/>
  <c r="N7" i="19"/>
  <c r="V7" i="19"/>
  <c r="M22" i="21"/>
  <c r="C92" i="21"/>
  <c r="C162" i="21"/>
  <c r="C50" i="21"/>
  <c r="C120" i="21"/>
  <c r="C78" i="21"/>
  <c r="C148" i="21"/>
  <c r="C36" i="21"/>
  <c r="C106" i="21"/>
  <c r="C64" i="21"/>
  <c r="C22" i="21"/>
  <c r="C134" i="21"/>
  <c r="D91" i="22"/>
  <c r="D35" i="22"/>
  <c r="D77" i="22"/>
  <c r="D161" i="22"/>
  <c r="D147" i="22"/>
  <c r="D133" i="22"/>
  <c r="D119" i="22"/>
  <c r="D63" i="22"/>
  <c r="D105" i="22"/>
  <c r="D21" i="22"/>
  <c r="D49" i="22"/>
  <c r="L22" i="21"/>
  <c r="F50" i="21"/>
  <c r="E92" i="21"/>
  <c r="D134" i="21"/>
  <c r="F162" i="21"/>
  <c r="E147" i="22"/>
  <c r="E91" i="22"/>
  <c r="E119" i="22"/>
  <c r="E35" i="22"/>
  <c r="E77" i="22"/>
  <c r="E161" i="22"/>
  <c r="E133" i="22"/>
  <c r="E63" i="22"/>
  <c r="E105" i="22"/>
  <c r="E49" i="22"/>
  <c r="C21" i="22"/>
  <c r="L62" i="24"/>
  <c r="L58" i="24"/>
  <c r="L65" i="24"/>
  <c r="L61" i="24"/>
  <c r="L57" i="24"/>
  <c r="L54" i="24"/>
  <c r="L64" i="24"/>
  <c r="L60" i="24"/>
  <c r="L56" i="24"/>
  <c r="L63" i="24"/>
  <c r="L87" i="24"/>
  <c r="L59" i="24"/>
  <c r="L53" i="24"/>
  <c r="L55" i="24"/>
  <c r="E134" i="21"/>
  <c r="F77" i="22"/>
  <c r="F161" i="22"/>
  <c r="F133" i="22"/>
  <c r="F147" i="22"/>
  <c r="F63" i="22"/>
  <c r="F119" i="22"/>
  <c r="F105" i="22"/>
  <c r="F49" i="22"/>
  <c r="P21" i="22"/>
  <c r="F35" i="22"/>
  <c r="G49" i="22"/>
  <c r="E22" i="21"/>
  <c r="O22" i="21"/>
  <c r="E64" i="21"/>
  <c r="D106" i="21"/>
  <c r="F134" i="21"/>
  <c r="G133" i="22"/>
  <c r="G77" i="22"/>
  <c r="G161" i="22"/>
  <c r="G105" i="22"/>
  <c r="G21" i="22"/>
  <c r="G147" i="22"/>
  <c r="G63" i="22"/>
  <c r="G119" i="22"/>
  <c r="G91" i="22"/>
  <c r="R21" i="22"/>
  <c r="E21" i="22"/>
  <c r="Q21" i="22"/>
  <c r="G35" i="22"/>
  <c r="H77" i="22"/>
  <c r="F22" i="21"/>
  <c r="D36" i="21"/>
  <c r="F64" i="21"/>
  <c r="E106" i="21"/>
  <c r="D148" i="21"/>
  <c r="H161" i="22"/>
  <c r="H147" i="22"/>
  <c r="H133" i="22"/>
  <c r="H63" i="22"/>
  <c r="H119" i="22"/>
  <c r="H49" i="22"/>
  <c r="H105" i="22"/>
  <c r="H91" i="22"/>
  <c r="F21" i="22"/>
  <c r="S21" i="22"/>
  <c r="H35" i="22"/>
  <c r="E36" i="21"/>
  <c r="D78" i="21"/>
  <c r="F106" i="21"/>
  <c r="E148" i="21"/>
  <c r="T21" i="22"/>
  <c r="Q8" i="21"/>
  <c r="F36" i="21"/>
  <c r="E78" i="21"/>
  <c r="D120" i="21"/>
  <c r="F148" i="21"/>
  <c r="J7" i="22"/>
  <c r="H8" i="21"/>
  <c r="D50" i="21"/>
  <c r="F78" i="21"/>
  <c r="E120" i="21"/>
  <c r="C161" i="22"/>
  <c r="C105" i="22"/>
  <c r="C147" i="22"/>
  <c r="C133" i="22"/>
  <c r="C77" i="22"/>
  <c r="C49" i="22"/>
  <c r="C91" i="22"/>
  <c r="C35" i="22"/>
  <c r="C119" i="22"/>
  <c r="C63" i="22"/>
  <c r="K7" i="22"/>
  <c r="V7" i="22"/>
  <c r="F91" i="22"/>
  <c r="L144" i="24"/>
  <c r="L143" i="24"/>
  <c r="N142" i="24"/>
  <c r="N141" i="24"/>
  <c r="L145" i="24"/>
  <c r="L142" i="24"/>
  <c r="L148" i="24"/>
  <c r="L147" i="24"/>
  <c r="L146" i="24"/>
  <c r="L141" i="24"/>
  <c r="L149" i="24"/>
  <c r="L152" i="24"/>
  <c r="L151" i="24"/>
  <c r="L150" i="24"/>
  <c r="L153" i="24"/>
  <c r="L196" i="24"/>
  <c r="L192" i="24"/>
  <c r="L188" i="24"/>
  <c r="L190" i="24"/>
  <c r="L195" i="24"/>
  <c r="L191" i="24"/>
  <c r="N186" i="24"/>
  <c r="L187" i="24"/>
  <c r="L197" i="24"/>
  <c r="L186" i="24"/>
  <c r="N185" i="24"/>
  <c r="L266" i="24"/>
  <c r="L262" i="24"/>
  <c r="L258" i="24"/>
  <c r="N255" i="24"/>
  <c r="L265" i="24"/>
  <c r="L261" i="24"/>
  <c r="L257" i="24"/>
  <c r="L255" i="24"/>
  <c r="L264" i="24"/>
  <c r="L260" i="24"/>
  <c r="N256" i="24"/>
  <c r="L263" i="24"/>
  <c r="L259" i="24"/>
  <c r="L256" i="24"/>
  <c r="K161" i="24"/>
  <c r="K227" i="24"/>
  <c r="L193" i="24"/>
  <c r="N54" i="24"/>
  <c r="N53" i="24"/>
  <c r="L189" i="24"/>
  <c r="L194" i="24"/>
  <c r="K253" i="24"/>
  <c r="K139" i="24"/>
  <c r="K73" i="24"/>
  <c r="N8" i="24"/>
  <c r="I7" i="24"/>
  <c r="K183" i="24"/>
  <c r="K29" i="24"/>
  <c r="K205" i="24"/>
  <c r="K95" i="24"/>
  <c r="L185" i="24"/>
  <c r="L267" i="24"/>
  <c r="M161" i="24"/>
  <c r="M227" i="24"/>
  <c r="N76" i="24"/>
  <c r="D146" i="26"/>
  <c r="D118" i="26"/>
  <c r="D160" i="26"/>
  <c r="D48" i="26"/>
  <c r="D90" i="26"/>
  <c r="D20" i="26"/>
  <c r="D62" i="26"/>
  <c r="D104" i="26"/>
  <c r="D132" i="26"/>
  <c r="D34" i="26"/>
  <c r="E146" i="26"/>
  <c r="E118" i="26"/>
  <c r="E160" i="26"/>
  <c r="E90" i="26"/>
  <c r="E20" i="26"/>
  <c r="E62" i="26"/>
  <c r="E104" i="26"/>
  <c r="E132" i="26"/>
  <c r="E34" i="26"/>
  <c r="E76" i="26"/>
  <c r="L173" i="24"/>
  <c r="L174" i="24"/>
  <c r="L172" i="24"/>
  <c r="E48" i="26"/>
  <c r="M253" i="24"/>
  <c r="M183" i="24"/>
  <c r="M205" i="24"/>
  <c r="M139" i="24"/>
  <c r="L163" i="24"/>
  <c r="L169" i="24"/>
  <c r="L170" i="24"/>
  <c r="L171" i="24"/>
  <c r="F118" i="26"/>
  <c r="F160" i="26"/>
  <c r="F132" i="26"/>
  <c r="G48" i="26"/>
  <c r="C104" i="26"/>
  <c r="C160" i="26"/>
  <c r="L233" i="24"/>
  <c r="L237" i="24"/>
  <c r="L241" i="24"/>
  <c r="G118" i="26"/>
  <c r="G160" i="26"/>
  <c r="G132" i="26"/>
  <c r="C62" i="26"/>
  <c r="F76" i="26"/>
  <c r="C20" i="26"/>
  <c r="F34" i="26"/>
  <c r="G76" i="26"/>
  <c r="G34" i="27"/>
  <c r="L215" i="24"/>
  <c r="N230" i="24"/>
  <c r="L234" i="24"/>
  <c r="L238" i="24"/>
  <c r="I6" i="26"/>
  <c r="G34" i="26"/>
  <c r="C90" i="26"/>
  <c r="F104" i="26"/>
  <c r="C48" i="26"/>
  <c r="F62" i="26"/>
  <c r="G104" i="26"/>
  <c r="F146" i="26"/>
  <c r="G118" i="27"/>
  <c r="G160" i="27"/>
  <c r="G132" i="27"/>
  <c r="G104" i="27"/>
  <c r="G90" i="27"/>
  <c r="G48" i="27"/>
  <c r="G76" i="27"/>
  <c r="G146" i="27"/>
  <c r="G20" i="27"/>
  <c r="G62" i="27"/>
  <c r="C146" i="26"/>
  <c r="C118" i="26"/>
  <c r="G62" i="26"/>
  <c r="G146" i="26"/>
  <c r="K6" i="27"/>
  <c r="J6" i="27"/>
  <c r="F104" i="27"/>
  <c r="E20" i="27"/>
  <c r="C48" i="27"/>
  <c r="G160" i="28"/>
  <c r="G146" i="28"/>
  <c r="G76" i="28"/>
  <c r="G90" i="28"/>
  <c r="G104" i="28"/>
  <c r="G132" i="28"/>
  <c r="G118" i="28"/>
  <c r="G20" i="28"/>
  <c r="G34" i="28"/>
  <c r="G62" i="28"/>
  <c r="C104" i="27"/>
  <c r="C146" i="27"/>
  <c r="C76" i="27"/>
  <c r="C118" i="27"/>
  <c r="C160" i="27"/>
  <c r="F20" i="27"/>
  <c r="D48" i="27"/>
  <c r="F146" i="27"/>
  <c r="M6" i="28"/>
  <c r="L6" i="28"/>
  <c r="K6" i="28"/>
  <c r="J6" i="28"/>
  <c r="I6" i="28"/>
  <c r="D104" i="27"/>
  <c r="D146" i="27"/>
  <c r="D118" i="27"/>
  <c r="D160" i="27"/>
  <c r="D90" i="27"/>
  <c r="E48" i="27"/>
  <c r="D76" i="27"/>
  <c r="C90" i="27"/>
  <c r="E146" i="27"/>
  <c r="E76" i="27"/>
  <c r="E118" i="27"/>
  <c r="E160" i="27"/>
  <c r="E132" i="27"/>
  <c r="C34" i="27"/>
  <c r="F48" i="27"/>
  <c r="C62" i="27"/>
  <c r="E90" i="27"/>
  <c r="C132" i="27"/>
  <c r="G48" i="28"/>
  <c r="L8" i="30"/>
  <c r="N8" i="30"/>
  <c r="F76" i="27"/>
  <c r="F118" i="27"/>
  <c r="F160" i="27"/>
  <c r="F90" i="27"/>
  <c r="F132" i="27"/>
  <c r="D34" i="27"/>
  <c r="D62" i="27"/>
  <c r="D132" i="27"/>
  <c r="J140" i="30"/>
  <c r="H140" i="30"/>
  <c r="C132" i="28"/>
  <c r="D34" i="28"/>
  <c r="F76" i="28"/>
  <c r="D132" i="28"/>
  <c r="C146" i="28"/>
  <c r="C160" i="28"/>
  <c r="C118" i="28"/>
  <c r="C62" i="28"/>
  <c r="C76" i="28"/>
  <c r="D20" i="28"/>
  <c r="E34" i="28"/>
  <c r="C104" i="28"/>
  <c r="D160" i="28"/>
  <c r="D146" i="28"/>
  <c r="D76" i="28"/>
  <c r="D90" i="28"/>
  <c r="D104" i="28"/>
  <c r="E132" i="28"/>
  <c r="E48" i="28"/>
  <c r="E146" i="28"/>
  <c r="E76" i="28"/>
  <c r="E90" i="28"/>
  <c r="E104" i="28"/>
  <c r="C48" i="28"/>
  <c r="N30" i="30"/>
  <c r="L30" i="30"/>
  <c r="F146" i="28"/>
  <c r="F62" i="28"/>
  <c r="F90" i="28"/>
  <c r="F104" i="28"/>
  <c r="F132" i="28"/>
  <c r="F118" i="28"/>
  <c r="D48" i="28"/>
  <c r="F64" i="30"/>
  <c r="F60" i="30"/>
  <c r="F56" i="30"/>
  <c r="F87" i="30"/>
  <c r="F83" i="30"/>
  <c r="F79" i="30"/>
  <c r="F76" i="30"/>
  <c r="F52" i="30"/>
  <c r="F63" i="30"/>
  <c r="F59" i="30"/>
  <c r="F55" i="30"/>
  <c r="F53" i="30"/>
  <c r="F86" i="30"/>
  <c r="F82" i="30"/>
  <c r="F78" i="30"/>
  <c r="F62" i="30"/>
  <c r="F58" i="30"/>
  <c r="F85" i="30"/>
  <c r="F81" i="30"/>
  <c r="F77" i="30"/>
  <c r="F75" i="30"/>
  <c r="F65" i="30"/>
  <c r="F61" i="30"/>
  <c r="F57" i="30"/>
  <c r="F54" i="30"/>
  <c r="F8" i="30"/>
  <c r="F80" i="30"/>
  <c r="L8" i="31"/>
  <c r="J8" i="31"/>
  <c r="N54" i="30"/>
  <c r="H56" i="30"/>
  <c r="H60" i="30"/>
  <c r="L62" i="30"/>
  <c r="H64" i="30"/>
  <c r="N118" i="30"/>
  <c r="F141" i="30"/>
  <c r="F142" i="30"/>
  <c r="J144" i="30"/>
  <c r="L145" i="30"/>
  <c r="F147" i="30"/>
  <c r="H148" i="30"/>
  <c r="F152" i="30"/>
  <c r="J153" i="30"/>
  <c r="L272" i="30"/>
  <c r="N272" i="30"/>
  <c r="N52" i="30"/>
  <c r="N75" i="30"/>
  <c r="J76" i="30"/>
  <c r="L78" i="30"/>
  <c r="J79" i="30"/>
  <c r="H80" i="30"/>
  <c r="L82" i="30"/>
  <c r="J83" i="30"/>
  <c r="H84" i="30"/>
  <c r="L86" i="30"/>
  <c r="J87" i="30"/>
  <c r="D118" i="30"/>
  <c r="H119" i="30"/>
  <c r="H120" i="30"/>
  <c r="F121" i="30"/>
  <c r="F122" i="30"/>
  <c r="H123" i="30"/>
  <c r="H124" i="30"/>
  <c r="H125" i="30"/>
  <c r="J126" i="30"/>
  <c r="J127" i="30"/>
  <c r="J128" i="30"/>
  <c r="L129" i="30"/>
  <c r="L130" i="30"/>
  <c r="H142" i="30"/>
  <c r="H143" i="30"/>
  <c r="L144" i="30"/>
  <c r="J148" i="30"/>
  <c r="L149" i="30"/>
  <c r="F151" i="30"/>
  <c r="H152" i="30"/>
  <c r="L53" i="30"/>
  <c r="H54" i="30"/>
  <c r="L55" i="30"/>
  <c r="H57" i="30"/>
  <c r="L59" i="30"/>
  <c r="H61" i="30"/>
  <c r="L63" i="30"/>
  <c r="H65" i="30"/>
  <c r="J119" i="30"/>
  <c r="H122" i="30"/>
  <c r="J125" i="30"/>
  <c r="L128" i="30"/>
  <c r="H141" i="30"/>
  <c r="J142" i="30"/>
  <c r="J143" i="30"/>
  <c r="F146" i="30"/>
  <c r="H147" i="30"/>
  <c r="L148" i="30"/>
  <c r="J152" i="30"/>
  <c r="L153" i="30"/>
  <c r="H77" i="30"/>
  <c r="H81" i="30"/>
  <c r="H85" i="30"/>
  <c r="L87" i="30"/>
  <c r="J141" i="30"/>
  <c r="L143" i="30"/>
  <c r="H146" i="30"/>
  <c r="J147" i="30"/>
  <c r="F150" i="30"/>
  <c r="H151" i="30"/>
  <c r="L152" i="30"/>
  <c r="L184" i="30"/>
  <c r="J184" i="30"/>
  <c r="N53" i="30"/>
  <c r="H62" i="30"/>
  <c r="L141" i="30"/>
  <c r="L142" i="30"/>
  <c r="F145" i="30"/>
  <c r="L147" i="30"/>
  <c r="H150" i="30"/>
  <c r="J151" i="30"/>
  <c r="H78" i="30"/>
  <c r="L80" i="30"/>
  <c r="H82" i="30"/>
  <c r="L84" i="30"/>
  <c r="H86" i="30"/>
  <c r="N119" i="30"/>
  <c r="L120" i="30"/>
  <c r="L121" i="30"/>
  <c r="L122" i="30"/>
  <c r="L123" i="30"/>
  <c r="F128" i="30"/>
  <c r="F129" i="30"/>
  <c r="F130" i="30"/>
  <c r="H131" i="30"/>
  <c r="N141" i="30"/>
  <c r="N142" i="30"/>
  <c r="H145" i="30"/>
  <c r="J146" i="30"/>
  <c r="F149" i="30"/>
  <c r="L151" i="30"/>
  <c r="H162" i="30"/>
  <c r="J241" i="30"/>
  <c r="L240" i="30"/>
  <c r="F239" i="30"/>
  <c r="H238" i="30"/>
  <c r="J237" i="30"/>
  <c r="L236" i="30"/>
  <c r="F235" i="30"/>
  <c r="H234" i="30"/>
  <c r="J233" i="30"/>
  <c r="L232" i="30"/>
  <c r="F231" i="30"/>
  <c r="J230" i="30"/>
  <c r="N229" i="30"/>
  <c r="F229" i="30"/>
  <c r="H241" i="30"/>
  <c r="J240" i="30"/>
  <c r="L239" i="30"/>
  <c r="F238" i="30"/>
  <c r="H237" i="30"/>
  <c r="J236" i="30"/>
  <c r="L235" i="30"/>
  <c r="F234" i="30"/>
  <c r="H233" i="30"/>
  <c r="J232" i="30"/>
  <c r="L231" i="30"/>
  <c r="H230" i="30"/>
  <c r="L229" i="30"/>
  <c r="F241" i="30"/>
  <c r="H240" i="30"/>
  <c r="J239" i="30"/>
  <c r="L238" i="30"/>
  <c r="F237" i="30"/>
  <c r="H236" i="30"/>
  <c r="J235" i="30"/>
  <c r="L234" i="30"/>
  <c r="F233" i="30"/>
  <c r="H232" i="30"/>
  <c r="J231" i="30"/>
  <c r="N230" i="30"/>
  <c r="F230" i="30"/>
  <c r="J229" i="30"/>
  <c r="L241" i="30"/>
  <c r="F240" i="30"/>
  <c r="H239" i="30"/>
  <c r="J238" i="30"/>
  <c r="L237" i="30"/>
  <c r="F236" i="30"/>
  <c r="H235" i="30"/>
  <c r="J234" i="30"/>
  <c r="L233" i="30"/>
  <c r="F232" i="30"/>
  <c r="H231" i="30"/>
  <c r="L230" i="30"/>
  <c r="H229" i="30"/>
  <c r="H250" i="30"/>
  <c r="H52" i="30"/>
  <c r="H53" i="30"/>
  <c r="L54" i="30"/>
  <c r="H55" i="30"/>
  <c r="L57" i="30"/>
  <c r="J58" i="30"/>
  <c r="H59" i="30"/>
  <c r="L61" i="30"/>
  <c r="N74" i="30"/>
  <c r="J118" i="30"/>
  <c r="N120" i="30"/>
  <c r="F127" i="30"/>
  <c r="H130" i="30"/>
  <c r="F144" i="30"/>
  <c r="J145" i="30"/>
  <c r="L146" i="30"/>
  <c r="H149" i="30"/>
  <c r="J150" i="30"/>
  <c r="F153" i="30"/>
  <c r="F207" i="30"/>
  <c r="N207" i="30"/>
  <c r="J208" i="30"/>
  <c r="F209" i="30"/>
  <c r="L210" i="30"/>
  <c r="J211" i="30"/>
  <c r="H212" i="30"/>
  <c r="F213" i="30"/>
  <c r="L214" i="30"/>
  <c r="J215" i="30"/>
  <c r="H216" i="30"/>
  <c r="F217" i="30"/>
  <c r="L218" i="30"/>
  <c r="J219" i="30"/>
  <c r="H252" i="30"/>
  <c r="L256" i="30"/>
  <c r="J258" i="30"/>
  <c r="H260" i="30"/>
  <c r="F263" i="30"/>
  <c r="F273" i="30"/>
  <c r="L274" i="30"/>
  <c r="H277" i="30"/>
  <c r="H281" i="30"/>
  <c r="J284" i="30"/>
  <c r="H108" i="31"/>
  <c r="H104" i="31"/>
  <c r="H100" i="31"/>
  <c r="H65" i="31"/>
  <c r="H61" i="31"/>
  <c r="H57" i="31"/>
  <c r="H54" i="31"/>
  <c r="H84" i="31"/>
  <c r="H80" i="31"/>
  <c r="H41" i="31"/>
  <c r="H37" i="31"/>
  <c r="H33" i="31"/>
  <c r="H31" i="31"/>
  <c r="H30" i="31"/>
  <c r="H107" i="31"/>
  <c r="H103" i="31"/>
  <c r="H99" i="31"/>
  <c r="H97" i="31"/>
  <c r="H64" i="31"/>
  <c r="H60" i="31"/>
  <c r="H56" i="31"/>
  <c r="H87" i="31"/>
  <c r="H83" i="31"/>
  <c r="H79" i="31"/>
  <c r="H76" i="31"/>
  <c r="H106" i="31"/>
  <c r="H102" i="31"/>
  <c r="H63" i="31"/>
  <c r="H59" i="31"/>
  <c r="H55" i="31"/>
  <c r="H53" i="31"/>
  <c r="H86" i="31"/>
  <c r="H82" i="31"/>
  <c r="H78" i="31"/>
  <c r="H109" i="31"/>
  <c r="H105" i="31"/>
  <c r="H101" i="31"/>
  <c r="H98" i="31"/>
  <c r="H62" i="31"/>
  <c r="H58" i="31"/>
  <c r="H35" i="31"/>
  <c r="L41" i="31"/>
  <c r="L257" i="30"/>
  <c r="J259" i="30"/>
  <c r="H262" i="30"/>
  <c r="J276" i="30"/>
  <c r="H278" i="30"/>
  <c r="H279" i="30"/>
  <c r="J281" i="30"/>
  <c r="J282" i="30"/>
  <c r="L284" i="30"/>
  <c r="L31" i="31"/>
  <c r="L37" i="31"/>
  <c r="H75" i="31"/>
  <c r="H81" i="31"/>
  <c r="H207" i="30"/>
  <c r="L208" i="30"/>
  <c r="H209" i="30"/>
  <c r="F210" i="30"/>
  <c r="L211" i="30"/>
  <c r="J212" i="30"/>
  <c r="H213" i="30"/>
  <c r="F214" i="30"/>
  <c r="L215" i="30"/>
  <c r="J216" i="30"/>
  <c r="H217" i="30"/>
  <c r="F218" i="30"/>
  <c r="L219" i="30"/>
  <c r="J252" i="30"/>
  <c r="F255" i="30"/>
  <c r="L258" i="30"/>
  <c r="J261" i="30"/>
  <c r="H263" i="30"/>
  <c r="F285" i="30"/>
  <c r="H284" i="30"/>
  <c r="J283" i="30"/>
  <c r="L282" i="30"/>
  <c r="F281" i="30"/>
  <c r="H280" i="30"/>
  <c r="J279" i="30"/>
  <c r="L278" i="30"/>
  <c r="F277" i="30"/>
  <c r="H276" i="30"/>
  <c r="J275" i="30"/>
  <c r="N274" i="30"/>
  <c r="F274" i="30"/>
  <c r="J273" i="30"/>
  <c r="H273" i="30"/>
  <c r="L275" i="30"/>
  <c r="J277" i="30"/>
  <c r="J280" i="30"/>
  <c r="L283" i="30"/>
  <c r="L106" i="31"/>
  <c r="L102" i="31"/>
  <c r="L63" i="31"/>
  <c r="L59" i="31"/>
  <c r="L55" i="31"/>
  <c r="L53" i="31"/>
  <c r="L86" i="31"/>
  <c r="L82" i="31"/>
  <c r="L78" i="31"/>
  <c r="L43" i="31"/>
  <c r="L39" i="31"/>
  <c r="L35" i="31"/>
  <c r="L32" i="31"/>
  <c r="L109" i="31"/>
  <c r="L105" i="31"/>
  <c r="L101" i="31"/>
  <c r="L98" i="31"/>
  <c r="L62" i="31"/>
  <c r="L58" i="31"/>
  <c r="L85" i="31"/>
  <c r="L81" i="31"/>
  <c r="L77" i="31"/>
  <c r="L75" i="31"/>
  <c r="L108" i="31"/>
  <c r="L104" i="31"/>
  <c r="L100" i="31"/>
  <c r="L65" i="31"/>
  <c r="L61" i="31"/>
  <c r="L57" i="31"/>
  <c r="L54" i="31"/>
  <c r="L84" i="31"/>
  <c r="L80" i="31"/>
  <c r="L107" i="31"/>
  <c r="L103" i="31"/>
  <c r="L99" i="31"/>
  <c r="L97" i="31"/>
  <c r="L64" i="31"/>
  <c r="L60" i="31"/>
  <c r="L56" i="31"/>
  <c r="L33" i="31"/>
  <c r="H42" i="31"/>
  <c r="N74" i="33"/>
  <c r="N76" i="33"/>
  <c r="N75" i="33"/>
  <c r="N54" i="33"/>
  <c r="N53" i="33"/>
  <c r="N251" i="30"/>
  <c r="H254" i="30"/>
  <c r="F256" i="30"/>
  <c r="L260" i="30"/>
  <c r="J262" i="30"/>
  <c r="L276" i="30"/>
  <c r="J278" i="30"/>
  <c r="L280" i="30"/>
  <c r="L281" i="30"/>
  <c r="H38" i="31"/>
  <c r="H40" i="31"/>
  <c r="F74" i="31"/>
  <c r="L76" i="31"/>
  <c r="L193" i="30"/>
  <c r="J194" i="30"/>
  <c r="H195" i="30"/>
  <c r="F196" i="30"/>
  <c r="L197" i="30"/>
  <c r="J207" i="30"/>
  <c r="F208" i="30"/>
  <c r="N208" i="30"/>
  <c r="J209" i="30"/>
  <c r="H210" i="30"/>
  <c r="F211" i="30"/>
  <c r="L212" i="30"/>
  <c r="J213" i="30"/>
  <c r="H214" i="30"/>
  <c r="F215" i="30"/>
  <c r="L216" i="30"/>
  <c r="J217" i="30"/>
  <c r="H218" i="30"/>
  <c r="F219" i="30"/>
  <c r="F251" i="30"/>
  <c r="J253" i="30"/>
  <c r="H255" i="30"/>
  <c r="F257" i="30"/>
  <c r="L261" i="30"/>
  <c r="H274" i="30"/>
  <c r="L277" i="30"/>
  <c r="L279" i="30"/>
  <c r="H32" i="31"/>
  <c r="H34" i="31"/>
  <c r="H36" i="31"/>
  <c r="L40" i="31"/>
  <c r="L42" i="31"/>
  <c r="H77" i="31"/>
  <c r="L83" i="31"/>
  <c r="L263" i="30"/>
  <c r="F262" i="30"/>
  <c r="H261" i="30"/>
  <c r="J260" i="30"/>
  <c r="L259" i="30"/>
  <c r="F258" i="30"/>
  <c r="H257" i="30"/>
  <c r="J256" i="30"/>
  <c r="L255" i="30"/>
  <c r="F254" i="30"/>
  <c r="H253" i="30"/>
  <c r="L252" i="30"/>
  <c r="H251" i="30"/>
  <c r="N252" i="30"/>
  <c r="J254" i="30"/>
  <c r="H256" i="30"/>
  <c r="F259" i="30"/>
  <c r="L262" i="30"/>
  <c r="F275" i="30"/>
  <c r="F283" i="30"/>
  <c r="F284" i="30"/>
  <c r="L30" i="31"/>
  <c r="L36" i="31"/>
  <c r="L38" i="31"/>
  <c r="L207" i="30"/>
  <c r="H208" i="30"/>
  <c r="L209" i="30"/>
  <c r="J210" i="30"/>
  <c r="H211" i="30"/>
  <c r="F212" i="30"/>
  <c r="L213" i="30"/>
  <c r="J214" i="30"/>
  <c r="H215" i="30"/>
  <c r="F216" i="30"/>
  <c r="L217" i="30"/>
  <c r="J218" i="30"/>
  <c r="F252" i="30"/>
  <c r="L253" i="30"/>
  <c r="J255" i="30"/>
  <c r="H258" i="30"/>
  <c r="F260" i="30"/>
  <c r="J274" i="30"/>
  <c r="F276" i="30"/>
  <c r="F282" i="30"/>
  <c r="H285" i="30"/>
  <c r="H8" i="31"/>
  <c r="L34" i="31"/>
  <c r="H43" i="31"/>
  <c r="H85" i="31"/>
  <c r="N30" i="31"/>
  <c r="F53" i="31"/>
  <c r="N53" i="31"/>
  <c r="J54" i="31"/>
  <c r="F55" i="31"/>
  <c r="J57" i="31"/>
  <c r="F59" i="31"/>
  <c r="J61" i="31"/>
  <c r="F63" i="31"/>
  <c r="J65" i="31"/>
  <c r="J100" i="31"/>
  <c r="F102" i="31"/>
  <c r="J104" i="31"/>
  <c r="F106" i="31"/>
  <c r="J108" i="31"/>
  <c r="M95" i="31"/>
  <c r="N96" i="31" s="1"/>
  <c r="N31" i="33"/>
  <c r="J62" i="31"/>
  <c r="F64" i="31"/>
  <c r="F97" i="31"/>
  <c r="N97" i="31"/>
  <c r="J98" i="31"/>
  <c r="F99" i="31"/>
  <c r="J101" i="31"/>
  <c r="F103" i="31"/>
  <c r="J105" i="31"/>
  <c r="F107" i="31"/>
  <c r="J109" i="31"/>
  <c r="F30" i="31"/>
  <c r="J53" i="31"/>
  <c r="F54" i="31"/>
  <c r="N54" i="31"/>
  <c r="J55" i="31"/>
  <c r="F57" i="31"/>
  <c r="J59" i="31"/>
  <c r="F61" i="31"/>
  <c r="J63" i="31"/>
  <c r="F65" i="31"/>
  <c r="F100" i="31"/>
  <c r="J102" i="31"/>
  <c r="F104" i="31"/>
  <c r="J106" i="31"/>
  <c r="F108" i="31"/>
  <c r="N8" i="33"/>
  <c r="F34" i="31"/>
  <c r="J36" i="31"/>
  <c r="F38" i="31"/>
  <c r="J40" i="31"/>
  <c r="F42" i="31"/>
  <c r="F75" i="31"/>
  <c r="N75" i="31"/>
  <c r="J76" i="31"/>
  <c r="F77" i="31"/>
  <c r="J79" i="31"/>
  <c r="F81" i="31"/>
  <c r="J83" i="31"/>
  <c r="F85" i="31"/>
  <c r="J87" i="31"/>
  <c r="J30" i="31"/>
  <c r="J56" i="31"/>
  <c r="F58" i="31"/>
  <c r="J60" i="31"/>
  <c r="F62" i="31"/>
  <c r="J64" i="31"/>
  <c r="J97" i="31"/>
  <c r="F98" i="31"/>
  <c r="N98" i="31"/>
  <c r="J99" i="31"/>
  <c r="F101" i="31"/>
  <c r="J103" i="31"/>
  <c r="F105" i="31"/>
  <c r="N97" i="33"/>
  <c r="M95" i="33"/>
  <c r="N96" i="33" s="1"/>
  <c r="N98" i="33"/>
  <c r="N52" i="33"/>
  <c r="V7" i="35"/>
  <c r="H12" i="35"/>
  <c r="N18" i="35"/>
  <c r="N14" i="35"/>
  <c r="N10" i="35"/>
  <c r="N17" i="35"/>
  <c r="N16" i="35"/>
  <c r="N8" i="35"/>
  <c r="H10" i="35"/>
  <c r="V12" i="35"/>
  <c r="V13" i="35"/>
  <c r="N7" i="35"/>
  <c r="V10" i="35"/>
  <c r="H17" i="35"/>
  <c r="H13" i="35"/>
  <c r="H9" i="35"/>
  <c r="H16" i="35"/>
  <c r="AU7" i="35"/>
  <c r="V9" i="35"/>
  <c r="H7" i="35"/>
  <c r="AJ7" i="35"/>
  <c r="AR7" i="35"/>
  <c r="H8" i="35"/>
  <c r="N13" i="35"/>
  <c r="H18" i="35"/>
  <c r="AB16" i="35"/>
  <c r="AB12" i="35"/>
  <c r="AB8" i="35"/>
  <c r="AB15" i="35"/>
  <c r="AB18" i="35"/>
  <c r="AK7" i="35"/>
  <c r="AS7" i="35"/>
  <c r="N11" i="35"/>
  <c r="N12" i="35"/>
  <c r="AB13" i="35"/>
  <c r="H14" i="35"/>
  <c r="AB14" i="35"/>
  <c r="V16" i="35"/>
  <c r="AB7" i="35"/>
  <c r="AL7" i="35"/>
  <c r="AT7" i="35"/>
  <c r="N9" i="35"/>
  <c r="AB11" i="35"/>
  <c r="H15" i="35"/>
  <c r="V15" i="35"/>
  <c r="V11" i="35"/>
  <c r="V18" i="35"/>
  <c r="V14" i="35"/>
  <c r="V17" i="35"/>
  <c r="AV7" i="35"/>
  <c r="AB9" i="35"/>
  <c r="AB10" i="35"/>
  <c r="N15" i="35"/>
  <c r="M5" i="37"/>
  <c r="C129" i="37"/>
  <c r="N133" i="38"/>
  <c r="F8" i="39"/>
  <c r="F7" i="39"/>
  <c r="F10" i="39"/>
  <c r="F6" i="39"/>
  <c r="F5" i="39"/>
  <c r="F9" i="39"/>
  <c r="G5" i="37"/>
  <c r="O5" i="37"/>
  <c r="D129" i="37"/>
  <c r="AK29" i="35"/>
  <c r="H5" i="37"/>
  <c r="P5" i="37"/>
  <c r="E129" i="37"/>
  <c r="T5" i="38"/>
  <c r="S5" i="38"/>
  <c r="R5" i="38"/>
  <c r="Q5" i="38"/>
  <c r="V29" i="35"/>
  <c r="AL29" i="35"/>
  <c r="Q5" i="37"/>
  <c r="N123" i="37"/>
  <c r="P5" i="38"/>
  <c r="H29" i="35"/>
  <c r="W29" i="35"/>
  <c r="R5" i="37"/>
  <c r="G123" i="37"/>
  <c r="O123" i="37"/>
  <c r="I29" i="35"/>
  <c r="K5" i="37"/>
  <c r="S5" i="37"/>
  <c r="H123" i="37"/>
  <c r="I123" i="37"/>
  <c r="J5" i="38"/>
  <c r="I5" i="38"/>
  <c r="F9" i="40"/>
  <c r="T5" i="41"/>
  <c r="R5" i="41"/>
  <c r="Q5" i="41"/>
  <c r="P5" i="41"/>
  <c r="E146" i="41"/>
  <c r="H135" i="41"/>
  <c r="G135" i="41"/>
  <c r="F5" i="40"/>
  <c r="S5" i="41"/>
  <c r="F7" i="38"/>
  <c r="G133" i="38"/>
  <c r="O133" i="38"/>
  <c r="H5" i="39"/>
  <c r="P5" i="39"/>
  <c r="N133" i="39"/>
  <c r="F6" i="40"/>
  <c r="F10" i="40"/>
  <c r="C16" i="41"/>
  <c r="H133" i="38"/>
  <c r="I5" i="39"/>
  <c r="Q5" i="39"/>
  <c r="G133" i="39"/>
  <c r="O133" i="39"/>
  <c r="H5" i="40"/>
  <c r="P5" i="40"/>
  <c r="F8" i="38"/>
  <c r="I133" i="38"/>
  <c r="J5" i="39"/>
  <c r="R5" i="39"/>
  <c r="H133" i="39"/>
  <c r="I5" i="40"/>
  <c r="Q5" i="40"/>
  <c r="F7" i="40"/>
  <c r="H133" i="40"/>
  <c r="F15" i="41"/>
  <c r="F11" i="41"/>
  <c r="F7" i="41"/>
  <c r="F14" i="41"/>
  <c r="F5" i="41"/>
  <c r="L5" i="38"/>
  <c r="S5" i="39"/>
  <c r="J5" i="40"/>
  <c r="R5" i="40"/>
  <c r="G133" i="40"/>
  <c r="J5" i="41"/>
  <c r="I5" i="41"/>
  <c r="H5" i="41"/>
  <c r="F13" i="41"/>
  <c r="M5" i="38"/>
  <c r="S5" i="40"/>
  <c r="I133" i="40"/>
  <c r="L5" i="41"/>
  <c r="N5" i="41"/>
  <c r="F10" i="41"/>
  <c r="D16" i="41"/>
  <c r="N135" i="41"/>
  <c r="J5" i="42"/>
  <c r="R5" i="42"/>
  <c r="O135" i="41"/>
  <c r="S5" i="42"/>
  <c r="E146" i="42"/>
  <c r="H135" i="42"/>
  <c r="C146" i="41"/>
  <c r="L5" i="42"/>
  <c r="T5" i="42"/>
  <c r="M5" i="42"/>
  <c r="G135" i="42"/>
  <c r="L135" i="41"/>
  <c r="C146" i="42"/>
  <c r="L5" i="43"/>
  <c r="M5" i="43"/>
  <c r="N5" i="43"/>
  <c r="N135" i="43"/>
  <c r="O135" i="43"/>
  <c r="C146" i="43"/>
  <c r="K143" i="43" l="1"/>
  <c r="D57" i="12"/>
  <c r="K142" i="42"/>
  <c r="K143" i="42"/>
  <c r="K144" i="42"/>
  <c r="K141" i="41"/>
  <c r="G57" i="12"/>
  <c r="K137" i="43"/>
  <c r="K141" i="42"/>
  <c r="K139" i="42"/>
  <c r="K137" i="42"/>
  <c r="K142" i="43"/>
  <c r="K137" i="41"/>
  <c r="K140" i="42"/>
  <c r="W17" i="16"/>
  <c r="K145" i="42"/>
  <c r="O137" i="41"/>
  <c r="N137" i="41"/>
  <c r="M137" i="41"/>
  <c r="L137" i="41"/>
  <c r="L143" i="41"/>
  <c r="O143" i="41"/>
  <c r="N143" i="41"/>
  <c r="M143" i="41"/>
  <c r="H139" i="41"/>
  <c r="K139" i="41" s="1"/>
  <c r="G139" i="41"/>
  <c r="I139" i="41"/>
  <c r="I142" i="41"/>
  <c r="H142" i="41"/>
  <c r="K142" i="41" s="1"/>
  <c r="G142" i="41"/>
  <c r="I145" i="41"/>
  <c r="H145" i="41"/>
  <c r="K145" i="41" s="1"/>
  <c r="G145" i="41"/>
  <c r="I143" i="41"/>
  <c r="H143" i="41"/>
  <c r="K143" i="41" s="1"/>
  <c r="G143" i="41"/>
  <c r="O139" i="41"/>
  <c r="N139" i="41"/>
  <c r="M139" i="41"/>
  <c r="L139" i="41"/>
  <c r="P11" i="41"/>
  <c r="T11" i="41"/>
  <c r="S11" i="41"/>
  <c r="R11" i="41"/>
  <c r="Q11" i="41"/>
  <c r="N11" i="41"/>
  <c r="M11" i="41"/>
  <c r="L11" i="41"/>
  <c r="N15" i="41"/>
  <c r="M15" i="41"/>
  <c r="L15" i="41"/>
  <c r="N8" i="41"/>
  <c r="L8" i="41"/>
  <c r="M8" i="41"/>
  <c r="N12" i="41"/>
  <c r="L12" i="41"/>
  <c r="M12" i="41"/>
  <c r="L13" i="41"/>
  <c r="N13" i="41"/>
  <c r="M13" i="41"/>
  <c r="N6" i="38"/>
  <c r="M6" i="38"/>
  <c r="L6" i="38"/>
  <c r="P7" i="41"/>
  <c r="T7" i="41"/>
  <c r="R7" i="41"/>
  <c r="Q7" i="41"/>
  <c r="S7" i="41"/>
  <c r="J13" i="41"/>
  <c r="I13" i="41"/>
  <c r="H13" i="41"/>
  <c r="J6" i="41"/>
  <c r="H6" i="41"/>
  <c r="G16" i="41"/>
  <c r="I6" i="41"/>
  <c r="J10" i="41"/>
  <c r="H10" i="41"/>
  <c r="I10" i="41"/>
  <c r="J14" i="41"/>
  <c r="I14" i="41"/>
  <c r="H14" i="41"/>
  <c r="H15" i="41"/>
  <c r="J15" i="41"/>
  <c r="I15" i="41"/>
  <c r="G134" i="40"/>
  <c r="H134" i="40"/>
  <c r="I134" i="40"/>
  <c r="L9" i="39"/>
  <c r="N9" i="39"/>
  <c r="P7" i="39"/>
  <c r="AA19" i="39"/>
  <c r="T7" i="39"/>
  <c r="S7" i="39"/>
  <c r="R7" i="39"/>
  <c r="Q7" i="39"/>
  <c r="T8" i="41"/>
  <c r="S8" i="41"/>
  <c r="R8" i="41"/>
  <c r="P8" i="41"/>
  <c r="Q8" i="41"/>
  <c r="N7" i="41"/>
  <c r="M7" i="41"/>
  <c r="L7" i="41"/>
  <c r="Q10" i="40"/>
  <c r="P10" i="40"/>
  <c r="T10" i="40"/>
  <c r="AA20" i="40" s="1"/>
  <c r="S10" i="40"/>
  <c r="R10" i="40"/>
  <c r="I10" i="40"/>
  <c r="H10" i="40"/>
  <c r="J10" i="40"/>
  <c r="Q6" i="40"/>
  <c r="P6" i="40"/>
  <c r="T6" i="40"/>
  <c r="S6" i="40"/>
  <c r="R6" i="40"/>
  <c r="I6" i="40"/>
  <c r="H6" i="40"/>
  <c r="J6" i="40"/>
  <c r="L9" i="38"/>
  <c r="N9" i="38"/>
  <c r="T12" i="41"/>
  <c r="S12" i="41"/>
  <c r="R12" i="41"/>
  <c r="Q12" i="41"/>
  <c r="P12" i="41"/>
  <c r="T9" i="41"/>
  <c r="R9" i="41"/>
  <c r="Q9" i="41"/>
  <c r="P9" i="41"/>
  <c r="S9" i="41"/>
  <c r="AA20" i="39"/>
  <c r="R10" i="39"/>
  <c r="Q10" i="39"/>
  <c r="P10" i="39"/>
  <c r="T10" i="39"/>
  <c r="S10" i="39"/>
  <c r="J10" i="39"/>
  <c r="I10" i="39"/>
  <c r="H10" i="39"/>
  <c r="N8" i="39"/>
  <c r="L8" i="39"/>
  <c r="R6" i="39"/>
  <c r="Q6" i="39"/>
  <c r="P6" i="39"/>
  <c r="T6" i="39"/>
  <c r="S6" i="39"/>
  <c r="J6" i="39"/>
  <c r="I6" i="39"/>
  <c r="H6" i="39"/>
  <c r="H7" i="41"/>
  <c r="J7" i="41"/>
  <c r="I7" i="41"/>
  <c r="S9" i="40"/>
  <c r="R9" i="40"/>
  <c r="Q9" i="40"/>
  <c r="P9" i="40"/>
  <c r="T9" i="40"/>
  <c r="J9" i="40"/>
  <c r="I9" i="40"/>
  <c r="H9" i="40"/>
  <c r="M9" i="40"/>
  <c r="N134" i="38"/>
  <c r="M134" i="38"/>
  <c r="L134" i="38"/>
  <c r="K134" i="38"/>
  <c r="O134" i="38"/>
  <c r="N8" i="38"/>
  <c r="L8" i="38"/>
  <c r="J12" i="41"/>
  <c r="I12" i="41"/>
  <c r="H12" i="41"/>
  <c r="T9" i="39"/>
  <c r="S9" i="39"/>
  <c r="R9" i="39"/>
  <c r="Q9" i="39"/>
  <c r="P9" i="39"/>
  <c r="J9" i="39"/>
  <c r="I9" i="39"/>
  <c r="H9" i="39"/>
  <c r="M9" i="39"/>
  <c r="T13" i="41"/>
  <c r="S13" i="41"/>
  <c r="R13" i="41"/>
  <c r="Q13" i="41"/>
  <c r="P13" i="41"/>
  <c r="R6" i="41"/>
  <c r="P6" i="41"/>
  <c r="T6" i="41"/>
  <c r="O16" i="41"/>
  <c r="S6" i="41"/>
  <c r="Q6" i="41"/>
  <c r="R10" i="41"/>
  <c r="P10" i="41"/>
  <c r="T10" i="41"/>
  <c r="S10" i="41"/>
  <c r="Q10" i="41"/>
  <c r="R14" i="41"/>
  <c r="Q14" i="41"/>
  <c r="P14" i="41"/>
  <c r="T14" i="41"/>
  <c r="S14" i="41"/>
  <c r="P15" i="41"/>
  <c r="T15" i="41"/>
  <c r="S15" i="41"/>
  <c r="R15" i="41"/>
  <c r="Q15" i="41"/>
  <c r="M9" i="38"/>
  <c r="J9" i="38"/>
  <c r="I9" i="38"/>
  <c r="H9" i="38"/>
  <c r="J6" i="38"/>
  <c r="I6" i="38"/>
  <c r="H6" i="38"/>
  <c r="J10" i="38"/>
  <c r="I10" i="38"/>
  <c r="H10" i="38"/>
  <c r="I7" i="38"/>
  <c r="H7" i="38"/>
  <c r="J7" i="38"/>
  <c r="M8" i="38"/>
  <c r="J8" i="38"/>
  <c r="I8" i="38"/>
  <c r="H8" i="38"/>
  <c r="AK30" i="35"/>
  <c r="AL30" i="35"/>
  <c r="H39" i="35"/>
  <c r="I39" i="35"/>
  <c r="V36" i="35"/>
  <c r="W36" i="35"/>
  <c r="AK33" i="35"/>
  <c r="AL33" i="35"/>
  <c r="W39" i="35"/>
  <c r="V39" i="35"/>
  <c r="AL36" i="35"/>
  <c r="AK36" i="35"/>
  <c r="W31" i="35"/>
  <c r="V31" i="35"/>
  <c r="I125" i="37"/>
  <c r="H125" i="37"/>
  <c r="G125" i="37"/>
  <c r="N124" i="37"/>
  <c r="M124" i="37"/>
  <c r="L124" i="37"/>
  <c r="O124" i="37"/>
  <c r="AL39" i="35"/>
  <c r="AK39" i="35"/>
  <c r="I37" i="35"/>
  <c r="H37" i="35"/>
  <c r="W34" i="35"/>
  <c r="V34" i="35"/>
  <c r="AL31" i="35"/>
  <c r="AK31" i="35"/>
  <c r="S6" i="38"/>
  <c r="R6" i="38"/>
  <c r="Q6" i="38"/>
  <c r="P6" i="38"/>
  <c r="T6" i="38"/>
  <c r="S10" i="38"/>
  <c r="AA20" i="38"/>
  <c r="R10" i="38"/>
  <c r="Q10" i="38"/>
  <c r="P10" i="38"/>
  <c r="T10" i="38"/>
  <c r="Q7" i="38"/>
  <c r="P7" i="38"/>
  <c r="T7" i="38"/>
  <c r="AA19" i="38" s="1"/>
  <c r="S7" i="38"/>
  <c r="R7" i="38"/>
  <c r="T8" i="38"/>
  <c r="S8" i="38"/>
  <c r="R8" i="38"/>
  <c r="Q8" i="38"/>
  <c r="P8" i="38"/>
  <c r="I40" i="35"/>
  <c r="H40" i="35"/>
  <c r="W37" i="35"/>
  <c r="V37" i="35"/>
  <c r="AL34" i="35"/>
  <c r="AK34" i="35"/>
  <c r="O128" i="37"/>
  <c r="N128" i="37"/>
  <c r="M128" i="37"/>
  <c r="L128" i="37"/>
  <c r="K128" i="37"/>
  <c r="W40" i="35"/>
  <c r="V40" i="35"/>
  <c r="AL37" i="35"/>
  <c r="AK37" i="35"/>
  <c r="W32" i="35"/>
  <c r="V32" i="35"/>
  <c r="AL40" i="35"/>
  <c r="AK40" i="35"/>
  <c r="O125" i="37"/>
  <c r="N125" i="37"/>
  <c r="M125" i="37"/>
  <c r="L125" i="37"/>
  <c r="K125" i="37"/>
  <c r="M127" i="37"/>
  <c r="J129" i="37"/>
  <c r="L127" i="37"/>
  <c r="O127" i="37"/>
  <c r="N127" i="37"/>
  <c r="K127" i="37"/>
  <c r="N126" i="37"/>
  <c r="M126" i="37"/>
  <c r="L126" i="37"/>
  <c r="K126" i="37"/>
  <c r="O126" i="37"/>
  <c r="W38" i="35"/>
  <c r="V38" i="35"/>
  <c r="AL35" i="35"/>
  <c r="AK35" i="35"/>
  <c r="W30" i="35"/>
  <c r="V30" i="35"/>
  <c r="AL18" i="35"/>
  <c r="AK18" i="35"/>
  <c r="AJ18" i="35"/>
  <c r="AL14" i="35"/>
  <c r="AJ14" i="35"/>
  <c r="AK14" i="35"/>
  <c r="AJ11" i="35"/>
  <c r="AL11" i="35"/>
  <c r="AK11" i="35"/>
  <c r="AL10" i="35"/>
  <c r="AK10" i="35"/>
  <c r="AJ10" i="35"/>
  <c r="AU15" i="35"/>
  <c r="AT15" i="35"/>
  <c r="AS15" i="35"/>
  <c r="AR15" i="35"/>
  <c r="AV15" i="35"/>
  <c r="AS16" i="35"/>
  <c r="AR16" i="35"/>
  <c r="AT16" i="35"/>
  <c r="AV16" i="35"/>
  <c r="AU16" i="35"/>
  <c r="AV9" i="35"/>
  <c r="AU9" i="35"/>
  <c r="AT9" i="35"/>
  <c r="AS9" i="35"/>
  <c r="AR9" i="35"/>
  <c r="AV13" i="35"/>
  <c r="AR13" i="35"/>
  <c r="AU13" i="35"/>
  <c r="AT13" i="35"/>
  <c r="AS13" i="35"/>
  <c r="AV17" i="35"/>
  <c r="AU17" i="35"/>
  <c r="AT17" i="35"/>
  <c r="AR17" i="35"/>
  <c r="AS17" i="35"/>
  <c r="AL15" i="35"/>
  <c r="AK15" i="35"/>
  <c r="AJ15" i="35"/>
  <c r="AK16" i="35"/>
  <c r="AJ16" i="35"/>
  <c r="AL16" i="35"/>
  <c r="AL9" i="35"/>
  <c r="AK9" i="35"/>
  <c r="AJ9" i="35"/>
  <c r="AL13" i="35"/>
  <c r="AK13" i="35"/>
  <c r="AJ13" i="35"/>
  <c r="AL17" i="35"/>
  <c r="AJ17" i="35"/>
  <c r="AK17" i="35"/>
  <c r="AQ22" i="35"/>
  <c r="AU11" i="35"/>
  <c r="AR11" i="35"/>
  <c r="AV11" i="35"/>
  <c r="AT11" i="35"/>
  <c r="AS11" i="35"/>
  <c r="AT10" i="35"/>
  <c r="AV10" i="35"/>
  <c r="AU10" i="35"/>
  <c r="AS10" i="35"/>
  <c r="AR10" i="35"/>
  <c r="AK8" i="35"/>
  <c r="AL8" i="35"/>
  <c r="AJ8" i="35"/>
  <c r="AV18" i="35"/>
  <c r="AU18" i="35"/>
  <c r="AT18" i="35"/>
  <c r="AS18" i="35"/>
  <c r="AR18" i="35"/>
  <c r="AS12" i="35"/>
  <c r="AV12" i="35"/>
  <c r="AU12" i="35"/>
  <c r="AT12" i="35"/>
  <c r="AR12" i="35"/>
  <c r="AS8" i="35"/>
  <c r="AV8" i="35"/>
  <c r="AU8" i="35"/>
  <c r="AT8" i="35"/>
  <c r="AR8" i="35"/>
  <c r="N30" i="33"/>
  <c r="L143" i="28"/>
  <c r="M143" i="28"/>
  <c r="K143" i="28"/>
  <c r="J143" i="28"/>
  <c r="I143" i="28"/>
  <c r="J41" i="28"/>
  <c r="M41" i="28"/>
  <c r="L41" i="28"/>
  <c r="K41" i="28"/>
  <c r="I41" i="28"/>
  <c r="M32" i="28"/>
  <c r="L32" i="28"/>
  <c r="K32" i="28"/>
  <c r="J32" i="28"/>
  <c r="I32" i="28"/>
  <c r="M97" i="28"/>
  <c r="L97" i="28"/>
  <c r="K97" i="28"/>
  <c r="J97" i="28"/>
  <c r="I97" i="28"/>
  <c r="M29" i="28"/>
  <c r="L29" i="28"/>
  <c r="K29" i="28"/>
  <c r="J29" i="28"/>
  <c r="I29" i="28"/>
  <c r="M10" i="28"/>
  <c r="L10" i="28"/>
  <c r="K10" i="28"/>
  <c r="J10" i="28"/>
  <c r="I10" i="28"/>
  <c r="M18" i="28"/>
  <c r="L18" i="28"/>
  <c r="K18" i="28"/>
  <c r="J18" i="28"/>
  <c r="I18" i="28"/>
  <c r="M27" i="28"/>
  <c r="L27" i="28"/>
  <c r="K27" i="28"/>
  <c r="J27" i="28"/>
  <c r="I27" i="28"/>
  <c r="M36" i="28"/>
  <c r="L36" i="28"/>
  <c r="K36" i="28"/>
  <c r="J36" i="28"/>
  <c r="I36" i="28"/>
  <c r="M40" i="28"/>
  <c r="J40" i="28"/>
  <c r="I40" i="28"/>
  <c r="L40" i="28"/>
  <c r="K40" i="28"/>
  <c r="H48" i="28"/>
  <c r="M66" i="28"/>
  <c r="K66" i="28"/>
  <c r="J66" i="28"/>
  <c r="I66" i="28"/>
  <c r="L66" i="28"/>
  <c r="M88" i="28"/>
  <c r="L88" i="28"/>
  <c r="K88" i="28"/>
  <c r="J88" i="28"/>
  <c r="I88" i="28"/>
  <c r="L13" i="28"/>
  <c r="K13" i="28"/>
  <c r="J13" i="28"/>
  <c r="I13" i="28"/>
  <c r="M13" i="28"/>
  <c r="L22" i="28"/>
  <c r="K22" i="28"/>
  <c r="J22" i="28"/>
  <c r="I22" i="28"/>
  <c r="M22" i="28"/>
  <c r="L30" i="28"/>
  <c r="K30" i="28"/>
  <c r="J30" i="28"/>
  <c r="I30" i="28"/>
  <c r="M30" i="28"/>
  <c r="K54" i="28"/>
  <c r="J54" i="28"/>
  <c r="M54" i="28"/>
  <c r="L54" i="28"/>
  <c r="I54" i="28"/>
  <c r="H62" i="28"/>
  <c r="I61" i="28"/>
  <c r="M61" i="28"/>
  <c r="L61" i="28"/>
  <c r="K61" i="28"/>
  <c r="J61" i="28"/>
  <c r="M92" i="28"/>
  <c r="L92" i="28"/>
  <c r="K92" i="28"/>
  <c r="J92" i="28"/>
  <c r="I92" i="28"/>
  <c r="I144" i="28"/>
  <c r="L144" i="28"/>
  <c r="M144" i="28"/>
  <c r="K144" i="28"/>
  <c r="J144" i="28"/>
  <c r="K8" i="28"/>
  <c r="J8" i="28"/>
  <c r="I8" i="28"/>
  <c r="L8" i="28"/>
  <c r="M8" i="28"/>
  <c r="K16" i="28"/>
  <c r="J16" i="28"/>
  <c r="I16" i="28"/>
  <c r="M16" i="28"/>
  <c r="L16" i="28"/>
  <c r="K25" i="28"/>
  <c r="J25" i="28"/>
  <c r="I25" i="28"/>
  <c r="M25" i="28"/>
  <c r="L25" i="28"/>
  <c r="K33" i="28"/>
  <c r="J33" i="28"/>
  <c r="I33" i="28"/>
  <c r="M33" i="28"/>
  <c r="L33" i="28"/>
  <c r="J37" i="28"/>
  <c r="L37" i="28"/>
  <c r="K37" i="28"/>
  <c r="I37" i="28"/>
  <c r="M37" i="28"/>
  <c r="K45" i="28"/>
  <c r="J45" i="28"/>
  <c r="M45" i="28"/>
  <c r="L45" i="28"/>
  <c r="I45" i="28"/>
  <c r="I53" i="28"/>
  <c r="M53" i="28"/>
  <c r="L53" i="28"/>
  <c r="K53" i="28"/>
  <c r="J53" i="28"/>
  <c r="H76" i="28"/>
  <c r="M68" i="28"/>
  <c r="L68" i="28"/>
  <c r="K68" i="28"/>
  <c r="J68" i="28"/>
  <c r="I68" i="28"/>
  <c r="M80" i="28"/>
  <c r="L80" i="28"/>
  <c r="K80" i="28"/>
  <c r="J80" i="28"/>
  <c r="I80" i="28"/>
  <c r="M114" i="28"/>
  <c r="L114" i="28"/>
  <c r="K114" i="28"/>
  <c r="J114" i="28"/>
  <c r="I114" i="28"/>
  <c r="J141" i="28"/>
  <c r="M141" i="28"/>
  <c r="L141" i="28"/>
  <c r="K141" i="28"/>
  <c r="I141" i="28"/>
  <c r="J11" i="28"/>
  <c r="I11" i="28"/>
  <c r="M11" i="28"/>
  <c r="K11" i="28"/>
  <c r="L11" i="28"/>
  <c r="J19" i="28"/>
  <c r="I19" i="28"/>
  <c r="M19" i="28"/>
  <c r="L19" i="28"/>
  <c r="K19" i="28"/>
  <c r="J28" i="28"/>
  <c r="I28" i="28"/>
  <c r="M28" i="28"/>
  <c r="L28" i="28"/>
  <c r="K28" i="28"/>
  <c r="I44" i="28"/>
  <c r="M44" i="28"/>
  <c r="K44" i="28"/>
  <c r="J44" i="28"/>
  <c r="L44" i="28"/>
  <c r="L71" i="28"/>
  <c r="K71" i="28"/>
  <c r="J71" i="28"/>
  <c r="M71" i="28"/>
  <c r="I71" i="28"/>
  <c r="M83" i="28"/>
  <c r="L83" i="28"/>
  <c r="K83" i="28"/>
  <c r="J83" i="28"/>
  <c r="I83" i="28"/>
  <c r="M117" i="28"/>
  <c r="L117" i="28"/>
  <c r="K117" i="28"/>
  <c r="J117" i="28"/>
  <c r="I117" i="28"/>
  <c r="I145" i="28"/>
  <c r="M145" i="28"/>
  <c r="L145" i="28"/>
  <c r="K145" i="28"/>
  <c r="J145" i="28"/>
  <c r="I14" i="28"/>
  <c r="M14" i="28"/>
  <c r="L14" i="28"/>
  <c r="J14" i="28"/>
  <c r="K14" i="28"/>
  <c r="I23" i="28"/>
  <c r="M23" i="28"/>
  <c r="L23" i="28"/>
  <c r="K23" i="28"/>
  <c r="J23" i="28"/>
  <c r="I31" i="28"/>
  <c r="M31" i="28"/>
  <c r="L31" i="28"/>
  <c r="K31" i="28"/>
  <c r="J31" i="28"/>
  <c r="L51" i="28"/>
  <c r="K51" i="28"/>
  <c r="I51" i="28"/>
  <c r="J51" i="28"/>
  <c r="M51" i="28"/>
  <c r="M57" i="28"/>
  <c r="K57" i="28"/>
  <c r="J57" i="28"/>
  <c r="I57" i="28"/>
  <c r="L57" i="28"/>
  <c r="M74" i="28"/>
  <c r="K74" i="28"/>
  <c r="J74" i="28"/>
  <c r="I74" i="28"/>
  <c r="L74" i="28"/>
  <c r="M106" i="28"/>
  <c r="L106" i="28"/>
  <c r="K106" i="28"/>
  <c r="J106" i="28"/>
  <c r="I106" i="28"/>
  <c r="J142" i="28"/>
  <c r="M142" i="28"/>
  <c r="L142" i="28"/>
  <c r="K142" i="28"/>
  <c r="I142" i="28"/>
  <c r="M9" i="28"/>
  <c r="L9" i="28"/>
  <c r="K9" i="28"/>
  <c r="J9" i="28"/>
  <c r="I9" i="28"/>
  <c r="M17" i="28"/>
  <c r="L17" i="28"/>
  <c r="K17" i="28"/>
  <c r="I17" i="28"/>
  <c r="J17" i="28"/>
  <c r="H34" i="28"/>
  <c r="M26" i="28"/>
  <c r="L26" i="28"/>
  <c r="K26" i="28"/>
  <c r="J26" i="28"/>
  <c r="I26" i="28"/>
  <c r="L42" i="28"/>
  <c r="K42" i="28"/>
  <c r="M42" i="28"/>
  <c r="J42" i="28"/>
  <c r="I42" i="28"/>
  <c r="J50" i="28"/>
  <c r="M50" i="28"/>
  <c r="L50" i="28"/>
  <c r="K50" i="28"/>
  <c r="I50" i="28"/>
  <c r="I70" i="28"/>
  <c r="M70" i="28"/>
  <c r="L70" i="28"/>
  <c r="K70" i="28"/>
  <c r="J70" i="28"/>
  <c r="M109" i="28"/>
  <c r="L109" i="28"/>
  <c r="K109" i="28"/>
  <c r="J109" i="28"/>
  <c r="I109" i="28"/>
  <c r="L43" i="28"/>
  <c r="I43" i="28"/>
  <c r="J43" i="28"/>
  <c r="M43" i="28"/>
  <c r="K43" i="28"/>
  <c r="L52" i="28"/>
  <c r="I52" i="28"/>
  <c r="K52" i="28"/>
  <c r="J52" i="28"/>
  <c r="M52" i="28"/>
  <c r="L60" i="28"/>
  <c r="J60" i="28"/>
  <c r="I60" i="28"/>
  <c r="K60" i="28"/>
  <c r="M60" i="28"/>
  <c r="L69" i="28"/>
  <c r="J69" i="28"/>
  <c r="I69" i="28"/>
  <c r="M69" i="28"/>
  <c r="K69" i="28"/>
  <c r="M78" i="28"/>
  <c r="L78" i="28"/>
  <c r="K78" i="28"/>
  <c r="J78" i="28"/>
  <c r="I78" i="28"/>
  <c r="M86" i="28"/>
  <c r="L86" i="28"/>
  <c r="K86" i="28"/>
  <c r="J86" i="28"/>
  <c r="I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J121" i="28"/>
  <c r="I121" i="28"/>
  <c r="J150" i="28"/>
  <c r="M150" i="28"/>
  <c r="L150" i="28"/>
  <c r="K150" i="28"/>
  <c r="I150" i="28"/>
  <c r="J151" i="28"/>
  <c r="M151" i="28"/>
  <c r="L151" i="28"/>
  <c r="K151" i="28"/>
  <c r="I151" i="28"/>
  <c r="L152" i="28"/>
  <c r="M152" i="28"/>
  <c r="K152" i="28"/>
  <c r="H160" i="28"/>
  <c r="J152" i="28"/>
  <c r="I152" i="28"/>
  <c r="K38" i="28"/>
  <c r="M38" i="28"/>
  <c r="L38" i="28"/>
  <c r="J38" i="28"/>
  <c r="I38" i="28"/>
  <c r="K46" i="28"/>
  <c r="M46" i="28"/>
  <c r="L46" i="28"/>
  <c r="J46" i="28"/>
  <c r="I46" i="28"/>
  <c r="K55" i="28"/>
  <c r="M55" i="28"/>
  <c r="L55" i="28"/>
  <c r="J55" i="28"/>
  <c r="I55" i="28"/>
  <c r="K64" i="28"/>
  <c r="I64" i="28"/>
  <c r="J64" i="28"/>
  <c r="M64" i="28"/>
  <c r="L64" i="28"/>
  <c r="K72" i="28"/>
  <c r="I72" i="28"/>
  <c r="M72" i="28"/>
  <c r="L72" i="28"/>
  <c r="J72" i="28"/>
  <c r="L81" i="28"/>
  <c r="K81" i="28"/>
  <c r="J81" i="28"/>
  <c r="I81" i="28"/>
  <c r="M81" i="28"/>
  <c r="L89" i="28"/>
  <c r="K89" i="28"/>
  <c r="J89" i="28"/>
  <c r="I89" i="28"/>
  <c r="M89" i="28"/>
  <c r="L98" i="28"/>
  <c r="K98" i="28"/>
  <c r="J98" i="28"/>
  <c r="I98" i="28"/>
  <c r="M98" i="28"/>
  <c r="L107" i="28"/>
  <c r="K107" i="28"/>
  <c r="J107" i="28"/>
  <c r="I107" i="28"/>
  <c r="M107" i="28"/>
  <c r="L115" i="28"/>
  <c r="K115" i="28"/>
  <c r="J115" i="28"/>
  <c r="I115" i="28"/>
  <c r="M115" i="28"/>
  <c r="I153" i="28"/>
  <c r="L153" i="28"/>
  <c r="M153" i="28"/>
  <c r="K153" i="28"/>
  <c r="J153" i="28"/>
  <c r="I154" i="28"/>
  <c r="M154" i="28"/>
  <c r="L154" i="28"/>
  <c r="K154" i="28"/>
  <c r="J154" i="28"/>
  <c r="K155" i="28"/>
  <c r="M155" i="28"/>
  <c r="L155" i="28"/>
  <c r="J155" i="28"/>
  <c r="I155" i="28"/>
  <c r="J58" i="28"/>
  <c r="M58" i="28"/>
  <c r="L58" i="28"/>
  <c r="K58" i="28"/>
  <c r="I58" i="28"/>
  <c r="J67" i="28"/>
  <c r="I67" i="28"/>
  <c r="M67" i="28"/>
  <c r="L67" i="28"/>
  <c r="K67" i="28"/>
  <c r="K75" i="28"/>
  <c r="J75" i="28"/>
  <c r="I75" i="28"/>
  <c r="M75" i="28"/>
  <c r="L75" i="28"/>
  <c r="K84" i="28"/>
  <c r="J84" i="28"/>
  <c r="I84" i="28"/>
  <c r="M84" i="28"/>
  <c r="L84" i="28"/>
  <c r="K93" i="28"/>
  <c r="J93" i="28"/>
  <c r="I93" i="28"/>
  <c r="M93" i="28"/>
  <c r="L93" i="28"/>
  <c r="K101" i="28"/>
  <c r="J101" i="28"/>
  <c r="I101" i="28"/>
  <c r="M101" i="28"/>
  <c r="L101" i="28"/>
  <c r="K110" i="28"/>
  <c r="J110" i="28"/>
  <c r="I110" i="28"/>
  <c r="H118" i="28"/>
  <c r="M110" i="28"/>
  <c r="L110" i="28"/>
  <c r="J124" i="28"/>
  <c r="M124" i="28"/>
  <c r="L124" i="28"/>
  <c r="H132" i="28"/>
  <c r="K124" i="28"/>
  <c r="I124" i="28"/>
  <c r="J125" i="28"/>
  <c r="L125" i="28"/>
  <c r="K125" i="28"/>
  <c r="I125" i="28"/>
  <c r="M125" i="28"/>
  <c r="L126" i="28"/>
  <c r="K126" i="28"/>
  <c r="J126" i="28"/>
  <c r="I126" i="28"/>
  <c r="M126" i="28"/>
  <c r="J158" i="28"/>
  <c r="M158" i="28"/>
  <c r="L158" i="28"/>
  <c r="K158" i="28"/>
  <c r="I158" i="28"/>
  <c r="J159" i="28"/>
  <c r="L159" i="28"/>
  <c r="K159" i="28"/>
  <c r="I159" i="28"/>
  <c r="M159" i="28"/>
  <c r="J79" i="28"/>
  <c r="I79" i="28"/>
  <c r="M79" i="28"/>
  <c r="L79" i="28"/>
  <c r="K79" i="28"/>
  <c r="J87" i="28"/>
  <c r="I87" i="28"/>
  <c r="M87" i="28"/>
  <c r="K87" i="28"/>
  <c r="L87" i="28"/>
  <c r="J96" i="28"/>
  <c r="I96" i="28"/>
  <c r="H104" i="28"/>
  <c r="M96" i="28"/>
  <c r="L96" i="28"/>
  <c r="K96" i="28"/>
  <c r="J113" i="28"/>
  <c r="I113" i="28"/>
  <c r="M113" i="28"/>
  <c r="L113" i="28"/>
  <c r="K113" i="28"/>
  <c r="I127" i="28"/>
  <c r="L127" i="28"/>
  <c r="K127" i="28"/>
  <c r="J127" i="28"/>
  <c r="M127" i="28"/>
  <c r="I128" i="28"/>
  <c r="K128" i="28"/>
  <c r="J128" i="28"/>
  <c r="M128" i="28"/>
  <c r="L128" i="28"/>
  <c r="K129" i="28"/>
  <c r="J129" i="28"/>
  <c r="I129" i="28"/>
  <c r="M129" i="28"/>
  <c r="L129" i="28"/>
  <c r="M39" i="28"/>
  <c r="L39" i="28"/>
  <c r="K39" i="28"/>
  <c r="J39" i="28"/>
  <c r="I39" i="28"/>
  <c r="M47" i="28"/>
  <c r="L47" i="28"/>
  <c r="K47" i="28"/>
  <c r="J47" i="28"/>
  <c r="I47" i="28"/>
  <c r="M56" i="28"/>
  <c r="L56" i="28"/>
  <c r="K56" i="28"/>
  <c r="I56" i="28"/>
  <c r="J56" i="28"/>
  <c r="M65" i="28"/>
  <c r="L65" i="28"/>
  <c r="K65" i="28"/>
  <c r="J65" i="28"/>
  <c r="I65" i="28"/>
  <c r="M73" i="28"/>
  <c r="L73" i="28"/>
  <c r="K73" i="28"/>
  <c r="J73" i="28"/>
  <c r="I73" i="28"/>
  <c r="I82" i="28"/>
  <c r="H90" i="28"/>
  <c r="M82" i="28"/>
  <c r="L82" i="28"/>
  <c r="K82" i="28"/>
  <c r="J82" i="28"/>
  <c r="I99" i="28"/>
  <c r="M99" i="28"/>
  <c r="L99" i="28"/>
  <c r="K99" i="28"/>
  <c r="J99" i="28"/>
  <c r="I108" i="28"/>
  <c r="M108" i="28"/>
  <c r="L108" i="28"/>
  <c r="K108" i="28"/>
  <c r="J108" i="28"/>
  <c r="I116" i="28"/>
  <c r="M116" i="28"/>
  <c r="L116" i="28"/>
  <c r="K116" i="28"/>
  <c r="J116" i="28"/>
  <c r="J134" i="28"/>
  <c r="I134" i="28"/>
  <c r="M134" i="28"/>
  <c r="L134" i="28"/>
  <c r="K134" i="28"/>
  <c r="L135" i="28"/>
  <c r="I135" i="28"/>
  <c r="M135" i="28"/>
  <c r="K135" i="28"/>
  <c r="J135" i="28"/>
  <c r="M85" i="28"/>
  <c r="L85" i="28"/>
  <c r="K85" i="28"/>
  <c r="J85" i="28"/>
  <c r="I85" i="28"/>
  <c r="M94" i="28"/>
  <c r="L94" i="28"/>
  <c r="K94" i="28"/>
  <c r="J94" i="28"/>
  <c r="I94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I136" i="28"/>
  <c r="L136" i="28"/>
  <c r="M136" i="28"/>
  <c r="K136" i="28"/>
  <c r="J136" i="28"/>
  <c r="I137" i="28"/>
  <c r="M137" i="28"/>
  <c r="L137" i="28"/>
  <c r="K137" i="28"/>
  <c r="J137" i="28"/>
  <c r="K138" i="28"/>
  <c r="M138" i="28"/>
  <c r="L138" i="28"/>
  <c r="H146" i="28"/>
  <c r="J138" i="28"/>
  <c r="I138" i="28"/>
  <c r="M123" i="28"/>
  <c r="L123" i="28"/>
  <c r="K123" i="28"/>
  <c r="J123" i="28"/>
  <c r="I123" i="28"/>
  <c r="M131" i="28"/>
  <c r="J131" i="28"/>
  <c r="I131" i="28"/>
  <c r="L131" i="28"/>
  <c r="K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K122" i="28"/>
  <c r="M122" i="28"/>
  <c r="L122" i="28"/>
  <c r="J122" i="28"/>
  <c r="I122" i="28"/>
  <c r="K130" i="28"/>
  <c r="J130" i="28"/>
  <c r="I130" i="28"/>
  <c r="M130" i="28"/>
  <c r="L130" i="28"/>
  <c r="K139" i="28"/>
  <c r="M139" i="28"/>
  <c r="L139" i="28"/>
  <c r="J139" i="28"/>
  <c r="I139" i="28"/>
  <c r="K148" i="28"/>
  <c r="M148" i="28"/>
  <c r="L148" i="28"/>
  <c r="J148" i="28"/>
  <c r="I148" i="28"/>
  <c r="K156" i="28"/>
  <c r="M156" i="28"/>
  <c r="L156" i="28"/>
  <c r="J156" i="28"/>
  <c r="I156" i="28"/>
  <c r="K128" i="27"/>
  <c r="J128" i="27"/>
  <c r="I128" i="27"/>
  <c r="J98" i="27"/>
  <c r="I98" i="27"/>
  <c r="K98" i="27"/>
  <c r="K67" i="27"/>
  <c r="J67" i="27"/>
  <c r="I67" i="27"/>
  <c r="I55" i="27"/>
  <c r="K55" i="27"/>
  <c r="J55" i="27"/>
  <c r="K33" i="27"/>
  <c r="J33" i="27"/>
  <c r="I33" i="27"/>
  <c r="K42" i="27"/>
  <c r="J42" i="27"/>
  <c r="I42" i="27"/>
  <c r="K59" i="27"/>
  <c r="J59" i="27"/>
  <c r="I59" i="27"/>
  <c r="K79" i="27"/>
  <c r="I79" i="27"/>
  <c r="J79" i="27"/>
  <c r="K110" i="27"/>
  <c r="J110" i="27"/>
  <c r="H118" i="27"/>
  <c r="I110" i="27"/>
  <c r="K144" i="27"/>
  <c r="J144" i="27"/>
  <c r="I144" i="27"/>
  <c r="K9" i="27"/>
  <c r="J9" i="27"/>
  <c r="I9" i="27"/>
  <c r="K17" i="27"/>
  <c r="J17" i="27"/>
  <c r="I17" i="27"/>
  <c r="K26" i="27"/>
  <c r="J26" i="27"/>
  <c r="I26" i="27"/>
  <c r="H34" i="27"/>
  <c r="K43" i="27"/>
  <c r="J43" i="27"/>
  <c r="I43" i="27"/>
  <c r="K70" i="27"/>
  <c r="I70" i="27"/>
  <c r="J70" i="27"/>
  <c r="J81" i="27"/>
  <c r="I81" i="27"/>
  <c r="K81" i="27"/>
  <c r="K102" i="27"/>
  <c r="J102" i="27"/>
  <c r="I102" i="27"/>
  <c r="K137" i="27"/>
  <c r="J137" i="27"/>
  <c r="I137" i="27"/>
  <c r="K10" i="27"/>
  <c r="J10" i="27"/>
  <c r="I10" i="27"/>
  <c r="K18" i="27"/>
  <c r="J18" i="27"/>
  <c r="I18" i="27"/>
  <c r="K27" i="27"/>
  <c r="J27" i="27"/>
  <c r="I27" i="27"/>
  <c r="K36" i="27"/>
  <c r="J36" i="27"/>
  <c r="I36" i="27"/>
  <c r="K44" i="27"/>
  <c r="J44" i="27"/>
  <c r="I44" i="27"/>
  <c r="K53" i="27"/>
  <c r="I53" i="27"/>
  <c r="J53" i="27"/>
  <c r="K58" i="27"/>
  <c r="J58" i="27"/>
  <c r="I58" i="27"/>
  <c r="J75" i="27"/>
  <c r="K75" i="27"/>
  <c r="I75" i="27"/>
  <c r="K94" i="27"/>
  <c r="J94" i="27"/>
  <c r="I94" i="27"/>
  <c r="K153" i="27"/>
  <c r="J153" i="27"/>
  <c r="I153" i="27"/>
  <c r="J11" i="27"/>
  <c r="I11" i="27"/>
  <c r="K11" i="27"/>
  <c r="J19" i="27"/>
  <c r="I19" i="27"/>
  <c r="K19" i="27"/>
  <c r="J28" i="27"/>
  <c r="I28" i="27"/>
  <c r="K28" i="27"/>
  <c r="J37" i="27"/>
  <c r="I37" i="27"/>
  <c r="K37" i="27"/>
  <c r="J45" i="27"/>
  <c r="I45" i="27"/>
  <c r="K45" i="27"/>
  <c r="J52" i="27"/>
  <c r="K52" i="27"/>
  <c r="I52" i="27"/>
  <c r="J69" i="27"/>
  <c r="K69" i="27"/>
  <c r="I69" i="27"/>
  <c r="K85" i="27"/>
  <c r="I85" i="27"/>
  <c r="J85" i="27"/>
  <c r="K111" i="27"/>
  <c r="J111" i="27"/>
  <c r="I111" i="27"/>
  <c r="K145" i="27"/>
  <c r="J145" i="27"/>
  <c r="I145" i="27"/>
  <c r="I12" i="27"/>
  <c r="H20" i="27"/>
  <c r="K12" i="27"/>
  <c r="J12" i="27"/>
  <c r="I29" i="27"/>
  <c r="K29" i="27"/>
  <c r="J29" i="27"/>
  <c r="I38" i="27"/>
  <c r="K38" i="27"/>
  <c r="J38" i="27"/>
  <c r="I46" i="27"/>
  <c r="K46" i="27"/>
  <c r="J46" i="27"/>
  <c r="K51" i="27"/>
  <c r="I51" i="27"/>
  <c r="J51" i="27"/>
  <c r="I57" i="27"/>
  <c r="K57" i="27"/>
  <c r="J57" i="27"/>
  <c r="K61" i="27"/>
  <c r="I61" i="27"/>
  <c r="J61" i="27"/>
  <c r="J72" i="27"/>
  <c r="I72" i="27"/>
  <c r="K72" i="27"/>
  <c r="K87" i="27"/>
  <c r="I87" i="27"/>
  <c r="J87" i="27"/>
  <c r="J89" i="27"/>
  <c r="I89" i="27"/>
  <c r="K89" i="27"/>
  <c r="K127" i="27"/>
  <c r="J127" i="27"/>
  <c r="I127" i="27"/>
  <c r="K13" i="27"/>
  <c r="J13" i="27"/>
  <c r="I13" i="27"/>
  <c r="J22" i="27"/>
  <c r="I22" i="27"/>
  <c r="K22" i="27"/>
  <c r="K30" i="27"/>
  <c r="J30" i="27"/>
  <c r="I30" i="27"/>
  <c r="K39" i="27"/>
  <c r="J39" i="27"/>
  <c r="I39" i="27"/>
  <c r="K47" i="27"/>
  <c r="J47" i="27"/>
  <c r="I47" i="27"/>
  <c r="K50" i="27"/>
  <c r="J50" i="27"/>
  <c r="I50" i="27"/>
  <c r="K68" i="27"/>
  <c r="H76" i="27"/>
  <c r="J68" i="27"/>
  <c r="I68" i="27"/>
  <c r="K120" i="27"/>
  <c r="J120" i="27"/>
  <c r="I120" i="27"/>
  <c r="K154" i="27"/>
  <c r="J154" i="27"/>
  <c r="I154" i="27"/>
  <c r="J78" i="27"/>
  <c r="K78" i="27"/>
  <c r="I78" i="27"/>
  <c r="J86" i="27"/>
  <c r="K86" i="27"/>
  <c r="I86" i="27"/>
  <c r="J95" i="27"/>
  <c r="I95" i="27"/>
  <c r="K95" i="27"/>
  <c r="K103" i="27"/>
  <c r="J103" i="27"/>
  <c r="I103" i="27"/>
  <c r="K112" i="27"/>
  <c r="J112" i="27"/>
  <c r="I112" i="27"/>
  <c r="K121" i="27"/>
  <c r="J121" i="27"/>
  <c r="I121" i="27"/>
  <c r="K129" i="27"/>
  <c r="J129" i="27"/>
  <c r="I129" i="27"/>
  <c r="K138" i="27"/>
  <c r="J138" i="27"/>
  <c r="I138" i="27"/>
  <c r="H146" i="27"/>
  <c r="K155" i="27"/>
  <c r="J155" i="27"/>
  <c r="I155" i="27"/>
  <c r="K96" i="27"/>
  <c r="I96" i="27"/>
  <c r="H104" i="27"/>
  <c r="J96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J148" i="27"/>
  <c r="I148" i="27"/>
  <c r="K156" i="27"/>
  <c r="J156" i="27"/>
  <c r="I156" i="27"/>
  <c r="J54" i="27"/>
  <c r="H62" i="27"/>
  <c r="K54" i="27"/>
  <c r="I54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6" i="27"/>
  <c r="J106" i="27"/>
  <c r="I106" i="27"/>
  <c r="K114" i="27"/>
  <c r="J114" i="27"/>
  <c r="I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J107" i="27"/>
  <c r="I107" i="27"/>
  <c r="K107" i="27"/>
  <c r="J115" i="27"/>
  <c r="I115" i="27"/>
  <c r="K115" i="27"/>
  <c r="J124" i="27"/>
  <c r="I124" i="27"/>
  <c r="H132" i="27"/>
  <c r="K124" i="27"/>
  <c r="J141" i="27"/>
  <c r="I141" i="27"/>
  <c r="K141" i="27"/>
  <c r="J150" i="27"/>
  <c r="I150" i="27"/>
  <c r="K150" i="27"/>
  <c r="J158" i="27"/>
  <c r="I158" i="27"/>
  <c r="K158" i="27"/>
  <c r="K56" i="27"/>
  <c r="J56" i="27"/>
  <c r="I56" i="27"/>
  <c r="I65" i="27"/>
  <c r="J65" i="27"/>
  <c r="K65" i="27"/>
  <c r="I73" i="27"/>
  <c r="K73" i="27"/>
  <c r="J73" i="27"/>
  <c r="I82" i="27"/>
  <c r="H90" i="27"/>
  <c r="K82" i="27"/>
  <c r="J82" i="27"/>
  <c r="I99" i="27"/>
  <c r="K99" i="27"/>
  <c r="J99" i="27"/>
  <c r="I108" i="27"/>
  <c r="K108" i="27"/>
  <c r="J108" i="27"/>
  <c r="I116" i="27"/>
  <c r="K116" i="27"/>
  <c r="J116" i="27"/>
  <c r="I125" i="27"/>
  <c r="K125" i="27"/>
  <c r="J125" i="27"/>
  <c r="I134" i="27"/>
  <c r="K134" i="27"/>
  <c r="J134" i="27"/>
  <c r="I142" i="27"/>
  <c r="K142" i="27"/>
  <c r="J142" i="27"/>
  <c r="I151" i="27"/>
  <c r="K151" i="27"/>
  <c r="J151" i="27"/>
  <c r="I159" i="27"/>
  <c r="K159" i="27"/>
  <c r="J159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H160" i="27"/>
  <c r="K152" i="27"/>
  <c r="J152" i="27"/>
  <c r="I152" i="27"/>
  <c r="K145" i="26"/>
  <c r="J145" i="26"/>
  <c r="I145" i="26"/>
  <c r="K112" i="26"/>
  <c r="J112" i="26"/>
  <c r="I112" i="26"/>
  <c r="K110" i="26"/>
  <c r="H118" i="26"/>
  <c r="J110" i="26"/>
  <c r="I110" i="26"/>
  <c r="H104" i="26"/>
  <c r="K96" i="26"/>
  <c r="J96" i="26"/>
  <c r="I96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K16" i="27"/>
  <c r="J16" i="27"/>
  <c r="I16" i="27"/>
  <c r="K14" i="27"/>
  <c r="I14" i="27"/>
  <c r="J14" i="27"/>
  <c r="K155" i="26"/>
  <c r="J155" i="26"/>
  <c r="I155" i="26"/>
  <c r="K153" i="26"/>
  <c r="I153" i="26"/>
  <c r="J153" i="26"/>
  <c r="K120" i="26"/>
  <c r="J120" i="26"/>
  <c r="I120" i="26"/>
  <c r="I95" i="26"/>
  <c r="K95" i="26"/>
  <c r="J95" i="26"/>
  <c r="I86" i="26"/>
  <c r="K86" i="26"/>
  <c r="J86" i="26"/>
  <c r="I78" i="26"/>
  <c r="K78" i="26"/>
  <c r="J78" i="26"/>
  <c r="I69" i="26"/>
  <c r="K69" i="26"/>
  <c r="J69" i="26"/>
  <c r="I60" i="26"/>
  <c r="K60" i="26"/>
  <c r="J60" i="26"/>
  <c r="I52" i="26"/>
  <c r="K52" i="26"/>
  <c r="J52" i="26"/>
  <c r="I43" i="26"/>
  <c r="K43" i="26"/>
  <c r="J43" i="26"/>
  <c r="K41" i="27"/>
  <c r="J41" i="27"/>
  <c r="I41" i="27"/>
  <c r="K24" i="27"/>
  <c r="J24" i="27"/>
  <c r="I24" i="27"/>
  <c r="K129" i="26"/>
  <c r="J129" i="26"/>
  <c r="I129" i="26"/>
  <c r="K127" i="26"/>
  <c r="J127" i="26"/>
  <c r="I127" i="26"/>
  <c r="J103" i="26"/>
  <c r="K103" i="26"/>
  <c r="I103" i="26"/>
  <c r="K102" i="26"/>
  <c r="J102" i="26"/>
  <c r="I102" i="26"/>
  <c r="J94" i="26"/>
  <c r="I94" i="26"/>
  <c r="K94" i="26"/>
  <c r="J85" i="26"/>
  <c r="I85" i="26"/>
  <c r="K85" i="26"/>
  <c r="J68" i="26"/>
  <c r="I68" i="26"/>
  <c r="H76" i="26"/>
  <c r="K68" i="26"/>
  <c r="J59" i="26"/>
  <c r="I59" i="26"/>
  <c r="K59" i="26"/>
  <c r="J51" i="26"/>
  <c r="I51" i="26"/>
  <c r="K51" i="26"/>
  <c r="J42" i="26"/>
  <c r="I42" i="26"/>
  <c r="K42" i="26"/>
  <c r="J33" i="26"/>
  <c r="I33" i="26"/>
  <c r="K33" i="26"/>
  <c r="J25" i="26"/>
  <c r="I25" i="26"/>
  <c r="K25" i="26"/>
  <c r="J16" i="26"/>
  <c r="I16" i="26"/>
  <c r="K16" i="26"/>
  <c r="J8" i="26"/>
  <c r="I8" i="26"/>
  <c r="K8" i="26"/>
  <c r="K137" i="26"/>
  <c r="J137" i="26"/>
  <c r="I137" i="26"/>
  <c r="K101" i="26"/>
  <c r="J101" i="26"/>
  <c r="I101" i="26"/>
  <c r="K93" i="26"/>
  <c r="J93" i="26"/>
  <c r="I93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K156" i="26"/>
  <c r="J156" i="26"/>
  <c r="I156" i="26"/>
  <c r="K106" i="26"/>
  <c r="J106" i="26"/>
  <c r="I106" i="26"/>
  <c r="K114" i="26"/>
  <c r="J114" i="26"/>
  <c r="I114" i="26"/>
  <c r="K123" i="26"/>
  <c r="J123" i="26"/>
  <c r="I123" i="26"/>
  <c r="K131" i="26"/>
  <c r="J131" i="26"/>
  <c r="I131" i="26"/>
  <c r="K140" i="26"/>
  <c r="J140" i="26"/>
  <c r="I140" i="26"/>
  <c r="K149" i="26"/>
  <c r="J149" i="26"/>
  <c r="I149" i="26"/>
  <c r="K157" i="26"/>
  <c r="J157" i="26"/>
  <c r="I157" i="26"/>
  <c r="J107" i="26"/>
  <c r="I107" i="26"/>
  <c r="K107" i="26"/>
  <c r="J115" i="26"/>
  <c r="I115" i="26"/>
  <c r="K115" i="26"/>
  <c r="J124" i="26"/>
  <c r="I124" i="26"/>
  <c r="H132" i="26"/>
  <c r="K124" i="26"/>
  <c r="J141" i="26"/>
  <c r="I141" i="26"/>
  <c r="K141" i="26"/>
  <c r="J150" i="26"/>
  <c r="I150" i="26"/>
  <c r="K150" i="26"/>
  <c r="J158" i="26"/>
  <c r="I158" i="26"/>
  <c r="K158" i="26"/>
  <c r="I108" i="26"/>
  <c r="K108" i="26"/>
  <c r="J108" i="26"/>
  <c r="I116" i="26"/>
  <c r="K116" i="26"/>
  <c r="J116" i="26"/>
  <c r="I125" i="26"/>
  <c r="J125" i="26"/>
  <c r="K125" i="26"/>
  <c r="I134" i="26"/>
  <c r="K134" i="26"/>
  <c r="J134" i="26"/>
  <c r="I142" i="26"/>
  <c r="K142" i="26"/>
  <c r="J142" i="26"/>
  <c r="I151" i="26"/>
  <c r="K151" i="26"/>
  <c r="J151" i="26"/>
  <c r="I159" i="26"/>
  <c r="K159" i="26"/>
  <c r="J159" i="26"/>
  <c r="K109" i="26"/>
  <c r="J109" i="26"/>
  <c r="I109" i="26"/>
  <c r="I117" i="26"/>
  <c r="K117" i="26"/>
  <c r="J117" i="26"/>
  <c r="K126" i="26"/>
  <c r="J126" i="26"/>
  <c r="I126" i="26"/>
  <c r="K135" i="26"/>
  <c r="J135" i="26"/>
  <c r="I135" i="26"/>
  <c r="K143" i="26"/>
  <c r="J143" i="26"/>
  <c r="I143" i="26"/>
  <c r="H160" i="26"/>
  <c r="K152" i="26"/>
  <c r="J152" i="26"/>
  <c r="I152" i="26"/>
  <c r="J64" i="27"/>
  <c r="I64" i="27"/>
  <c r="K64" i="27"/>
  <c r="K32" i="27"/>
  <c r="J32" i="27"/>
  <c r="I32" i="27"/>
  <c r="K8" i="27"/>
  <c r="J8" i="27"/>
  <c r="I8" i="27"/>
  <c r="K111" i="26"/>
  <c r="J111" i="26"/>
  <c r="I111" i="26"/>
  <c r="K100" i="26"/>
  <c r="J100" i="26"/>
  <c r="I100" i="26"/>
  <c r="K92" i="26"/>
  <c r="J92" i="26"/>
  <c r="I92" i="26"/>
  <c r="K83" i="26"/>
  <c r="J83" i="26"/>
  <c r="I83" i="26"/>
  <c r="K74" i="26"/>
  <c r="J74" i="26"/>
  <c r="I74" i="26"/>
  <c r="K66" i="26"/>
  <c r="J66" i="26"/>
  <c r="I66" i="26"/>
  <c r="K57" i="26"/>
  <c r="J57" i="26"/>
  <c r="I57" i="26"/>
  <c r="K40" i="26"/>
  <c r="J40" i="26"/>
  <c r="I40" i="26"/>
  <c r="H48" i="26"/>
  <c r="K31" i="26"/>
  <c r="J31" i="26"/>
  <c r="I31" i="26"/>
  <c r="K23" i="26"/>
  <c r="J23" i="26"/>
  <c r="I23" i="26"/>
  <c r="K14" i="26"/>
  <c r="J14" i="26"/>
  <c r="I14" i="26"/>
  <c r="K136" i="27"/>
  <c r="J136" i="27"/>
  <c r="I136" i="27"/>
  <c r="K93" i="27"/>
  <c r="J93" i="27"/>
  <c r="I93" i="27"/>
  <c r="J84" i="27"/>
  <c r="K84" i="27"/>
  <c r="I84" i="27"/>
  <c r="K40" i="27"/>
  <c r="J40" i="27"/>
  <c r="H48" i="27"/>
  <c r="I40" i="27"/>
  <c r="K15" i="27"/>
  <c r="J15" i="27"/>
  <c r="I15" i="27"/>
  <c r="K154" i="26"/>
  <c r="J154" i="26"/>
  <c r="I154" i="26"/>
  <c r="K121" i="26"/>
  <c r="J121" i="26"/>
  <c r="I121" i="26"/>
  <c r="K99" i="26"/>
  <c r="J99" i="26"/>
  <c r="I99" i="26"/>
  <c r="K82" i="26"/>
  <c r="J82" i="26"/>
  <c r="I82" i="26"/>
  <c r="H90" i="26"/>
  <c r="K73" i="26"/>
  <c r="J73" i="26"/>
  <c r="I73" i="26"/>
  <c r="K65" i="26"/>
  <c r="J65" i="26"/>
  <c r="I65" i="26"/>
  <c r="K56" i="26"/>
  <c r="J56" i="26"/>
  <c r="I56" i="26"/>
  <c r="K47" i="26"/>
  <c r="J47" i="26"/>
  <c r="I47" i="26"/>
  <c r="K39" i="26"/>
  <c r="J39" i="26"/>
  <c r="I39" i="26"/>
  <c r="K30" i="26"/>
  <c r="J30" i="26"/>
  <c r="I30" i="26"/>
  <c r="K22" i="26"/>
  <c r="J22" i="26"/>
  <c r="I22" i="26"/>
  <c r="K13" i="26"/>
  <c r="J13" i="26"/>
  <c r="I13" i="26"/>
  <c r="I227" i="24"/>
  <c r="I253" i="24"/>
  <c r="I161" i="24"/>
  <c r="I183" i="24"/>
  <c r="I117" i="24"/>
  <c r="I51" i="24"/>
  <c r="I139" i="24"/>
  <c r="I73" i="24"/>
  <c r="I205" i="24"/>
  <c r="G7" i="24"/>
  <c r="L8" i="24"/>
  <c r="I29" i="24"/>
  <c r="I95" i="24"/>
  <c r="L86" i="24"/>
  <c r="L82" i="24"/>
  <c r="L78" i="24"/>
  <c r="L85" i="24"/>
  <c r="L81" i="24"/>
  <c r="L77" i="24"/>
  <c r="L75" i="24"/>
  <c r="L84" i="24"/>
  <c r="L80" i="24"/>
  <c r="L83" i="24"/>
  <c r="L79" i="24"/>
  <c r="L76" i="24"/>
  <c r="G148" i="21"/>
  <c r="I140" i="21"/>
  <c r="H140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G36" i="21"/>
  <c r="I28" i="21"/>
  <c r="H28" i="21"/>
  <c r="I21" i="21"/>
  <c r="H21" i="21"/>
  <c r="I17" i="21"/>
  <c r="H17" i="21"/>
  <c r="I13" i="21"/>
  <c r="H13" i="21"/>
  <c r="K138" i="22"/>
  <c r="L138" i="22"/>
  <c r="J138" i="22"/>
  <c r="L30" i="22"/>
  <c r="J30" i="22"/>
  <c r="K30" i="22"/>
  <c r="J26" i="22"/>
  <c r="L26" i="22"/>
  <c r="K26" i="22"/>
  <c r="X19" i="22"/>
  <c r="W19" i="22"/>
  <c r="V19" i="22"/>
  <c r="V13" i="22"/>
  <c r="U21" i="22"/>
  <c r="X13" i="22"/>
  <c r="W13" i="22"/>
  <c r="I21" i="22"/>
  <c r="J13" i="22"/>
  <c r="L13" i="22"/>
  <c r="K13" i="22"/>
  <c r="J12" i="22"/>
  <c r="K12" i="22"/>
  <c r="L12" i="22"/>
  <c r="W17" i="22"/>
  <c r="V17" i="22"/>
  <c r="X17" i="22"/>
  <c r="W12" i="22"/>
  <c r="V12" i="22"/>
  <c r="X12" i="22"/>
  <c r="V20" i="22"/>
  <c r="X20" i="22"/>
  <c r="W20" i="22"/>
  <c r="W15" i="22"/>
  <c r="V15" i="22"/>
  <c r="X15" i="22"/>
  <c r="H158" i="21"/>
  <c r="I158" i="21"/>
  <c r="H150" i="21"/>
  <c r="I150" i="21"/>
  <c r="H141" i="21"/>
  <c r="I141" i="21"/>
  <c r="H132" i="21"/>
  <c r="I132" i="21"/>
  <c r="H124" i="21"/>
  <c r="I124" i="21"/>
  <c r="H115" i="21"/>
  <c r="I115" i="21"/>
  <c r="H98" i="21"/>
  <c r="G106" i="21"/>
  <c r="I98" i="21"/>
  <c r="H89" i="21"/>
  <c r="I89" i="21"/>
  <c r="H81" i="21"/>
  <c r="I81" i="21"/>
  <c r="H72" i="21"/>
  <c r="I72" i="21"/>
  <c r="H63" i="21"/>
  <c r="I63" i="21"/>
  <c r="H55" i="21"/>
  <c r="I55" i="21"/>
  <c r="H46" i="21"/>
  <c r="I46" i="21"/>
  <c r="H38" i="21"/>
  <c r="I38" i="21"/>
  <c r="H29" i="21"/>
  <c r="I29" i="21"/>
  <c r="Q21" i="21"/>
  <c r="R21" i="21"/>
  <c r="Q17" i="21"/>
  <c r="R17" i="21"/>
  <c r="Q13" i="21"/>
  <c r="R13" i="21"/>
  <c r="K71" i="22"/>
  <c r="L71" i="22"/>
  <c r="J71" i="22"/>
  <c r="L27" i="22"/>
  <c r="K27" i="22"/>
  <c r="I35" i="22"/>
  <c r="J27" i="22"/>
  <c r="L14" i="22"/>
  <c r="K14" i="22"/>
  <c r="J14" i="22"/>
  <c r="K11" i="22"/>
  <c r="J11" i="22"/>
  <c r="L11" i="22"/>
  <c r="L34" i="22"/>
  <c r="J34" i="22"/>
  <c r="K34" i="22"/>
  <c r="L39" i="22"/>
  <c r="J39" i="22"/>
  <c r="K39" i="22"/>
  <c r="L43" i="22"/>
  <c r="J43" i="22"/>
  <c r="K43" i="22"/>
  <c r="L47" i="22"/>
  <c r="K47" i="22"/>
  <c r="J47" i="22"/>
  <c r="L52" i="22"/>
  <c r="K52" i="22"/>
  <c r="J52" i="22"/>
  <c r="L56" i="22"/>
  <c r="K56" i="22"/>
  <c r="J56" i="22"/>
  <c r="K69" i="22"/>
  <c r="I77" i="22"/>
  <c r="L69" i="22"/>
  <c r="J69" i="22"/>
  <c r="K86" i="22"/>
  <c r="L86" i="22"/>
  <c r="J86" i="22"/>
  <c r="K103" i="22"/>
  <c r="L103" i="22"/>
  <c r="J103" i="22"/>
  <c r="K121" i="22"/>
  <c r="L121" i="22"/>
  <c r="J121" i="22"/>
  <c r="K142" i="22"/>
  <c r="L142" i="22"/>
  <c r="J142" i="22"/>
  <c r="K67" i="22"/>
  <c r="L67" i="22"/>
  <c r="J67" i="22"/>
  <c r="K84" i="22"/>
  <c r="L84" i="22"/>
  <c r="J84" i="22"/>
  <c r="K101" i="22"/>
  <c r="L101" i="22"/>
  <c r="J101" i="22"/>
  <c r="K118" i="22"/>
  <c r="L118" i="22"/>
  <c r="J118" i="22"/>
  <c r="K146" i="22"/>
  <c r="L146" i="22"/>
  <c r="J146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K65" i="22"/>
  <c r="L65" i="22"/>
  <c r="J65" i="22"/>
  <c r="K82" i="22"/>
  <c r="L82" i="22"/>
  <c r="J82" i="22"/>
  <c r="K99" i="22"/>
  <c r="L99" i="22"/>
  <c r="J99" i="22"/>
  <c r="K116" i="22"/>
  <c r="L116" i="22"/>
  <c r="J116" i="22"/>
  <c r="K151" i="22"/>
  <c r="L151" i="22"/>
  <c r="J151" i="22"/>
  <c r="K62" i="22"/>
  <c r="L62" i="22"/>
  <c r="J62" i="22"/>
  <c r="K80" i="22"/>
  <c r="L80" i="22"/>
  <c r="J80" i="22"/>
  <c r="K97" i="22"/>
  <c r="L97" i="22"/>
  <c r="J97" i="22"/>
  <c r="I105" i="22"/>
  <c r="K114" i="22"/>
  <c r="L114" i="22"/>
  <c r="J114" i="22"/>
  <c r="K155" i="22"/>
  <c r="L155" i="22"/>
  <c r="J155" i="22"/>
  <c r="K20" i="22"/>
  <c r="J20" i="22"/>
  <c r="L20" i="22"/>
  <c r="K24" i="22"/>
  <c r="J24" i="22"/>
  <c r="L24" i="22"/>
  <c r="K28" i="22"/>
  <c r="J28" i="22"/>
  <c r="L28" i="22"/>
  <c r="K32" i="22"/>
  <c r="J32" i="22"/>
  <c r="L32" i="22"/>
  <c r="K37" i="22"/>
  <c r="J37" i="22"/>
  <c r="L37" i="22"/>
  <c r="K41" i="22"/>
  <c r="J41" i="22"/>
  <c r="I49" i="22"/>
  <c r="L41" i="22"/>
  <c r="K45" i="22"/>
  <c r="J45" i="22"/>
  <c r="L45" i="22"/>
  <c r="K54" i="22"/>
  <c r="J54" i="22"/>
  <c r="L54" i="22"/>
  <c r="K58" i="22"/>
  <c r="L58" i="22"/>
  <c r="J58" i="22"/>
  <c r="K60" i="22"/>
  <c r="L60" i="22"/>
  <c r="J60" i="22"/>
  <c r="K95" i="22"/>
  <c r="L95" i="22"/>
  <c r="J95" i="22"/>
  <c r="K112" i="22"/>
  <c r="L112" i="22"/>
  <c r="J112" i="22"/>
  <c r="K129" i="22"/>
  <c r="L129" i="22"/>
  <c r="J129" i="22"/>
  <c r="K159" i="22"/>
  <c r="L159" i="22"/>
  <c r="J159" i="22"/>
  <c r="J15" i="22"/>
  <c r="L15" i="22"/>
  <c r="K15" i="22"/>
  <c r="K75" i="22"/>
  <c r="J75" i="22"/>
  <c r="L75" i="22"/>
  <c r="K93" i="22"/>
  <c r="J93" i="22"/>
  <c r="L93" i="22"/>
  <c r="K110" i="22"/>
  <c r="J110" i="22"/>
  <c r="L110" i="22"/>
  <c r="K127" i="22"/>
  <c r="J127" i="22"/>
  <c r="L127" i="22"/>
  <c r="L18" i="22"/>
  <c r="K18" i="22"/>
  <c r="J18" i="22"/>
  <c r="L25" i="22"/>
  <c r="K25" i="22"/>
  <c r="J25" i="22"/>
  <c r="L29" i="22"/>
  <c r="K29" i="22"/>
  <c r="J29" i="22"/>
  <c r="L33" i="22"/>
  <c r="K33" i="22"/>
  <c r="J33" i="22"/>
  <c r="L38" i="22"/>
  <c r="K38" i="22"/>
  <c r="J38" i="22"/>
  <c r="L42" i="22"/>
  <c r="K42" i="22"/>
  <c r="J42" i="22"/>
  <c r="L46" i="22"/>
  <c r="K46" i="22"/>
  <c r="J46" i="22"/>
  <c r="L51" i="22"/>
  <c r="K51" i="22"/>
  <c r="J51" i="22"/>
  <c r="I63" i="22"/>
  <c r="L55" i="22"/>
  <c r="K55" i="22"/>
  <c r="J55" i="22"/>
  <c r="K73" i="22"/>
  <c r="L73" i="22"/>
  <c r="J73" i="22"/>
  <c r="K90" i="22"/>
  <c r="L90" i="22"/>
  <c r="J90" i="22"/>
  <c r="K108" i="22"/>
  <c r="L108" i="22"/>
  <c r="J108" i="22"/>
  <c r="K125" i="22"/>
  <c r="I133" i="22"/>
  <c r="L125" i="22"/>
  <c r="J125" i="22"/>
  <c r="L61" i="22"/>
  <c r="K61" i="22"/>
  <c r="J61" i="22"/>
  <c r="L66" i="22"/>
  <c r="K66" i="22"/>
  <c r="J66" i="22"/>
  <c r="L70" i="22"/>
  <c r="K70" i="22"/>
  <c r="J70" i="22"/>
  <c r="J74" i="22"/>
  <c r="L74" i="22"/>
  <c r="K74" i="22"/>
  <c r="L79" i="22"/>
  <c r="K79" i="22"/>
  <c r="J79" i="22"/>
  <c r="I91" i="22"/>
  <c r="L83" i="22"/>
  <c r="K83" i="22"/>
  <c r="J83" i="22"/>
  <c r="L87" i="22"/>
  <c r="K87" i="22"/>
  <c r="J87" i="22"/>
  <c r="L96" i="22"/>
  <c r="K96" i="22"/>
  <c r="J96" i="22"/>
  <c r="L100" i="22"/>
  <c r="K100" i="22"/>
  <c r="J100" i="22"/>
  <c r="L104" i="22"/>
  <c r="K104" i="22"/>
  <c r="J104" i="22"/>
  <c r="J109" i="22"/>
  <c r="L109" i="22"/>
  <c r="K109" i="22"/>
  <c r="L113" i="22"/>
  <c r="K113" i="22"/>
  <c r="J113" i="22"/>
  <c r="L117" i="22"/>
  <c r="K117" i="22"/>
  <c r="J117" i="22"/>
  <c r="L122" i="22"/>
  <c r="K122" i="22"/>
  <c r="J122" i="22"/>
  <c r="J126" i="22"/>
  <c r="L126" i="22"/>
  <c r="K126" i="22"/>
  <c r="K130" i="22"/>
  <c r="L130" i="22"/>
  <c r="J130" i="22"/>
  <c r="K135" i="22"/>
  <c r="L135" i="22"/>
  <c r="J135" i="22"/>
  <c r="K139" i="22"/>
  <c r="I147" i="22"/>
  <c r="J139" i="22"/>
  <c r="L139" i="22"/>
  <c r="K143" i="22"/>
  <c r="L143" i="22"/>
  <c r="J143" i="22"/>
  <c r="K152" i="22"/>
  <c r="L152" i="22"/>
  <c r="J152" i="22"/>
  <c r="K156" i="22"/>
  <c r="L156" i="22"/>
  <c r="J156" i="22"/>
  <c r="K160" i="22"/>
  <c r="L160" i="22"/>
  <c r="J160" i="22"/>
  <c r="K131" i="22"/>
  <c r="L131" i="22"/>
  <c r="J131" i="22"/>
  <c r="K136" i="22"/>
  <c r="L136" i="22"/>
  <c r="J136" i="22"/>
  <c r="K140" i="22"/>
  <c r="L140" i="22"/>
  <c r="J140" i="22"/>
  <c r="K144" i="22"/>
  <c r="L144" i="22"/>
  <c r="J144" i="22"/>
  <c r="K149" i="22"/>
  <c r="J149" i="22"/>
  <c r="L149" i="22"/>
  <c r="K153" i="22"/>
  <c r="I161" i="22"/>
  <c r="L153" i="22"/>
  <c r="J153" i="22"/>
  <c r="K157" i="22"/>
  <c r="L157" i="22"/>
  <c r="J157" i="22"/>
  <c r="K59" i="22"/>
  <c r="J59" i="22"/>
  <c r="L59" i="22"/>
  <c r="L68" i="22"/>
  <c r="K68" i="22"/>
  <c r="J68" i="22"/>
  <c r="L72" i="22"/>
  <c r="K72" i="22"/>
  <c r="J72" i="22"/>
  <c r="K76" i="22"/>
  <c r="J76" i="22"/>
  <c r="L76" i="22"/>
  <c r="L81" i="22"/>
  <c r="K81" i="22"/>
  <c r="J81" i="22"/>
  <c r="L85" i="22"/>
  <c r="K85" i="22"/>
  <c r="J85" i="22"/>
  <c r="L89" i="22"/>
  <c r="K89" i="22"/>
  <c r="J89" i="22"/>
  <c r="K94" i="22"/>
  <c r="J94" i="22"/>
  <c r="L94" i="22"/>
  <c r="L98" i="22"/>
  <c r="K98" i="22"/>
  <c r="J98" i="22"/>
  <c r="L102" i="22"/>
  <c r="K102" i="22"/>
  <c r="J102" i="22"/>
  <c r="L107" i="22"/>
  <c r="K107" i="22"/>
  <c r="J107" i="22"/>
  <c r="I119" i="22"/>
  <c r="K111" i="22"/>
  <c r="J111" i="22"/>
  <c r="L111" i="22"/>
  <c r="L115" i="22"/>
  <c r="K115" i="22"/>
  <c r="J115" i="22"/>
  <c r="L124" i="22"/>
  <c r="K124" i="22"/>
  <c r="J124" i="22"/>
  <c r="K128" i="22"/>
  <c r="J128" i="22"/>
  <c r="L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K150" i="22"/>
  <c r="J150" i="22"/>
  <c r="K154" i="22"/>
  <c r="J154" i="22"/>
  <c r="L154" i="22"/>
  <c r="J158" i="22"/>
  <c r="L158" i="22"/>
  <c r="K158" i="22"/>
  <c r="I159" i="21"/>
  <c r="H159" i="21"/>
  <c r="I151" i="21"/>
  <c r="H151" i="21"/>
  <c r="I142" i="21"/>
  <c r="H142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L31" i="22"/>
  <c r="K31" i="22"/>
  <c r="J31" i="22"/>
  <c r="L23" i="22"/>
  <c r="K23" i="22"/>
  <c r="J23" i="22"/>
  <c r="L16" i="22"/>
  <c r="K16" i="22"/>
  <c r="J16" i="22"/>
  <c r="L10" i="22"/>
  <c r="K10" i="22"/>
  <c r="J10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I74" i="21"/>
  <c r="H74" i="21"/>
  <c r="I66" i="21"/>
  <c r="H66" i="21"/>
  <c r="I57" i="21"/>
  <c r="H57" i="21"/>
  <c r="I48" i="21"/>
  <c r="H48" i="21"/>
  <c r="I40" i="21"/>
  <c r="H40" i="21"/>
  <c r="I31" i="21"/>
  <c r="H31" i="21"/>
  <c r="R18" i="21"/>
  <c r="Q18" i="21"/>
  <c r="R14" i="21"/>
  <c r="Q14" i="21"/>
  <c r="P22" i="21"/>
  <c r="R10" i="21"/>
  <c r="Q10" i="21"/>
  <c r="X14" i="22"/>
  <c r="W14" i="22"/>
  <c r="V14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K123" i="22"/>
  <c r="L123" i="22"/>
  <c r="J123" i="22"/>
  <c r="X16" i="22"/>
  <c r="W16" i="22"/>
  <c r="V16" i="22"/>
  <c r="X9" i="22"/>
  <c r="W9" i="22"/>
  <c r="V9" i="22"/>
  <c r="I154" i="21"/>
  <c r="H154" i="21"/>
  <c r="G162" i="21"/>
  <c r="I145" i="21"/>
  <c r="H145" i="21"/>
  <c r="I137" i="21"/>
  <c r="H137" i="21"/>
  <c r="I128" i="21"/>
  <c r="H128" i="21"/>
  <c r="I119" i="21"/>
  <c r="H119" i="21"/>
  <c r="I111" i="21"/>
  <c r="H111" i="21"/>
  <c r="X18" i="22"/>
  <c r="W18" i="22"/>
  <c r="V18" i="22"/>
  <c r="L17" i="22"/>
  <c r="K17" i="22"/>
  <c r="J17" i="22"/>
  <c r="L9" i="22"/>
  <c r="K9" i="22"/>
  <c r="J9" i="22"/>
  <c r="I155" i="21"/>
  <c r="H155" i="21"/>
  <c r="I146" i="21"/>
  <c r="H146" i="21"/>
  <c r="I138" i="21"/>
  <c r="H138" i="21"/>
  <c r="I129" i="21"/>
  <c r="H129" i="21"/>
  <c r="I112" i="21"/>
  <c r="H112" i="21"/>
  <c r="G120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Q16" i="21"/>
  <c r="R16" i="21"/>
  <c r="Q116" i="19"/>
  <c r="P116" i="19"/>
  <c r="I129" i="19"/>
  <c r="H129" i="19"/>
  <c r="Q112" i="19"/>
  <c r="P112" i="19"/>
  <c r="Y44" i="19"/>
  <c r="X44" i="19"/>
  <c r="I38" i="19"/>
  <c r="H38" i="19"/>
  <c r="G37" i="19"/>
  <c r="Q34" i="19"/>
  <c r="P34" i="19"/>
  <c r="Y43" i="19"/>
  <c r="X43" i="19"/>
  <c r="I43" i="19"/>
  <c r="H43" i="19"/>
  <c r="Q42" i="19"/>
  <c r="P42" i="19"/>
  <c r="Y41" i="19"/>
  <c r="X41" i="19"/>
  <c r="W49" i="19"/>
  <c r="J41" i="19"/>
  <c r="I41" i="19"/>
  <c r="H41" i="19"/>
  <c r="G49" i="19"/>
  <c r="Q40" i="19"/>
  <c r="P40" i="19"/>
  <c r="Y39" i="19"/>
  <c r="X39" i="19"/>
  <c r="I39" i="19"/>
  <c r="H39" i="19"/>
  <c r="Y32" i="19"/>
  <c r="X32" i="19"/>
  <c r="I30" i="19"/>
  <c r="H30" i="19"/>
  <c r="Q27" i="19"/>
  <c r="P27" i="19"/>
  <c r="O35" i="19"/>
  <c r="Y24" i="19"/>
  <c r="X24" i="19"/>
  <c r="W23" i="19"/>
  <c r="X20" i="19"/>
  <c r="Y20" i="19"/>
  <c r="H18" i="19"/>
  <c r="I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J11" i="19"/>
  <c r="Y10" i="19"/>
  <c r="X10" i="19"/>
  <c r="W9" i="19"/>
  <c r="Q10" i="19"/>
  <c r="P10" i="19"/>
  <c r="O9" i="19"/>
  <c r="I10" i="19"/>
  <c r="H10" i="19"/>
  <c r="G9" i="19"/>
  <c r="J18" i="19" s="1"/>
  <c r="J10" i="19"/>
  <c r="Y122" i="19"/>
  <c r="X122" i="19"/>
  <c r="W121" i="19"/>
  <c r="Y130" i="19"/>
  <c r="X130" i="19"/>
  <c r="Y110" i="19"/>
  <c r="X110" i="19"/>
  <c r="Y114" i="19"/>
  <c r="X114" i="19"/>
  <c r="Y118" i="19"/>
  <c r="X118" i="19"/>
  <c r="Y129" i="19"/>
  <c r="X129" i="19"/>
  <c r="Y108" i="19"/>
  <c r="X108" i="19"/>
  <c r="W107" i="19"/>
  <c r="Y128" i="19"/>
  <c r="X128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11" i="19"/>
  <c r="X111" i="19"/>
  <c r="W119" i="19"/>
  <c r="Y115" i="19"/>
  <c r="X115" i="19"/>
  <c r="Y127" i="19"/>
  <c r="X127" i="19"/>
  <c r="Y126" i="19"/>
  <c r="X126" i="19"/>
  <c r="Y112" i="19"/>
  <c r="X112" i="19"/>
  <c r="Y116" i="19"/>
  <c r="X116" i="19"/>
  <c r="Y125" i="19"/>
  <c r="X125" i="19"/>
  <c r="W133" i="19"/>
  <c r="Y124" i="19"/>
  <c r="X124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Q109" i="19"/>
  <c r="P109" i="19"/>
  <c r="Q125" i="19"/>
  <c r="P125" i="19"/>
  <c r="O133" i="19"/>
  <c r="Q113" i="19"/>
  <c r="P113" i="19"/>
  <c r="R117" i="19"/>
  <c r="Q117" i="19"/>
  <c r="P117" i="19"/>
  <c r="Q124" i="19"/>
  <c r="P124" i="19"/>
  <c r="Q123" i="19"/>
  <c r="P123" i="19"/>
  <c r="Q45" i="19"/>
  <c r="P45" i="19"/>
  <c r="Q46" i="19"/>
  <c r="P46" i="19"/>
  <c r="Q47" i="19"/>
  <c r="P47" i="19"/>
  <c r="Q48" i="19"/>
  <c r="P48" i="19"/>
  <c r="Q52" i="19"/>
  <c r="P52" i="19"/>
  <c r="O51" i="19"/>
  <c r="Q53" i="19"/>
  <c r="P53" i="19"/>
  <c r="Q54" i="19"/>
  <c r="P54" i="19"/>
  <c r="Q55" i="19"/>
  <c r="P55" i="19"/>
  <c r="O63" i="19"/>
  <c r="Q56" i="19"/>
  <c r="P56" i="19"/>
  <c r="Q57" i="19"/>
  <c r="P57" i="19"/>
  <c r="Q58" i="19"/>
  <c r="P58" i="19"/>
  <c r="Q59" i="19"/>
  <c r="P59" i="19"/>
  <c r="Q60" i="19"/>
  <c r="P60" i="19"/>
  <c r="Q61" i="19"/>
  <c r="P61" i="19"/>
  <c r="Q62" i="19"/>
  <c r="P62" i="19"/>
  <c r="R66" i="19"/>
  <c r="Q66" i="19"/>
  <c r="P66" i="19"/>
  <c r="O65" i="19"/>
  <c r="Q67" i="19"/>
  <c r="P67" i="19"/>
  <c r="Q68" i="19"/>
  <c r="P68" i="19"/>
  <c r="Q69" i="19"/>
  <c r="P69" i="19"/>
  <c r="O77" i="19"/>
  <c r="Q70" i="19"/>
  <c r="P70" i="19"/>
  <c r="Q71" i="19"/>
  <c r="P71" i="19"/>
  <c r="Q72" i="19"/>
  <c r="P72" i="19"/>
  <c r="Q73" i="19"/>
  <c r="P73" i="19"/>
  <c r="Q74" i="19"/>
  <c r="P74" i="19"/>
  <c r="Q75" i="19"/>
  <c r="P75" i="19"/>
  <c r="R76" i="19"/>
  <c r="Q76" i="19"/>
  <c r="P76" i="19"/>
  <c r="Q80" i="19"/>
  <c r="P80" i="19"/>
  <c r="O79" i="19"/>
  <c r="Q81" i="19"/>
  <c r="P81" i="19"/>
  <c r="Q82" i="19"/>
  <c r="P82" i="19"/>
  <c r="Q83" i="19"/>
  <c r="P83" i="19"/>
  <c r="O91" i="19"/>
  <c r="Q84" i="19"/>
  <c r="P84" i="19"/>
  <c r="Q85" i="19"/>
  <c r="P85" i="19"/>
  <c r="Q86" i="19"/>
  <c r="P86" i="19"/>
  <c r="Q87" i="19"/>
  <c r="P87" i="19"/>
  <c r="Q88" i="19"/>
  <c r="P88" i="19"/>
  <c r="R89" i="19"/>
  <c r="Q89" i="19"/>
  <c r="P89" i="19"/>
  <c r="Q90" i="19"/>
  <c r="P90" i="19"/>
  <c r="Q94" i="19"/>
  <c r="P94" i="19"/>
  <c r="O93" i="19"/>
  <c r="Q95" i="19"/>
  <c r="P95" i="19"/>
  <c r="Q96" i="19"/>
  <c r="P96" i="19"/>
  <c r="R97" i="19"/>
  <c r="Q97" i="19"/>
  <c r="P97" i="19"/>
  <c r="O105" i="19"/>
  <c r="Q98" i="19"/>
  <c r="P98" i="19"/>
  <c r="Q99" i="19"/>
  <c r="P99" i="19"/>
  <c r="Q100" i="19"/>
  <c r="P100" i="19"/>
  <c r="Q101" i="19"/>
  <c r="P101" i="19"/>
  <c r="R102" i="19"/>
  <c r="Q102" i="19"/>
  <c r="P102" i="19"/>
  <c r="Q103" i="19"/>
  <c r="P103" i="19"/>
  <c r="Q104" i="19"/>
  <c r="P104" i="19"/>
  <c r="Q108" i="19"/>
  <c r="P108" i="19"/>
  <c r="O107" i="19"/>
  <c r="Q110" i="19"/>
  <c r="P110" i="19"/>
  <c r="R114" i="19"/>
  <c r="Q114" i="19"/>
  <c r="P114" i="19"/>
  <c r="Q118" i="19"/>
  <c r="P118" i="19"/>
  <c r="Q122" i="19"/>
  <c r="P122" i="19"/>
  <c r="O121" i="19"/>
  <c r="Q130" i="19"/>
  <c r="P130" i="19"/>
  <c r="Q129" i="19"/>
  <c r="P129" i="19"/>
  <c r="R111" i="19"/>
  <c r="Q111" i="19"/>
  <c r="P111" i="19"/>
  <c r="O119" i="19"/>
  <c r="Q115" i="19"/>
  <c r="P115" i="19"/>
  <c r="Q128" i="19"/>
  <c r="P128" i="19"/>
  <c r="Q127" i="19"/>
  <c r="P127" i="19"/>
  <c r="Q131" i="19"/>
  <c r="P131" i="19"/>
  <c r="R132" i="19"/>
  <c r="Q132" i="19"/>
  <c r="P132" i="19"/>
  <c r="Q136" i="19"/>
  <c r="P136" i="19"/>
  <c r="O135" i="19"/>
  <c r="Q137" i="19"/>
  <c r="P137" i="19"/>
  <c r="Q138" i="19"/>
  <c r="P138" i="19"/>
  <c r="Q139" i="19"/>
  <c r="P139" i="19"/>
  <c r="O147" i="19"/>
  <c r="Q140" i="19"/>
  <c r="P140" i="19"/>
  <c r="Q141" i="19"/>
  <c r="P141" i="19"/>
  <c r="Q142" i="19"/>
  <c r="P142" i="19"/>
  <c r="Q143" i="19"/>
  <c r="P143" i="19"/>
  <c r="Q144" i="19"/>
  <c r="P144" i="19"/>
  <c r="R145" i="19"/>
  <c r="Q145" i="19"/>
  <c r="P145" i="19"/>
  <c r="Q146" i="19"/>
  <c r="P146" i="19"/>
  <c r="Q150" i="19"/>
  <c r="P150" i="19"/>
  <c r="O149" i="19"/>
  <c r="Q151" i="19"/>
  <c r="P151" i="19"/>
  <c r="Q152" i="19"/>
  <c r="P152" i="19"/>
  <c r="R153" i="19"/>
  <c r="Q153" i="19"/>
  <c r="P153" i="19"/>
  <c r="O161" i="19"/>
  <c r="Q154" i="19"/>
  <c r="P154" i="19"/>
  <c r="Q155" i="19"/>
  <c r="P155" i="19"/>
  <c r="Q156" i="19"/>
  <c r="P156" i="19"/>
  <c r="Q157" i="19"/>
  <c r="P157" i="19"/>
  <c r="R158" i="19"/>
  <c r="Q158" i="19"/>
  <c r="P158" i="19"/>
  <c r="Q159" i="19"/>
  <c r="P159" i="19"/>
  <c r="Q160" i="19"/>
  <c r="P160" i="19"/>
  <c r="J128" i="19"/>
  <c r="I128" i="19"/>
  <c r="H128" i="19"/>
  <c r="I109" i="19"/>
  <c r="J109" i="19"/>
  <c r="H109" i="19"/>
  <c r="J112" i="19"/>
  <c r="I112" i="19"/>
  <c r="H112" i="19"/>
  <c r="J116" i="19"/>
  <c r="I116" i="19"/>
  <c r="H116" i="19"/>
  <c r="J127" i="19"/>
  <c r="I127" i="19"/>
  <c r="H127" i="19"/>
  <c r="J126" i="19"/>
  <c r="I126" i="19"/>
  <c r="H126" i="19"/>
  <c r="J46" i="19"/>
  <c r="I46" i="19"/>
  <c r="H46" i="19"/>
  <c r="J47" i="19"/>
  <c r="I47" i="19"/>
  <c r="H47" i="19"/>
  <c r="J48" i="19"/>
  <c r="I48" i="19"/>
  <c r="H48" i="19"/>
  <c r="J52" i="19"/>
  <c r="I52" i="19"/>
  <c r="H52" i="19"/>
  <c r="G51" i="19"/>
  <c r="J53" i="19"/>
  <c r="I53" i="19"/>
  <c r="H53" i="19"/>
  <c r="J54" i="19"/>
  <c r="I54" i="19"/>
  <c r="H54" i="19"/>
  <c r="J55" i="19"/>
  <c r="I55" i="19"/>
  <c r="H55" i="19"/>
  <c r="G63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J62" i="19"/>
  <c r="I62" i="19"/>
  <c r="H62" i="19"/>
  <c r="J66" i="19"/>
  <c r="I66" i="19"/>
  <c r="H66" i="19"/>
  <c r="G65" i="19"/>
  <c r="J67" i="19"/>
  <c r="I67" i="19"/>
  <c r="H67" i="19"/>
  <c r="J68" i="19"/>
  <c r="I68" i="19"/>
  <c r="H68" i="19"/>
  <c r="J69" i="19"/>
  <c r="I69" i="19"/>
  <c r="H69" i="19"/>
  <c r="G77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J80" i="19"/>
  <c r="I80" i="19"/>
  <c r="H80" i="19"/>
  <c r="G79" i="19"/>
  <c r="J81" i="19"/>
  <c r="I81" i="19"/>
  <c r="H81" i="19"/>
  <c r="J82" i="19"/>
  <c r="I82" i="19"/>
  <c r="H82" i="19"/>
  <c r="J83" i="19"/>
  <c r="I83" i="19"/>
  <c r="H83" i="19"/>
  <c r="G91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13" i="19"/>
  <c r="I113" i="19"/>
  <c r="H113" i="19"/>
  <c r="J117" i="19"/>
  <c r="I117" i="19"/>
  <c r="H117" i="19"/>
  <c r="J125" i="19"/>
  <c r="I125" i="19"/>
  <c r="H125" i="19"/>
  <c r="G133" i="19"/>
  <c r="J124" i="19"/>
  <c r="I124" i="19"/>
  <c r="H124" i="19"/>
  <c r="J110" i="19"/>
  <c r="I110" i="19"/>
  <c r="H110" i="19"/>
  <c r="J114" i="19"/>
  <c r="I114" i="19"/>
  <c r="H114" i="19"/>
  <c r="J118" i="19"/>
  <c r="I118" i="19"/>
  <c r="H118" i="19"/>
  <c r="J123" i="19"/>
  <c r="I123" i="19"/>
  <c r="H123" i="19"/>
  <c r="J122" i="19"/>
  <c r="I122" i="19"/>
  <c r="H122" i="19"/>
  <c r="G121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0" i="19"/>
  <c r="I150" i="19"/>
  <c r="H150" i="19"/>
  <c r="G149" i="19"/>
  <c r="J151" i="19"/>
  <c r="I151" i="19"/>
  <c r="H151" i="19"/>
  <c r="J152" i="19"/>
  <c r="I152" i="19"/>
  <c r="H152" i="19"/>
  <c r="J153" i="19"/>
  <c r="I153" i="19"/>
  <c r="H153" i="19"/>
  <c r="G161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Y33" i="19"/>
  <c r="X33" i="19"/>
  <c r="J31" i="19"/>
  <c r="I31" i="19"/>
  <c r="H31" i="19"/>
  <c r="Y25" i="19"/>
  <c r="X25" i="19"/>
  <c r="P18" i="19"/>
  <c r="R18" i="19"/>
  <c r="Q18" i="19"/>
  <c r="V161" i="19"/>
  <c r="V149" i="19"/>
  <c r="V147" i="19"/>
  <c r="V135" i="19"/>
  <c r="V133" i="19"/>
  <c r="V119" i="19"/>
  <c r="V105" i="19"/>
  <c r="V93" i="19"/>
  <c r="V91" i="19"/>
  <c r="V79" i="19"/>
  <c r="V77" i="19"/>
  <c r="V65" i="19"/>
  <c r="V63" i="19"/>
  <c r="V51" i="19"/>
  <c r="V49" i="19"/>
  <c r="V107" i="19"/>
  <c r="V37" i="19"/>
  <c r="X7" i="19"/>
  <c r="V23" i="19"/>
  <c r="V21" i="19"/>
  <c r="V9" i="19"/>
  <c r="U7" i="19"/>
  <c r="V121" i="19"/>
  <c r="V35" i="19"/>
  <c r="N161" i="19"/>
  <c r="N149" i="19"/>
  <c r="N147" i="19"/>
  <c r="N135" i="19"/>
  <c r="N119" i="19"/>
  <c r="N121" i="19"/>
  <c r="N107" i="19"/>
  <c r="N105" i="19"/>
  <c r="N93" i="19"/>
  <c r="N91" i="19"/>
  <c r="N79" i="19"/>
  <c r="N77" i="19"/>
  <c r="N65" i="19"/>
  <c r="N63" i="19"/>
  <c r="N51" i="19"/>
  <c r="N49" i="19"/>
  <c r="N133" i="19"/>
  <c r="N23" i="19"/>
  <c r="P7" i="19"/>
  <c r="N35" i="19"/>
  <c r="N21" i="19"/>
  <c r="N9" i="19"/>
  <c r="M7" i="19"/>
  <c r="N37" i="19"/>
  <c r="F161" i="19"/>
  <c r="F149" i="19"/>
  <c r="F147" i="19"/>
  <c r="F135" i="19"/>
  <c r="F119" i="19"/>
  <c r="F121" i="19"/>
  <c r="F133" i="19"/>
  <c r="F107" i="19"/>
  <c r="F105" i="19"/>
  <c r="F93" i="19"/>
  <c r="F91" i="19"/>
  <c r="F79" i="19"/>
  <c r="F77" i="19"/>
  <c r="F65" i="19"/>
  <c r="F63" i="19"/>
  <c r="F51" i="19"/>
  <c r="F49" i="19"/>
  <c r="F35" i="19"/>
  <c r="H7" i="19"/>
  <c r="F37" i="19"/>
  <c r="F21" i="19"/>
  <c r="F9" i="19"/>
  <c r="E7" i="19"/>
  <c r="F23" i="19"/>
  <c r="J111" i="19"/>
  <c r="I111" i="19"/>
  <c r="H111" i="19"/>
  <c r="G119" i="19"/>
  <c r="Q44" i="19"/>
  <c r="P44" i="19"/>
  <c r="Q38" i="19"/>
  <c r="P38" i="19"/>
  <c r="O37" i="19"/>
  <c r="Y34" i="19"/>
  <c r="X34" i="19"/>
  <c r="J32" i="19"/>
  <c r="I32" i="19"/>
  <c r="H32" i="19"/>
  <c r="Q29" i="19"/>
  <c r="P29" i="19"/>
  <c r="Y26" i="19"/>
  <c r="X26" i="19"/>
  <c r="J24" i="19"/>
  <c r="I24" i="19"/>
  <c r="H24" i="19"/>
  <c r="G23" i="19"/>
  <c r="X18" i="19"/>
  <c r="Y18" i="19"/>
  <c r="Y117" i="19"/>
  <c r="X117" i="19"/>
  <c r="J33" i="19"/>
  <c r="I33" i="19"/>
  <c r="H33" i="19"/>
  <c r="Q30" i="19"/>
  <c r="P30" i="19"/>
  <c r="Y27" i="19"/>
  <c r="X27" i="19"/>
  <c r="W35" i="19"/>
  <c r="J25" i="19"/>
  <c r="I25" i="19"/>
  <c r="H25" i="19"/>
  <c r="H19" i="19"/>
  <c r="J19" i="19"/>
  <c r="I19" i="19"/>
  <c r="Q126" i="19"/>
  <c r="P126" i="19"/>
  <c r="Y113" i="19"/>
  <c r="X113" i="19"/>
  <c r="J45" i="19"/>
  <c r="I45" i="19"/>
  <c r="H45" i="19"/>
  <c r="Q43" i="19"/>
  <c r="P43" i="19"/>
  <c r="Y42" i="19"/>
  <c r="X42" i="19"/>
  <c r="J42" i="19"/>
  <c r="I42" i="19"/>
  <c r="H42" i="19"/>
  <c r="Q41" i="19"/>
  <c r="P41" i="19"/>
  <c r="O49" i="19"/>
  <c r="Y40" i="19"/>
  <c r="X40" i="19"/>
  <c r="J40" i="19"/>
  <c r="I40" i="19"/>
  <c r="H40" i="19"/>
  <c r="Q39" i="19"/>
  <c r="P39" i="19"/>
  <c r="J34" i="19"/>
  <c r="I34" i="19"/>
  <c r="H34" i="19"/>
  <c r="Q31" i="19"/>
  <c r="P31" i="19"/>
  <c r="Y28" i="19"/>
  <c r="X28" i="19"/>
  <c r="J26" i="19"/>
  <c r="I26" i="19"/>
  <c r="H26" i="19"/>
  <c r="P19" i="19"/>
  <c r="R19" i="19"/>
  <c r="Q19" i="19"/>
  <c r="I33" i="18"/>
  <c r="P34" i="18"/>
  <c r="Q26" i="18"/>
  <c r="Q18" i="18"/>
  <c r="I18" i="18"/>
  <c r="X17" i="18"/>
  <c r="Q10" i="18"/>
  <c r="I10" i="18"/>
  <c r="Y9" i="18"/>
  <c r="X9" i="18"/>
  <c r="W8" i="18"/>
  <c r="Y25" i="18" s="1"/>
  <c r="J152" i="17"/>
  <c r="I152" i="17"/>
  <c r="J143" i="17"/>
  <c r="I143" i="17"/>
  <c r="K126" i="17"/>
  <c r="J126" i="17"/>
  <c r="I126" i="17"/>
  <c r="K117" i="17"/>
  <c r="J117" i="17"/>
  <c r="I117" i="17"/>
  <c r="J109" i="17"/>
  <c r="I109" i="17"/>
  <c r="J100" i="17"/>
  <c r="I100" i="17"/>
  <c r="H91" i="17"/>
  <c r="J83" i="17"/>
  <c r="I83" i="17"/>
  <c r="K74" i="17"/>
  <c r="J74" i="17"/>
  <c r="I74" i="17"/>
  <c r="H65" i="17"/>
  <c r="J66" i="17"/>
  <c r="I66" i="17"/>
  <c r="J57" i="17"/>
  <c r="I57" i="17"/>
  <c r="J48" i="17"/>
  <c r="I48" i="17"/>
  <c r="J40" i="17"/>
  <c r="I40" i="17"/>
  <c r="K31" i="17"/>
  <c r="J31" i="17"/>
  <c r="I31" i="17"/>
  <c r="K18" i="17"/>
  <c r="J18" i="17"/>
  <c r="I18" i="17"/>
  <c r="J14" i="17"/>
  <c r="I14" i="17"/>
  <c r="H9" i="17"/>
  <c r="K160" i="17" s="1"/>
  <c r="K10" i="17"/>
  <c r="J10" i="17"/>
  <c r="I10" i="17"/>
  <c r="Q19" i="18"/>
  <c r="I19" i="18"/>
  <c r="X18" i="18"/>
  <c r="Y18" i="18"/>
  <c r="Q11" i="18"/>
  <c r="I11" i="18"/>
  <c r="X10" i="18"/>
  <c r="Y10" i="18"/>
  <c r="I159" i="17"/>
  <c r="K159" i="17"/>
  <c r="J159" i="17"/>
  <c r="I151" i="17"/>
  <c r="K151" i="17"/>
  <c r="J151" i="17"/>
  <c r="I142" i="17"/>
  <c r="K142" i="17"/>
  <c r="J142" i="17"/>
  <c r="I125" i="17"/>
  <c r="H133" i="17"/>
  <c r="K125" i="17"/>
  <c r="J125" i="17"/>
  <c r="I116" i="17"/>
  <c r="K116" i="17"/>
  <c r="J116" i="17"/>
  <c r="I108" i="17"/>
  <c r="H107" i="17"/>
  <c r="K108" i="17"/>
  <c r="J108" i="17"/>
  <c r="I99" i="17"/>
  <c r="K99" i="17"/>
  <c r="J99" i="17"/>
  <c r="I90" i="17"/>
  <c r="K90" i="17"/>
  <c r="J90" i="17"/>
  <c r="I82" i="17"/>
  <c r="K82" i="17"/>
  <c r="J82" i="17"/>
  <c r="I73" i="17"/>
  <c r="K73" i="17"/>
  <c r="J73" i="17"/>
  <c r="I56" i="17"/>
  <c r="K56" i="17"/>
  <c r="J56" i="17"/>
  <c r="I47" i="17"/>
  <c r="K47" i="17"/>
  <c r="J47" i="17"/>
  <c r="I39" i="17"/>
  <c r="K39" i="17"/>
  <c r="J39" i="17"/>
  <c r="I30" i="17"/>
  <c r="K30" i="17"/>
  <c r="J30" i="17"/>
  <c r="U13" i="17"/>
  <c r="T21" i="17"/>
  <c r="V13" i="17"/>
  <c r="Y26" i="18"/>
  <c r="X26" i="18"/>
  <c r="W34" i="18"/>
  <c r="Y19" i="18"/>
  <c r="X19" i="18"/>
  <c r="Q12" i="18"/>
  <c r="P20" i="18"/>
  <c r="I12" i="18"/>
  <c r="H20" i="18"/>
  <c r="Y11" i="18"/>
  <c r="X11" i="18"/>
  <c r="J158" i="17"/>
  <c r="I158" i="17"/>
  <c r="K158" i="17"/>
  <c r="J150" i="17"/>
  <c r="I150" i="17"/>
  <c r="H149" i="17"/>
  <c r="K150" i="17"/>
  <c r="J141" i="17"/>
  <c r="I141" i="17"/>
  <c r="K141" i="17"/>
  <c r="J132" i="17"/>
  <c r="I132" i="17"/>
  <c r="K132" i="17"/>
  <c r="J124" i="17"/>
  <c r="I124" i="17"/>
  <c r="K124" i="17"/>
  <c r="J115" i="17"/>
  <c r="I115" i="17"/>
  <c r="K115" i="17"/>
  <c r="J98" i="17"/>
  <c r="I98" i="17"/>
  <c r="K98" i="17"/>
  <c r="J89" i="17"/>
  <c r="I89" i="17"/>
  <c r="K89" i="17"/>
  <c r="J81" i="17"/>
  <c r="I81" i="17"/>
  <c r="K81" i="17"/>
  <c r="J72" i="17"/>
  <c r="I72" i="17"/>
  <c r="K72" i="17"/>
  <c r="J55" i="17"/>
  <c r="I55" i="17"/>
  <c r="H63" i="17"/>
  <c r="K55" i="17"/>
  <c r="J46" i="17"/>
  <c r="I46" i="17"/>
  <c r="K46" i="17"/>
  <c r="J38" i="17"/>
  <c r="I38" i="17"/>
  <c r="H37" i="17"/>
  <c r="K38" i="17"/>
  <c r="J29" i="17"/>
  <c r="I29" i="17"/>
  <c r="K29" i="17"/>
  <c r="J17" i="17"/>
  <c r="I17" i="17"/>
  <c r="K17" i="17"/>
  <c r="J13" i="17"/>
  <c r="I13" i="17"/>
  <c r="H21" i="17"/>
  <c r="K13" i="17"/>
  <c r="Y33" i="18"/>
  <c r="X33" i="18"/>
  <c r="Y32" i="18"/>
  <c r="X32" i="18"/>
  <c r="I27" i="18"/>
  <c r="Q13" i="18"/>
  <c r="I13" i="18"/>
  <c r="Y12" i="18"/>
  <c r="X12" i="18"/>
  <c r="W20" i="18"/>
  <c r="K157" i="17"/>
  <c r="J157" i="17"/>
  <c r="I157" i="17"/>
  <c r="K140" i="17"/>
  <c r="J140" i="17"/>
  <c r="I140" i="17"/>
  <c r="K131" i="17"/>
  <c r="J131" i="17"/>
  <c r="I131" i="17"/>
  <c r="K123" i="17"/>
  <c r="J123" i="17"/>
  <c r="I123" i="17"/>
  <c r="K114" i="17"/>
  <c r="J114" i="17"/>
  <c r="I114" i="17"/>
  <c r="K97" i="17"/>
  <c r="J97" i="17"/>
  <c r="I97" i="17"/>
  <c r="H105" i="17"/>
  <c r="K88" i="17"/>
  <c r="J88" i="17"/>
  <c r="I88" i="17"/>
  <c r="K80" i="17"/>
  <c r="J80" i="17"/>
  <c r="I80" i="17"/>
  <c r="H79" i="17"/>
  <c r="K71" i="17"/>
  <c r="J71" i="17"/>
  <c r="I71" i="17"/>
  <c r="K62" i="17"/>
  <c r="J62" i="17"/>
  <c r="I62" i="17"/>
  <c r="K54" i="17"/>
  <c r="J54" i="17"/>
  <c r="I54" i="17"/>
  <c r="K45" i="17"/>
  <c r="J45" i="17"/>
  <c r="I45" i="17"/>
  <c r="K28" i="17"/>
  <c r="J28" i="17"/>
  <c r="I28" i="17"/>
  <c r="V20" i="17"/>
  <c r="U20" i="17"/>
  <c r="V16" i="17"/>
  <c r="U16" i="17"/>
  <c r="V12" i="17"/>
  <c r="U12" i="17"/>
  <c r="Q23" i="18"/>
  <c r="P22" i="18"/>
  <c r="I23" i="18"/>
  <c r="H22" i="18"/>
  <c r="Q14" i="18"/>
  <c r="I14" i="18"/>
  <c r="Y13" i="18"/>
  <c r="X13" i="18"/>
  <c r="K156" i="17"/>
  <c r="J156" i="17"/>
  <c r="I156" i="17"/>
  <c r="K139" i="17"/>
  <c r="J139" i="17"/>
  <c r="I139" i="17"/>
  <c r="H147" i="17"/>
  <c r="K130" i="17"/>
  <c r="J130" i="17"/>
  <c r="I130" i="17"/>
  <c r="K122" i="17"/>
  <c r="J122" i="17"/>
  <c r="I122" i="17"/>
  <c r="H121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J27" i="17"/>
  <c r="I27" i="17"/>
  <c r="H35" i="17"/>
  <c r="K20" i="17"/>
  <c r="J20" i="17"/>
  <c r="I20" i="17"/>
  <c r="K16" i="17"/>
  <c r="J16" i="17"/>
  <c r="I16" i="17"/>
  <c r="K12" i="17"/>
  <c r="J12" i="17"/>
  <c r="I12" i="17"/>
  <c r="Q33" i="18"/>
  <c r="Q27" i="18"/>
  <c r="Q24" i="18"/>
  <c r="I24" i="18"/>
  <c r="Y23" i="18"/>
  <c r="X23" i="18"/>
  <c r="W22" i="18"/>
  <c r="Q15" i="18"/>
  <c r="I15" i="18"/>
  <c r="Y14" i="18"/>
  <c r="X14" i="18"/>
  <c r="Q44" i="18"/>
  <c r="Q53" i="18"/>
  <c r="Q61" i="18"/>
  <c r="Q70" i="18"/>
  <c r="Q89" i="18"/>
  <c r="Q43" i="18"/>
  <c r="Q52" i="18"/>
  <c r="Q60" i="18"/>
  <c r="Q69" i="18"/>
  <c r="Q158" i="18"/>
  <c r="Q42" i="18"/>
  <c r="Q51" i="18"/>
  <c r="P50" i="18"/>
  <c r="Q59" i="18"/>
  <c r="Q68" i="18"/>
  <c r="P76" i="18"/>
  <c r="Q82" i="18"/>
  <c r="P90" i="18"/>
  <c r="Q150" i="18"/>
  <c r="Q32" i="18"/>
  <c r="Q41" i="18"/>
  <c r="Q58" i="18"/>
  <c r="Q67" i="18"/>
  <c r="Q75" i="18"/>
  <c r="Q141" i="18"/>
  <c r="Q31" i="18"/>
  <c r="Q40" i="18"/>
  <c r="P48" i="18"/>
  <c r="Q57" i="18"/>
  <c r="Q66" i="18"/>
  <c r="Q74" i="18"/>
  <c r="Q30" i="18"/>
  <c r="Q39" i="18"/>
  <c r="Q47" i="18"/>
  <c r="Q56" i="18"/>
  <c r="Q65" i="18"/>
  <c r="P64" i="18"/>
  <c r="Q73" i="18"/>
  <c r="Q79" i="18"/>
  <c r="P78" i="18"/>
  <c r="Q83" i="18"/>
  <c r="Q98" i="18"/>
  <c r="Q99" i="18"/>
  <c r="Q100" i="18"/>
  <c r="Q124" i="18"/>
  <c r="P132" i="18"/>
  <c r="Q29" i="18"/>
  <c r="Q38" i="18"/>
  <c r="Q46" i="18"/>
  <c r="Q55" i="18"/>
  <c r="Q72" i="18"/>
  <c r="Q81" i="18"/>
  <c r="Q115" i="18"/>
  <c r="Q28" i="18"/>
  <c r="Q37" i="18"/>
  <c r="P36" i="18"/>
  <c r="Q45" i="18"/>
  <c r="P62" i="18"/>
  <c r="Q54" i="18"/>
  <c r="Q71" i="18"/>
  <c r="Q107" i="18"/>
  <c r="P106" i="18"/>
  <c r="Q80" i="18"/>
  <c r="Q88" i="18"/>
  <c r="Q97" i="18"/>
  <c r="Q114" i="18"/>
  <c r="Q123" i="18"/>
  <c r="Q131" i="18"/>
  <c r="Q140" i="18"/>
  <c r="Q149" i="18"/>
  <c r="P148" i="18"/>
  <c r="Q157" i="18"/>
  <c r="Q87" i="18"/>
  <c r="Q96" i="18"/>
  <c r="P104" i="18"/>
  <c r="Q113" i="18"/>
  <c r="Q122" i="18"/>
  <c r="Q130" i="18"/>
  <c r="Q139" i="18"/>
  <c r="Q156" i="18"/>
  <c r="Q86" i="18"/>
  <c r="Q95" i="18"/>
  <c r="Q103" i="18"/>
  <c r="Q112" i="18"/>
  <c r="Q121" i="18"/>
  <c r="P120" i="18"/>
  <c r="Q129" i="18"/>
  <c r="Q138" i="18"/>
  <c r="P146" i="18"/>
  <c r="Q155" i="18"/>
  <c r="Q85" i="18"/>
  <c r="Q94" i="18"/>
  <c r="Q102" i="18"/>
  <c r="Q111" i="18"/>
  <c r="Q128" i="18"/>
  <c r="Q137" i="18"/>
  <c r="Q145" i="18"/>
  <c r="Q154" i="18"/>
  <c r="Q84" i="18"/>
  <c r="Q93" i="18"/>
  <c r="P92" i="18"/>
  <c r="Q101" i="18"/>
  <c r="Q110" i="18"/>
  <c r="P118" i="18"/>
  <c r="Q127" i="18"/>
  <c r="Q136" i="18"/>
  <c r="Q144" i="18"/>
  <c r="Q153" i="18"/>
  <c r="Q109" i="18"/>
  <c r="Q117" i="18"/>
  <c r="Q126" i="18"/>
  <c r="Q135" i="18"/>
  <c r="P134" i="18"/>
  <c r="Q143" i="18"/>
  <c r="Q152" i="18"/>
  <c r="P160" i="18"/>
  <c r="Q108" i="18"/>
  <c r="Q116" i="18"/>
  <c r="Q125" i="18"/>
  <c r="Q142" i="18"/>
  <c r="Q151" i="18"/>
  <c r="Q159" i="18"/>
  <c r="I44" i="18"/>
  <c r="I53" i="18"/>
  <c r="I61" i="18"/>
  <c r="I70" i="18"/>
  <c r="I158" i="18"/>
  <c r="I43" i="18"/>
  <c r="I52" i="18"/>
  <c r="I60" i="18"/>
  <c r="I69" i="18"/>
  <c r="I81" i="18"/>
  <c r="I83" i="18"/>
  <c r="I150" i="18"/>
  <c r="I42" i="18"/>
  <c r="I51" i="18"/>
  <c r="H50" i="18"/>
  <c r="I59" i="18"/>
  <c r="I68" i="18"/>
  <c r="H76" i="18"/>
  <c r="I98" i="18"/>
  <c r="I99" i="18"/>
  <c r="I100" i="18"/>
  <c r="I141" i="18"/>
  <c r="I32" i="18"/>
  <c r="I41" i="18"/>
  <c r="I58" i="18"/>
  <c r="I67" i="18"/>
  <c r="I75" i="18"/>
  <c r="I31" i="18"/>
  <c r="I40" i="18"/>
  <c r="H48" i="18"/>
  <c r="I57" i="18"/>
  <c r="I66" i="18"/>
  <c r="I74" i="18"/>
  <c r="I124" i="18"/>
  <c r="H132" i="18"/>
  <c r="I30" i="18"/>
  <c r="I39" i="18"/>
  <c r="I47" i="18"/>
  <c r="I56" i="18"/>
  <c r="I65" i="18"/>
  <c r="H64" i="18"/>
  <c r="I73" i="18"/>
  <c r="I89" i="18"/>
  <c r="I115" i="18"/>
  <c r="I29" i="18"/>
  <c r="I38" i="18"/>
  <c r="I46" i="18"/>
  <c r="I55" i="18"/>
  <c r="I72" i="18"/>
  <c r="I82" i="18"/>
  <c r="H90" i="18"/>
  <c r="I107" i="18"/>
  <c r="H106" i="18"/>
  <c r="I28" i="18"/>
  <c r="H36" i="18"/>
  <c r="I37" i="18"/>
  <c r="I45" i="18"/>
  <c r="H62" i="18"/>
  <c r="I54" i="18"/>
  <c r="I71" i="18"/>
  <c r="H78" i="18"/>
  <c r="I79" i="18"/>
  <c r="I80" i="18"/>
  <c r="I88" i="18"/>
  <c r="I97" i="18"/>
  <c r="I114" i="18"/>
  <c r="I123" i="18"/>
  <c r="I131" i="18"/>
  <c r="I140" i="18"/>
  <c r="I149" i="18"/>
  <c r="H148" i="18"/>
  <c r="I157" i="18"/>
  <c r="I87" i="18"/>
  <c r="I96" i="18"/>
  <c r="H104" i="18"/>
  <c r="I113" i="18"/>
  <c r="I122" i="18"/>
  <c r="I130" i="18"/>
  <c r="I139" i="18"/>
  <c r="I156" i="18"/>
  <c r="I86" i="18"/>
  <c r="I95" i="18"/>
  <c r="I103" i="18"/>
  <c r="I112" i="18"/>
  <c r="I121" i="18"/>
  <c r="H120" i="18"/>
  <c r="I129" i="18"/>
  <c r="I138" i="18"/>
  <c r="H146" i="18"/>
  <c r="I155" i="18"/>
  <c r="I85" i="18"/>
  <c r="I94" i="18"/>
  <c r="I102" i="18"/>
  <c r="I111" i="18"/>
  <c r="I128" i="18"/>
  <c r="I137" i="18"/>
  <c r="I145" i="18"/>
  <c r="I154" i="18"/>
  <c r="I84" i="18"/>
  <c r="I93" i="18"/>
  <c r="H92" i="18"/>
  <c r="I101" i="18"/>
  <c r="I110" i="18"/>
  <c r="H118" i="18"/>
  <c r="I127" i="18"/>
  <c r="I136" i="18"/>
  <c r="I144" i="18"/>
  <c r="I153" i="18"/>
  <c r="I109" i="18"/>
  <c r="I117" i="18"/>
  <c r="I126" i="18"/>
  <c r="I135" i="18"/>
  <c r="H134" i="18"/>
  <c r="I143" i="18"/>
  <c r="I152" i="18"/>
  <c r="H160" i="18"/>
  <c r="I108" i="18"/>
  <c r="I116" i="18"/>
  <c r="I125" i="18"/>
  <c r="I142" i="18"/>
  <c r="I151" i="18"/>
  <c r="I159" i="18"/>
  <c r="K155" i="17"/>
  <c r="J155" i="17"/>
  <c r="I155" i="17"/>
  <c r="K146" i="17"/>
  <c r="J146" i="17"/>
  <c r="I146" i="17"/>
  <c r="K138" i="17"/>
  <c r="J138" i="17"/>
  <c r="I138" i="17"/>
  <c r="K129" i="17"/>
  <c r="J129" i="17"/>
  <c r="I129" i="17"/>
  <c r="K112" i="17"/>
  <c r="J112" i="17"/>
  <c r="I112" i="17"/>
  <c r="K103" i="17"/>
  <c r="J103" i="17"/>
  <c r="I103" i="17"/>
  <c r="K95" i="17"/>
  <c r="J95" i="17"/>
  <c r="I95" i="17"/>
  <c r="K86" i="17"/>
  <c r="J86" i="17"/>
  <c r="I86" i="17"/>
  <c r="K69" i="17"/>
  <c r="J69" i="17"/>
  <c r="I69" i="17"/>
  <c r="H77" i="17"/>
  <c r="K60" i="17"/>
  <c r="J60" i="17"/>
  <c r="I60" i="17"/>
  <c r="K52" i="17"/>
  <c r="J52" i="17"/>
  <c r="I52" i="17"/>
  <c r="H51" i="17"/>
  <c r="K43" i="17"/>
  <c r="J43" i="17"/>
  <c r="I43" i="17"/>
  <c r="K34" i="17"/>
  <c r="J34" i="17"/>
  <c r="I34" i="17"/>
  <c r="K26" i="17"/>
  <c r="J26" i="17"/>
  <c r="I26" i="17"/>
  <c r="V19" i="17"/>
  <c r="U19" i="17"/>
  <c r="V15" i="17"/>
  <c r="U15" i="17"/>
  <c r="V11" i="17"/>
  <c r="U11" i="17"/>
  <c r="Y24" i="18"/>
  <c r="X24" i="18"/>
  <c r="Q16" i="18"/>
  <c r="I16" i="18"/>
  <c r="Y15" i="18"/>
  <c r="X15" i="18"/>
  <c r="Y43" i="18"/>
  <c r="X43" i="18"/>
  <c r="Y52" i="18"/>
  <c r="X52" i="18"/>
  <c r="Y60" i="18"/>
  <c r="X60" i="18"/>
  <c r="Y69" i="18"/>
  <c r="X69" i="18"/>
  <c r="Y149" i="18"/>
  <c r="X149" i="18"/>
  <c r="W148" i="18"/>
  <c r="Y42" i="18"/>
  <c r="X42" i="18"/>
  <c r="Y51" i="18"/>
  <c r="X51" i="18"/>
  <c r="W50" i="18"/>
  <c r="Y59" i="18"/>
  <c r="X59" i="18"/>
  <c r="Y68" i="18"/>
  <c r="X68" i="18"/>
  <c r="W76" i="18"/>
  <c r="Y140" i="18"/>
  <c r="X140" i="18"/>
  <c r="Y41" i="18"/>
  <c r="X41" i="18"/>
  <c r="Y58" i="18"/>
  <c r="X58" i="18"/>
  <c r="Y67" i="18"/>
  <c r="X67" i="18"/>
  <c r="Y75" i="18"/>
  <c r="X75" i="18"/>
  <c r="Y81" i="18"/>
  <c r="X81" i="18"/>
  <c r="Y88" i="18"/>
  <c r="X88" i="18"/>
  <c r="Y89" i="18"/>
  <c r="X89" i="18"/>
  <c r="Y131" i="18"/>
  <c r="X131" i="18"/>
  <c r="Y31" i="18"/>
  <c r="X31" i="18"/>
  <c r="Y40" i="18"/>
  <c r="X40" i="18"/>
  <c r="W48" i="18"/>
  <c r="Y57" i="18"/>
  <c r="X57" i="18"/>
  <c r="Y66" i="18"/>
  <c r="X66" i="18"/>
  <c r="Y74" i="18"/>
  <c r="X74" i="18"/>
  <c r="Y123" i="18"/>
  <c r="X123" i="18"/>
  <c r="Y30" i="18"/>
  <c r="X30" i="18"/>
  <c r="Y39" i="18"/>
  <c r="X39" i="18"/>
  <c r="Y47" i="18"/>
  <c r="X47" i="18"/>
  <c r="Y56" i="18"/>
  <c r="X56" i="18"/>
  <c r="Y65" i="18"/>
  <c r="X65" i="18"/>
  <c r="W64" i="18"/>
  <c r="Y73" i="18"/>
  <c r="X73" i="18"/>
  <c r="X80" i="18"/>
  <c r="Y80" i="18"/>
  <c r="Y114" i="18"/>
  <c r="X114" i="18"/>
  <c r="Y29" i="18"/>
  <c r="X29" i="18"/>
  <c r="Y38" i="18"/>
  <c r="X38" i="18"/>
  <c r="Y46" i="18"/>
  <c r="X46" i="18"/>
  <c r="Y55" i="18"/>
  <c r="X55" i="18"/>
  <c r="Y72" i="18"/>
  <c r="X72" i="18"/>
  <c r="Y82" i="18"/>
  <c r="X82" i="18"/>
  <c r="W90" i="18"/>
  <c r="X28" i="18"/>
  <c r="Y28" i="18"/>
  <c r="X37" i="18"/>
  <c r="W36" i="18"/>
  <c r="Y37" i="18"/>
  <c r="X45" i="18"/>
  <c r="Y45" i="18"/>
  <c r="X54" i="18"/>
  <c r="W62" i="18"/>
  <c r="Y54" i="18"/>
  <c r="X71" i="18"/>
  <c r="Y71" i="18"/>
  <c r="Y27" i="18"/>
  <c r="X27" i="18"/>
  <c r="Y44" i="18"/>
  <c r="X44" i="18"/>
  <c r="Y53" i="18"/>
  <c r="X53" i="18"/>
  <c r="Y61" i="18"/>
  <c r="X61" i="18"/>
  <c r="Y70" i="18"/>
  <c r="X70" i="18"/>
  <c r="Y97" i="18"/>
  <c r="X97" i="18"/>
  <c r="Y98" i="18"/>
  <c r="X98" i="18"/>
  <c r="Y99" i="18"/>
  <c r="X99" i="18"/>
  <c r="Y157" i="18"/>
  <c r="X157" i="18"/>
  <c r="Y79" i="18"/>
  <c r="X79" i="18"/>
  <c r="W78" i="18"/>
  <c r="Y87" i="18"/>
  <c r="X87" i="18"/>
  <c r="Y96" i="18"/>
  <c r="X96" i="18"/>
  <c r="W104" i="18"/>
  <c r="Y113" i="18"/>
  <c r="X113" i="18"/>
  <c r="Y122" i="18"/>
  <c r="X122" i="18"/>
  <c r="Y130" i="18"/>
  <c r="X130" i="18"/>
  <c r="Y139" i="18"/>
  <c r="X139" i="18"/>
  <c r="Y156" i="18"/>
  <c r="X156" i="18"/>
  <c r="Y86" i="18"/>
  <c r="X86" i="18"/>
  <c r="Y95" i="18"/>
  <c r="X95" i="18"/>
  <c r="Y103" i="18"/>
  <c r="X103" i="18"/>
  <c r="Y112" i="18"/>
  <c r="X112" i="18"/>
  <c r="Y121" i="18"/>
  <c r="X121" i="18"/>
  <c r="W120" i="18"/>
  <c r="Y129" i="18"/>
  <c r="X129" i="18"/>
  <c r="Y138" i="18"/>
  <c r="X138" i="18"/>
  <c r="W146" i="18"/>
  <c r="Y155" i="18"/>
  <c r="X155" i="18"/>
  <c r="Y85" i="18"/>
  <c r="X85" i="18"/>
  <c r="Y94" i="18"/>
  <c r="X94" i="18"/>
  <c r="Y102" i="18"/>
  <c r="X102" i="18"/>
  <c r="Y111" i="18"/>
  <c r="X111" i="18"/>
  <c r="Y128" i="18"/>
  <c r="X128" i="18"/>
  <c r="Y137" i="18"/>
  <c r="X137" i="18"/>
  <c r="Y145" i="18"/>
  <c r="X145" i="18"/>
  <c r="Y154" i="18"/>
  <c r="X154" i="18"/>
  <c r="X84" i="18"/>
  <c r="Y84" i="18"/>
  <c r="X93" i="18"/>
  <c r="W92" i="18"/>
  <c r="Y93" i="18"/>
  <c r="X101" i="18"/>
  <c r="Y101" i="18"/>
  <c r="Y110" i="18"/>
  <c r="X110" i="18"/>
  <c r="W118" i="18"/>
  <c r="Y127" i="18"/>
  <c r="X127" i="18"/>
  <c r="Y136" i="18"/>
  <c r="X136" i="18"/>
  <c r="Y144" i="18"/>
  <c r="X144" i="18"/>
  <c r="Y153" i="18"/>
  <c r="X153" i="18"/>
  <c r="Y83" i="18"/>
  <c r="X83" i="18"/>
  <c r="Y100" i="18"/>
  <c r="X100" i="18"/>
  <c r="Y109" i="18"/>
  <c r="X109" i="18"/>
  <c r="Y117" i="18"/>
  <c r="X117" i="18"/>
  <c r="Y126" i="18"/>
  <c r="X126" i="18"/>
  <c r="Y135" i="18"/>
  <c r="X135" i="18"/>
  <c r="W134" i="18"/>
  <c r="Y143" i="18"/>
  <c r="X143" i="18"/>
  <c r="Y152" i="18"/>
  <c r="X152" i="18"/>
  <c r="W160" i="18"/>
  <c r="X108" i="18"/>
  <c r="Y108" i="18"/>
  <c r="X116" i="18"/>
  <c r="Y116" i="18"/>
  <c r="X125" i="18"/>
  <c r="Y125" i="18"/>
  <c r="X142" i="18"/>
  <c r="Y142" i="18"/>
  <c r="X151" i="18"/>
  <c r="Y151" i="18"/>
  <c r="X159" i="18"/>
  <c r="Y159" i="18"/>
  <c r="Y107" i="18"/>
  <c r="W106" i="18"/>
  <c r="X107" i="18"/>
  <c r="Y115" i="18"/>
  <c r="X115" i="18"/>
  <c r="W132" i="18"/>
  <c r="Y124" i="18"/>
  <c r="X124" i="18"/>
  <c r="Y141" i="18"/>
  <c r="X141" i="18"/>
  <c r="Y150" i="18"/>
  <c r="X150" i="18"/>
  <c r="Y158" i="18"/>
  <c r="X158" i="18"/>
  <c r="K154" i="17"/>
  <c r="J154" i="17"/>
  <c r="I154" i="17"/>
  <c r="K145" i="17"/>
  <c r="J145" i="17"/>
  <c r="I145" i="17"/>
  <c r="K137" i="17"/>
  <c r="J137" i="17"/>
  <c r="I137" i="17"/>
  <c r="K128" i="17"/>
  <c r="J128" i="17"/>
  <c r="I128" i="17"/>
  <c r="K111" i="17"/>
  <c r="J111" i="17"/>
  <c r="I111" i="17"/>
  <c r="H119" i="17"/>
  <c r="K102" i="17"/>
  <c r="J102" i="17"/>
  <c r="I102" i="17"/>
  <c r="K94" i="17"/>
  <c r="J94" i="17"/>
  <c r="I94" i="17"/>
  <c r="H93" i="17"/>
  <c r="K85" i="17"/>
  <c r="J85" i="17"/>
  <c r="I85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33" i="17"/>
  <c r="J33" i="17"/>
  <c r="I33" i="17"/>
  <c r="K25" i="17"/>
  <c r="J25" i="17"/>
  <c r="I25" i="17"/>
  <c r="K19" i="17"/>
  <c r="J19" i="17"/>
  <c r="I19" i="17"/>
  <c r="K15" i="17"/>
  <c r="J15" i="17"/>
  <c r="I15" i="17"/>
  <c r="K11" i="17"/>
  <c r="J11" i="17"/>
  <c r="I11" i="17"/>
  <c r="H34" i="18"/>
  <c r="I26" i="18"/>
  <c r="Q17" i="18"/>
  <c r="I17" i="18"/>
  <c r="Y16" i="18"/>
  <c r="X16" i="18"/>
  <c r="Q9" i="18"/>
  <c r="P8" i="18"/>
  <c r="R25" i="18" s="1"/>
  <c r="I9" i="18"/>
  <c r="H8" i="18"/>
  <c r="J25" i="18" s="1"/>
  <c r="K153" i="17"/>
  <c r="J153" i="17"/>
  <c r="I153" i="17"/>
  <c r="H161" i="17"/>
  <c r="K144" i="17"/>
  <c r="J144" i="17"/>
  <c r="I144" i="17"/>
  <c r="H135" i="17"/>
  <c r="K136" i="17"/>
  <c r="J136" i="17"/>
  <c r="I136" i="17"/>
  <c r="K127" i="17"/>
  <c r="J127" i="17"/>
  <c r="I127" i="17"/>
  <c r="K118" i="17"/>
  <c r="J118" i="17"/>
  <c r="I118" i="17"/>
  <c r="K110" i="17"/>
  <c r="J110" i="17"/>
  <c r="I110" i="17"/>
  <c r="K101" i="17"/>
  <c r="J101" i="17"/>
  <c r="I101" i="17"/>
  <c r="K84" i="17"/>
  <c r="J84" i="17"/>
  <c r="I84" i="17"/>
  <c r="K75" i="17"/>
  <c r="J75" i="17"/>
  <c r="I75" i="17"/>
  <c r="K67" i="17"/>
  <c r="J67" i="17"/>
  <c r="I67" i="17"/>
  <c r="K58" i="17"/>
  <c r="J58" i="17"/>
  <c r="I58" i="17"/>
  <c r="K41" i="17"/>
  <c r="J41" i="17"/>
  <c r="I41" i="17"/>
  <c r="H49" i="17"/>
  <c r="K32" i="17"/>
  <c r="J32" i="17"/>
  <c r="I32" i="17"/>
  <c r="H23" i="17"/>
  <c r="K24" i="17"/>
  <c r="J24" i="17"/>
  <c r="I24" i="17"/>
  <c r="W18" i="17"/>
  <c r="V18" i="17"/>
  <c r="U18" i="17"/>
  <c r="V14" i="17"/>
  <c r="U14" i="17"/>
  <c r="T9" i="17"/>
  <c r="W17" i="17" s="1"/>
  <c r="W10" i="17"/>
  <c r="V10" i="17"/>
  <c r="U10" i="17"/>
  <c r="H65" i="16"/>
  <c r="J66" i="16"/>
  <c r="I66" i="16"/>
  <c r="J57" i="16"/>
  <c r="I57" i="16"/>
  <c r="J48" i="16"/>
  <c r="I48" i="16"/>
  <c r="J40" i="16"/>
  <c r="I40" i="16"/>
  <c r="J31" i="16"/>
  <c r="I31" i="16"/>
  <c r="K18" i="16"/>
  <c r="J18" i="16"/>
  <c r="I18" i="16"/>
  <c r="K14" i="16"/>
  <c r="J14" i="16"/>
  <c r="I14" i="16"/>
  <c r="H9" i="16"/>
  <c r="K48" i="16" s="1"/>
  <c r="J10" i="16"/>
  <c r="I10" i="16"/>
  <c r="M151" i="15"/>
  <c r="L151" i="15"/>
  <c r="K151" i="15"/>
  <c r="J151" i="15"/>
  <c r="I151" i="15"/>
  <c r="M142" i="15"/>
  <c r="L142" i="15"/>
  <c r="K142" i="15"/>
  <c r="J142" i="15"/>
  <c r="I142" i="15"/>
  <c r="H133" i="15"/>
  <c r="M125" i="15"/>
  <c r="L125" i="15"/>
  <c r="K125" i="15"/>
  <c r="J125" i="15"/>
  <c r="I125" i="15"/>
  <c r="M116" i="15"/>
  <c r="L116" i="15"/>
  <c r="K116" i="15"/>
  <c r="J116" i="15"/>
  <c r="I116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L73" i="15"/>
  <c r="K73" i="15"/>
  <c r="J73" i="15"/>
  <c r="I73" i="15"/>
  <c r="M65" i="15"/>
  <c r="L65" i="15"/>
  <c r="K65" i="15"/>
  <c r="J65" i="15"/>
  <c r="I65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M30" i="15"/>
  <c r="L30" i="15"/>
  <c r="K30" i="15"/>
  <c r="J30" i="15"/>
  <c r="I30" i="15"/>
  <c r="I56" i="16"/>
  <c r="K56" i="16"/>
  <c r="J56" i="16"/>
  <c r="I47" i="16"/>
  <c r="K47" i="16"/>
  <c r="J47" i="16"/>
  <c r="I39" i="16"/>
  <c r="K39" i="16"/>
  <c r="J39" i="16"/>
  <c r="I30" i="16"/>
  <c r="K30" i="16"/>
  <c r="J30" i="16"/>
  <c r="U13" i="16"/>
  <c r="T21" i="16"/>
  <c r="W13" i="16"/>
  <c r="V13" i="16"/>
  <c r="I156" i="15"/>
  <c r="M156" i="15"/>
  <c r="L156" i="15"/>
  <c r="K156" i="15"/>
  <c r="J156" i="15"/>
  <c r="I139" i="15"/>
  <c r="H147" i="15"/>
  <c r="M139" i="15"/>
  <c r="L139" i="15"/>
  <c r="K139" i="15"/>
  <c r="J139" i="15"/>
  <c r="I130" i="15"/>
  <c r="M130" i="15"/>
  <c r="L130" i="15"/>
  <c r="K130" i="15"/>
  <c r="J130" i="15"/>
  <c r="I122" i="15"/>
  <c r="M122" i="15"/>
  <c r="L122" i="15"/>
  <c r="K122" i="15"/>
  <c r="J122" i="15"/>
  <c r="I113" i="15"/>
  <c r="M113" i="15"/>
  <c r="L113" i="15"/>
  <c r="K113" i="15"/>
  <c r="J113" i="15"/>
  <c r="I104" i="15"/>
  <c r="M104" i="15"/>
  <c r="L104" i="15"/>
  <c r="K104" i="15"/>
  <c r="J104" i="15"/>
  <c r="I96" i="15"/>
  <c r="M96" i="15"/>
  <c r="L96" i="15"/>
  <c r="K96" i="15"/>
  <c r="J96" i="15"/>
  <c r="I87" i="15"/>
  <c r="M87" i="15"/>
  <c r="L87" i="15"/>
  <c r="K87" i="15"/>
  <c r="J87" i="15"/>
  <c r="I79" i="15"/>
  <c r="M79" i="15"/>
  <c r="L79" i="15"/>
  <c r="K79" i="15"/>
  <c r="J79" i="15"/>
  <c r="I70" i="15"/>
  <c r="M70" i="15"/>
  <c r="L70" i="15"/>
  <c r="K70" i="15"/>
  <c r="J70" i="15"/>
  <c r="I61" i="15"/>
  <c r="M61" i="15"/>
  <c r="L61" i="15"/>
  <c r="K61" i="15"/>
  <c r="J61" i="15"/>
  <c r="I53" i="15"/>
  <c r="M53" i="15"/>
  <c r="L53" i="15"/>
  <c r="K53" i="15"/>
  <c r="J53" i="15"/>
  <c r="I44" i="15"/>
  <c r="M44" i="15"/>
  <c r="L44" i="15"/>
  <c r="K44" i="15"/>
  <c r="J44" i="15"/>
  <c r="I27" i="15"/>
  <c r="H35" i="15"/>
  <c r="M27" i="15"/>
  <c r="L27" i="15"/>
  <c r="K27" i="15"/>
  <c r="J27" i="15"/>
  <c r="I19" i="15"/>
  <c r="M19" i="15"/>
  <c r="L19" i="15"/>
  <c r="K19" i="15"/>
  <c r="J19" i="15"/>
  <c r="I17" i="15"/>
  <c r="M17" i="15"/>
  <c r="L17" i="15"/>
  <c r="K17" i="15"/>
  <c r="J17" i="15"/>
  <c r="I15" i="15"/>
  <c r="M15" i="15"/>
  <c r="L15" i="15"/>
  <c r="K15" i="15"/>
  <c r="J15" i="15"/>
  <c r="I13" i="15"/>
  <c r="H21" i="15"/>
  <c r="M13" i="15"/>
  <c r="L13" i="15"/>
  <c r="K13" i="15"/>
  <c r="J13" i="15"/>
  <c r="I11" i="15"/>
  <c r="M11" i="15"/>
  <c r="L11" i="15"/>
  <c r="K11" i="15"/>
  <c r="J11" i="15"/>
  <c r="I9" i="15"/>
  <c r="M9" i="15"/>
  <c r="L9" i="15"/>
  <c r="K9" i="15"/>
  <c r="J9" i="15"/>
  <c r="K69" i="16"/>
  <c r="J69" i="16"/>
  <c r="H77" i="16"/>
  <c r="I69" i="16"/>
  <c r="J55" i="16"/>
  <c r="I55" i="16"/>
  <c r="H63" i="16"/>
  <c r="K55" i="16"/>
  <c r="J46" i="16"/>
  <c r="I46" i="16"/>
  <c r="K46" i="16"/>
  <c r="J38" i="16"/>
  <c r="I38" i="16"/>
  <c r="H37" i="16"/>
  <c r="K38" i="16"/>
  <c r="J29" i="16"/>
  <c r="I29" i="16"/>
  <c r="K29" i="16"/>
  <c r="J17" i="16"/>
  <c r="I17" i="16"/>
  <c r="K17" i="16"/>
  <c r="J13" i="16"/>
  <c r="I13" i="16"/>
  <c r="H21" i="16"/>
  <c r="K13" i="16"/>
  <c r="J153" i="15"/>
  <c r="I153" i="15"/>
  <c r="H161" i="15"/>
  <c r="M153" i="15"/>
  <c r="L153" i="15"/>
  <c r="K153" i="15"/>
  <c r="J144" i="15"/>
  <c r="I144" i="15"/>
  <c r="M144" i="15"/>
  <c r="L144" i="15"/>
  <c r="K144" i="15"/>
  <c r="J136" i="15"/>
  <c r="I136" i="15"/>
  <c r="M136" i="15"/>
  <c r="L136" i="15"/>
  <c r="K136" i="15"/>
  <c r="J127" i="15"/>
  <c r="I127" i="15"/>
  <c r="M127" i="15"/>
  <c r="L127" i="15"/>
  <c r="K127" i="15"/>
  <c r="J118" i="15"/>
  <c r="I118" i="15"/>
  <c r="M118" i="15"/>
  <c r="L118" i="15"/>
  <c r="K118" i="15"/>
  <c r="J110" i="15"/>
  <c r="I110" i="15"/>
  <c r="M110" i="15"/>
  <c r="L110" i="15"/>
  <c r="K110" i="15"/>
  <c r="J101" i="15"/>
  <c r="I101" i="15"/>
  <c r="M101" i="15"/>
  <c r="L101" i="15"/>
  <c r="K101" i="15"/>
  <c r="J93" i="15"/>
  <c r="I93" i="15"/>
  <c r="M93" i="15"/>
  <c r="L93" i="15"/>
  <c r="K93" i="15"/>
  <c r="J84" i="15"/>
  <c r="I84" i="15"/>
  <c r="M84" i="15"/>
  <c r="L84" i="15"/>
  <c r="K84" i="15"/>
  <c r="J75" i="15"/>
  <c r="I75" i="15"/>
  <c r="M75" i="15"/>
  <c r="L75" i="15"/>
  <c r="K75" i="15"/>
  <c r="J67" i="15"/>
  <c r="I67" i="15"/>
  <c r="M67" i="15"/>
  <c r="L67" i="15"/>
  <c r="K67" i="15"/>
  <c r="J58" i="15"/>
  <c r="I58" i="15"/>
  <c r="M58" i="15"/>
  <c r="L58" i="15"/>
  <c r="K58" i="15"/>
  <c r="J41" i="15"/>
  <c r="I41" i="15"/>
  <c r="H49" i="15"/>
  <c r="M41" i="15"/>
  <c r="L41" i="15"/>
  <c r="K41" i="15"/>
  <c r="J32" i="15"/>
  <c r="I32" i="15"/>
  <c r="M32" i="15"/>
  <c r="L32" i="15"/>
  <c r="K32" i="15"/>
  <c r="J24" i="15"/>
  <c r="I24" i="15"/>
  <c r="M24" i="15"/>
  <c r="L24" i="15"/>
  <c r="K24" i="15"/>
  <c r="X20" i="15"/>
  <c r="W20" i="15"/>
  <c r="Y20" i="15"/>
  <c r="X18" i="15"/>
  <c r="W18" i="15"/>
  <c r="Y18" i="15"/>
  <c r="X16" i="15"/>
  <c r="W16" i="15"/>
  <c r="Y16" i="15"/>
  <c r="X14" i="15"/>
  <c r="W14" i="15"/>
  <c r="Y14" i="15"/>
  <c r="X12" i="15"/>
  <c r="W12" i="15"/>
  <c r="Y12" i="15"/>
  <c r="X10" i="15"/>
  <c r="W10" i="15"/>
  <c r="Y10" i="15"/>
  <c r="K62" i="16"/>
  <c r="J62" i="16"/>
  <c r="I62" i="16"/>
  <c r="K54" i="16"/>
  <c r="J54" i="16"/>
  <c r="I54" i="16"/>
  <c r="K45" i="16"/>
  <c r="J45" i="16"/>
  <c r="I45" i="16"/>
  <c r="K28" i="16"/>
  <c r="J28" i="16"/>
  <c r="I28" i="16"/>
  <c r="W20" i="16"/>
  <c r="V20" i="16"/>
  <c r="U20" i="16"/>
  <c r="W16" i="16"/>
  <c r="V16" i="16"/>
  <c r="U16" i="16"/>
  <c r="W12" i="16"/>
  <c r="V12" i="16"/>
  <c r="U12" i="16"/>
  <c r="K158" i="15"/>
  <c r="J158" i="15"/>
  <c r="I158" i="15"/>
  <c r="M158" i="15"/>
  <c r="L158" i="15"/>
  <c r="K150" i="15"/>
  <c r="J150" i="15"/>
  <c r="I150" i="15"/>
  <c r="M150" i="15"/>
  <c r="L150" i="15"/>
  <c r="K141" i="15"/>
  <c r="J141" i="15"/>
  <c r="I141" i="15"/>
  <c r="M141" i="15"/>
  <c r="L141" i="15"/>
  <c r="K132" i="15"/>
  <c r="J132" i="15"/>
  <c r="I132" i="15"/>
  <c r="M132" i="15"/>
  <c r="L132" i="15"/>
  <c r="K124" i="15"/>
  <c r="J124" i="15"/>
  <c r="I124" i="15"/>
  <c r="M124" i="15"/>
  <c r="L124" i="15"/>
  <c r="K115" i="15"/>
  <c r="J115" i="15"/>
  <c r="I115" i="15"/>
  <c r="M115" i="15"/>
  <c r="L115" i="15"/>
  <c r="K107" i="15"/>
  <c r="J107" i="15"/>
  <c r="I107" i="15"/>
  <c r="M107" i="15"/>
  <c r="L107" i="15"/>
  <c r="K98" i="15"/>
  <c r="J98" i="15"/>
  <c r="I98" i="15"/>
  <c r="M98" i="15"/>
  <c r="L98" i="15"/>
  <c r="K89" i="15"/>
  <c r="J89" i="15"/>
  <c r="I89" i="15"/>
  <c r="M89" i="15"/>
  <c r="L89" i="15"/>
  <c r="K81" i="15"/>
  <c r="J81" i="15"/>
  <c r="I81" i="15"/>
  <c r="M81" i="15"/>
  <c r="L81" i="15"/>
  <c r="K72" i="15"/>
  <c r="J72" i="15"/>
  <c r="I72" i="15"/>
  <c r="M72" i="15"/>
  <c r="L72" i="15"/>
  <c r="K55" i="15"/>
  <c r="J55" i="15"/>
  <c r="I55" i="15"/>
  <c r="H63" i="15"/>
  <c r="M55" i="15"/>
  <c r="L55" i="15"/>
  <c r="K46" i="15"/>
  <c r="J46" i="15"/>
  <c r="I46" i="15"/>
  <c r="M46" i="15"/>
  <c r="L46" i="15"/>
  <c r="K38" i="15"/>
  <c r="J38" i="15"/>
  <c r="I38" i="15"/>
  <c r="M38" i="15"/>
  <c r="L38" i="15"/>
  <c r="K29" i="15"/>
  <c r="J29" i="15"/>
  <c r="I29" i="15"/>
  <c r="M29" i="15"/>
  <c r="L29" i="15"/>
  <c r="K61" i="16"/>
  <c r="J61" i="16"/>
  <c r="I61" i="16"/>
  <c r="K53" i="16"/>
  <c r="J53" i="16"/>
  <c r="I53" i="16"/>
  <c r="K44" i="16"/>
  <c r="J44" i="16"/>
  <c r="I44" i="16"/>
  <c r="K27" i="16"/>
  <c r="J27" i="16"/>
  <c r="I27" i="16"/>
  <c r="H35" i="16"/>
  <c r="K20" i="16"/>
  <c r="J20" i="16"/>
  <c r="I20" i="16"/>
  <c r="K16" i="16"/>
  <c r="J16" i="16"/>
  <c r="I16" i="16"/>
  <c r="K12" i="16"/>
  <c r="J12" i="16"/>
  <c r="I12" i="16"/>
  <c r="L155" i="15"/>
  <c r="K155" i="15"/>
  <c r="J155" i="15"/>
  <c r="I155" i="15"/>
  <c r="M155" i="15"/>
  <c r="L146" i="15"/>
  <c r="K146" i="15"/>
  <c r="J146" i="15"/>
  <c r="I146" i="15"/>
  <c r="M146" i="15"/>
  <c r="L138" i="15"/>
  <c r="K138" i="15"/>
  <c r="J138" i="15"/>
  <c r="I138" i="15"/>
  <c r="M138" i="15"/>
  <c r="L129" i="15"/>
  <c r="K129" i="15"/>
  <c r="J129" i="15"/>
  <c r="I129" i="15"/>
  <c r="M129" i="15"/>
  <c r="L121" i="15"/>
  <c r="K121" i="15"/>
  <c r="J121" i="15"/>
  <c r="I121" i="15"/>
  <c r="M121" i="15"/>
  <c r="L112" i="15"/>
  <c r="K112" i="15"/>
  <c r="J112" i="15"/>
  <c r="I112" i="15"/>
  <c r="M112" i="15"/>
  <c r="L103" i="15"/>
  <c r="K103" i="15"/>
  <c r="J103" i="15"/>
  <c r="I103" i="15"/>
  <c r="M103" i="15"/>
  <c r="L95" i="15"/>
  <c r="K95" i="15"/>
  <c r="J95" i="15"/>
  <c r="I95" i="15"/>
  <c r="M95" i="15"/>
  <c r="L86" i="15"/>
  <c r="K86" i="15"/>
  <c r="J86" i="15"/>
  <c r="I86" i="15"/>
  <c r="M86" i="15"/>
  <c r="L69" i="15"/>
  <c r="K69" i="15"/>
  <c r="J69" i="15"/>
  <c r="I69" i="15"/>
  <c r="H77" i="15"/>
  <c r="M69" i="15"/>
  <c r="L60" i="15"/>
  <c r="K60" i="15"/>
  <c r="J60" i="15"/>
  <c r="I60" i="15"/>
  <c r="M60" i="15"/>
  <c r="L52" i="15"/>
  <c r="K52" i="15"/>
  <c r="J52" i="15"/>
  <c r="I52" i="15"/>
  <c r="M52" i="15"/>
  <c r="L43" i="15"/>
  <c r="K43" i="15"/>
  <c r="J43" i="15"/>
  <c r="I43" i="15"/>
  <c r="M43" i="15"/>
  <c r="L34" i="15"/>
  <c r="K34" i="15"/>
  <c r="J34" i="15"/>
  <c r="I34" i="15"/>
  <c r="M34" i="15"/>
  <c r="L26" i="15"/>
  <c r="K26" i="15"/>
  <c r="J26" i="15"/>
  <c r="I26" i="15"/>
  <c r="M26" i="15"/>
  <c r="K60" i="16"/>
  <c r="J60" i="16"/>
  <c r="I60" i="16"/>
  <c r="K52" i="16"/>
  <c r="J52" i="16"/>
  <c r="I52" i="16"/>
  <c r="H51" i="16"/>
  <c r="K43" i="16"/>
  <c r="J43" i="16"/>
  <c r="I43" i="16"/>
  <c r="K34" i="16"/>
  <c r="J34" i="16"/>
  <c r="I34" i="16"/>
  <c r="K26" i="16"/>
  <c r="J26" i="16"/>
  <c r="I26" i="16"/>
  <c r="W19" i="16"/>
  <c r="V19" i="16"/>
  <c r="U19" i="16"/>
  <c r="W15" i="16"/>
  <c r="V15" i="16"/>
  <c r="U15" i="16"/>
  <c r="W11" i="16"/>
  <c r="V11" i="16"/>
  <c r="U11" i="16"/>
  <c r="K76" i="16"/>
  <c r="J76" i="16"/>
  <c r="I76" i="16"/>
  <c r="K85" i="16"/>
  <c r="J85" i="16"/>
  <c r="I85" i="16"/>
  <c r="H93" i="16"/>
  <c r="K94" i="16"/>
  <c r="J94" i="16"/>
  <c r="I94" i="16"/>
  <c r="K102" i="16"/>
  <c r="J102" i="16"/>
  <c r="I102" i="16"/>
  <c r="K111" i="16"/>
  <c r="J111" i="16"/>
  <c r="I111" i="16"/>
  <c r="H119" i="16"/>
  <c r="K128" i="16"/>
  <c r="J128" i="16"/>
  <c r="I128" i="16"/>
  <c r="K137" i="16"/>
  <c r="J137" i="16"/>
  <c r="I137" i="16"/>
  <c r="K145" i="16"/>
  <c r="J145" i="16"/>
  <c r="I145" i="16"/>
  <c r="K154" i="16"/>
  <c r="J154" i="16"/>
  <c r="I154" i="16"/>
  <c r="K86" i="16"/>
  <c r="J86" i="16"/>
  <c r="I86" i="16"/>
  <c r="K95" i="16"/>
  <c r="J95" i="16"/>
  <c r="I95" i="16"/>
  <c r="K103" i="16"/>
  <c r="J103" i="16"/>
  <c r="I103" i="16"/>
  <c r="K112" i="16"/>
  <c r="J112" i="16"/>
  <c r="I112" i="16"/>
  <c r="K129" i="16"/>
  <c r="J129" i="16"/>
  <c r="I129" i="16"/>
  <c r="K138" i="16"/>
  <c r="J138" i="16"/>
  <c r="I138" i="16"/>
  <c r="K146" i="16"/>
  <c r="J146" i="16"/>
  <c r="I146" i="16"/>
  <c r="K155" i="16"/>
  <c r="J155" i="16"/>
  <c r="I155" i="16"/>
  <c r="K70" i="16"/>
  <c r="J70" i="16"/>
  <c r="I70" i="16"/>
  <c r="K87" i="16"/>
  <c r="J87" i="16"/>
  <c r="I87" i="16"/>
  <c r="K96" i="16"/>
  <c r="J96" i="16"/>
  <c r="I96" i="16"/>
  <c r="K104" i="16"/>
  <c r="J104" i="16"/>
  <c r="I104" i="16"/>
  <c r="K113" i="16"/>
  <c r="J113" i="16"/>
  <c r="I113" i="16"/>
  <c r="K122" i="16"/>
  <c r="J122" i="16"/>
  <c r="I122" i="16"/>
  <c r="H121" i="16"/>
  <c r="K130" i="16"/>
  <c r="J130" i="16"/>
  <c r="I130" i="16"/>
  <c r="K139" i="16"/>
  <c r="J139" i="16"/>
  <c r="I139" i="16"/>
  <c r="H147" i="16"/>
  <c r="K156" i="16"/>
  <c r="J156" i="16"/>
  <c r="I156" i="16"/>
  <c r="K71" i="16"/>
  <c r="J71" i="16"/>
  <c r="I71" i="16"/>
  <c r="K80" i="16"/>
  <c r="J80" i="16"/>
  <c r="I80" i="16"/>
  <c r="H79" i="16"/>
  <c r="K88" i="16"/>
  <c r="J88" i="16"/>
  <c r="I88" i="16"/>
  <c r="K97" i="16"/>
  <c r="J97" i="16"/>
  <c r="I97" i="16"/>
  <c r="H105" i="16"/>
  <c r="K114" i="16"/>
  <c r="J114" i="16"/>
  <c r="I114" i="16"/>
  <c r="K123" i="16"/>
  <c r="J123" i="16"/>
  <c r="I123" i="16"/>
  <c r="K131" i="16"/>
  <c r="J131" i="16"/>
  <c r="I131" i="16"/>
  <c r="K140" i="16"/>
  <c r="J140" i="16"/>
  <c r="I140" i="16"/>
  <c r="K157" i="16"/>
  <c r="J157" i="16"/>
  <c r="I157" i="16"/>
  <c r="K72" i="16"/>
  <c r="J72" i="16"/>
  <c r="I72" i="16"/>
  <c r="K81" i="16"/>
  <c r="J81" i="16"/>
  <c r="I81" i="16"/>
  <c r="K89" i="16"/>
  <c r="J89" i="16"/>
  <c r="I89" i="16"/>
  <c r="K98" i="16"/>
  <c r="J98" i="16"/>
  <c r="I98" i="16"/>
  <c r="K115" i="16"/>
  <c r="J115" i="16"/>
  <c r="I115" i="16"/>
  <c r="K124" i="16"/>
  <c r="J124" i="16"/>
  <c r="I124" i="16"/>
  <c r="K132" i="16"/>
  <c r="J132" i="16"/>
  <c r="I132" i="16"/>
  <c r="K141" i="16"/>
  <c r="J141" i="16"/>
  <c r="I141" i="16"/>
  <c r="K150" i="16"/>
  <c r="J150" i="16"/>
  <c r="I150" i="16"/>
  <c r="H149" i="16"/>
  <c r="K158" i="16"/>
  <c r="J158" i="16"/>
  <c r="I158" i="16"/>
  <c r="J73" i="16"/>
  <c r="I73" i="16"/>
  <c r="K73" i="16"/>
  <c r="J82" i="16"/>
  <c r="I82" i="16"/>
  <c r="K82" i="16"/>
  <c r="J90" i="16"/>
  <c r="I90" i="16"/>
  <c r="K90" i="16"/>
  <c r="J99" i="16"/>
  <c r="I99" i="16"/>
  <c r="K99" i="16"/>
  <c r="J108" i="16"/>
  <c r="I108" i="16"/>
  <c r="H107" i="16"/>
  <c r="K108" i="16"/>
  <c r="J116" i="16"/>
  <c r="I116" i="16"/>
  <c r="K116" i="16"/>
  <c r="J125" i="16"/>
  <c r="I125" i="16"/>
  <c r="H133" i="16"/>
  <c r="K125" i="16"/>
  <c r="J142" i="16"/>
  <c r="I142" i="16"/>
  <c r="K142" i="16"/>
  <c r="J151" i="16"/>
  <c r="I151" i="16"/>
  <c r="K151" i="16"/>
  <c r="J159" i="16"/>
  <c r="I159" i="16"/>
  <c r="K159" i="16"/>
  <c r="I74" i="16"/>
  <c r="K74" i="16"/>
  <c r="J74" i="16"/>
  <c r="I83" i="16"/>
  <c r="H91" i="16"/>
  <c r="K83" i="16"/>
  <c r="J83" i="16"/>
  <c r="I100" i="16"/>
  <c r="K100" i="16"/>
  <c r="J100" i="16"/>
  <c r="I109" i="16"/>
  <c r="K109" i="16"/>
  <c r="J109" i="16"/>
  <c r="I117" i="16"/>
  <c r="K117" i="16"/>
  <c r="J117" i="16"/>
  <c r="I126" i="16"/>
  <c r="K126" i="16"/>
  <c r="J126" i="16"/>
  <c r="I143" i="16"/>
  <c r="K143" i="16"/>
  <c r="J143" i="16"/>
  <c r="I152" i="16"/>
  <c r="K152" i="16"/>
  <c r="J152" i="16"/>
  <c r="I160" i="16"/>
  <c r="K160" i="16"/>
  <c r="J160" i="16"/>
  <c r="K75" i="16"/>
  <c r="J75" i="16"/>
  <c r="I75" i="16"/>
  <c r="K84" i="16"/>
  <c r="J84" i="16"/>
  <c r="I84" i="16"/>
  <c r="K101" i="16"/>
  <c r="J101" i="16"/>
  <c r="I101" i="16"/>
  <c r="K110" i="16"/>
  <c r="J110" i="16"/>
  <c r="I110" i="16"/>
  <c r="K118" i="16"/>
  <c r="J118" i="16"/>
  <c r="I118" i="16"/>
  <c r="K127" i="16"/>
  <c r="J127" i="16"/>
  <c r="I127" i="16"/>
  <c r="H135" i="16"/>
  <c r="K136" i="16"/>
  <c r="J136" i="16"/>
  <c r="I136" i="16"/>
  <c r="K144" i="16"/>
  <c r="J144" i="16"/>
  <c r="I144" i="16"/>
  <c r="H161" i="16"/>
  <c r="K153" i="16"/>
  <c r="J153" i="16"/>
  <c r="I153" i="16"/>
  <c r="M160" i="15"/>
  <c r="L160" i="15"/>
  <c r="K160" i="15"/>
  <c r="J160" i="15"/>
  <c r="I160" i="15"/>
  <c r="M152" i="15"/>
  <c r="L152" i="15"/>
  <c r="K152" i="15"/>
  <c r="J152" i="15"/>
  <c r="I152" i="15"/>
  <c r="M143" i="15"/>
  <c r="L143" i="15"/>
  <c r="K143" i="15"/>
  <c r="J143" i="15"/>
  <c r="I143" i="15"/>
  <c r="M135" i="15"/>
  <c r="L135" i="15"/>
  <c r="K135" i="15"/>
  <c r="J135" i="15"/>
  <c r="I135" i="15"/>
  <c r="M126" i="15"/>
  <c r="L126" i="15"/>
  <c r="K126" i="15"/>
  <c r="J126" i="15"/>
  <c r="I126" i="15"/>
  <c r="M117" i="15"/>
  <c r="L117" i="15"/>
  <c r="K117" i="15"/>
  <c r="J117" i="15"/>
  <c r="I117" i="15"/>
  <c r="M109" i="15"/>
  <c r="L109" i="15"/>
  <c r="K109" i="15"/>
  <c r="J109" i="15"/>
  <c r="I109" i="15"/>
  <c r="M100" i="15"/>
  <c r="L100" i="15"/>
  <c r="K100" i="15"/>
  <c r="J100" i="15"/>
  <c r="I100" i="15"/>
  <c r="M83" i="15"/>
  <c r="L83" i="15"/>
  <c r="K83" i="15"/>
  <c r="J83" i="15"/>
  <c r="I83" i="15"/>
  <c r="H91" i="15"/>
  <c r="M74" i="15"/>
  <c r="L74" i="15"/>
  <c r="K74" i="15"/>
  <c r="J74" i="15"/>
  <c r="I74" i="15"/>
  <c r="M66" i="15"/>
  <c r="L66" i="15"/>
  <c r="K66" i="15"/>
  <c r="J66" i="15"/>
  <c r="I66" i="15"/>
  <c r="M57" i="15"/>
  <c r="L57" i="15"/>
  <c r="K57" i="15"/>
  <c r="J57" i="15"/>
  <c r="I57" i="15"/>
  <c r="M48" i="15"/>
  <c r="L48" i="15"/>
  <c r="K48" i="15"/>
  <c r="J48" i="15"/>
  <c r="I48" i="15"/>
  <c r="M40" i="15"/>
  <c r="L40" i="15"/>
  <c r="K40" i="15"/>
  <c r="J40" i="15"/>
  <c r="I40" i="15"/>
  <c r="M31" i="15"/>
  <c r="L31" i="15"/>
  <c r="K31" i="15"/>
  <c r="J31" i="15"/>
  <c r="I31" i="15"/>
  <c r="M23" i="15"/>
  <c r="L23" i="15"/>
  <c r="K23" i="15"/>
  <c r="J23" i="15"/>
  <c r="I23" i="15"/>
  <c r="M20" i="15"/>
  <c r="L20" i="15"/>
  <c r="K20" i="15"/>
  <c r="J20" i="15"/>
  <c r="I20" i="15"/>
  <c r="M18" i="15"/>
  <c r="L18" i="15"/>
  <c r="K18" i="15"/>
  <c r="J18" i="15"/>
  <c r="I18" i="15"/>
  <c r="M16" i="15"/>
  <c r="L16" i="15"/>
  <c r="K16" i="15"/>
  <c r="J16" i="15"/>
  <c r="I16" i="15"/>
  <c r="M14" i="15"/>
  <c r="L14" i="15"/>
  <c r="K14" i="15"/>
  <c r="J14" i="15"/>
  <c r="I14" i="15"/>
  <c r="M12" i="15"/>
  <c r="L12" i="15"/>
  <c r="K12" i="15"/>
  <c r="J12" i="15"/>
  <c r="I12" i="15"/>
  <c r="M10" i="15"/>
  <c r="L10" i="15"/>
  <c r="K10" i="15"/>
  <c r="J10" i="15"/>
  <c r="I10" i="15"/>
  <c r="K42" i="16"/>
  <c r="J42" i="16"/>
  <c r="I42" i="16"/>
  <c r="K33" i="16"/>
  <c r="J33" i="16"/>
  <c r="I33" i="16"/>
  <c r="K25" i="16"/>
  <c r="J25" i="16"/>
  <c r="I25" i="16"/>
  <c r="K19" i="16"/>
  <c r="J19" i="16"/>
  <c r="I19" i="16"/>
  <c r="K15" i="16"/>
  <c r="J15" i="16"/>
  <c r="I15" i="16"/>
  <c r="K11" i="16"/>
  <c r="J11" i="16"/>
  <c r="I11" i="16"/>
  <c r="M157" i="15"/>
  <c r="L157" i="15"/>
  <c r="K157" i="15"/>
  <c r="J157" i="15"/>
  <c r="I157" i="15"/>
  <c r="M149" i="15"/>
  <c r="L149" i="15"/>
  <c r="K149" i="15"/>
  <c r="J149" i="15"/>
  <c r="I149" i="15"/>
  <c r="M140" i="15"/>
  <c r="L140" i="15"/>
  <c r="K140" i="15"/>
  <c r="J140" i="15"/>
  <c r="I140" i="15"/>
  <c r="M131" i="15"/>
  <c r="L131" i="15"/>
  <c r="K131" i="15"/>
  <c r="J131" i="15"/>
  <c r="I131" i="15"/>
  <c r="M123" i="15"/>
  <c r="L123" i="15"/>
  <c r="K123" i="15"/>
  <c r="J123" i="15"/>
  <c r="I123" i="15"/>
  <c r="M114" i="15"/>
  <c r="L114" i="15"/>
  <c r="K114" i="15"/>
  <c r="J114" i="15"/>
  <c r="I114" i="15"/>
  <c r="M97" i="15"/>
  <c r="L97" i="15"/>
  <c r="K97" i="15"/>
  <c r="J97" i="15"/>
  <c r="I97" i="15"/>
  <c r="H105" i="15"/>
  <c r="M88" i="15"/>
  <c r="L88" i="15"/>
  <c r="K88" i="15"/>
  <c r="J88" i="15"/>
  <c r="I88" i="15"/>
  <c r="M80" i="15"/>
  <c r="L80" i="15"/>
  <c r="K80" i="15"/>
  <c r="J80" i="15"/>
  <c r="I80" i="15"/>
  <c r="M71" i="15"/>
  <c r="L71" i="15"/>
  <c r="K71" i="15"/>
  <c r="J71" i="15"/>
  <c r="I71" i="15"/>
  <c r="M62" i="15"/>
  <c r="L62" i="15"/>
  <c r="K62" i="15"/>
  <c r="J62" i="15"/>
  <c r="I62" i="15"/>
  <c r="M54" i="15"/>
  <c r="L54" i="15"/>
  <c r="K54" i="15"/>
  <c r="J54" i="15"/>
  <c r="I54" i="15"/>
  <c r="M45" i="15"/>
  <c r="L45" i="15"/>
  <c r="K45" i="15"/>
  <c r="J45" i="15"/>
  <c r="I45" i="15"/>
  <c r="M37" i="15"/>
  <c r="L37" i="15"/>
  <c r="K37" i="15"/>
  <c r="J37" i="15"/>
  <c r="I37" i="15"/>
  <c r="M28" i="15"/>
  <c r="L28" i="15"/>
  <c r="K28" i="15"/>
  <c r="J28" i="15"/>
  <c r="I28" i="15"/>
  <c r="Y19" i="15"/>
  <c r="X19" i="15"/>
  <c r="W19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T16" i="14"/>
  <c r="S16" i="14"/>
  <c r="K155" i="13"/>
  <c r="J155" i="13"/>
  <c r="I155" i="13"/>
  <c r="K149" i="13"/>
  <c r="J149" i="13"/>
  <c r="I149" i="13"/>
  <c r="J142" i="13"/>
  <c r="I142" i="13"/>
  <c r="K142" i="13"/>
  <c r="K121" i="13"/>
  <c r="J121" i="13"/>
  <c r="I121" i="13"/>
  <c r="K114" i="13"/>
  <c r="J114" i="13"/>
  <c r="I114" i="13"/>
  <c r="J108" i="13"/>
  <c r="I108" i="13"/>
  <c r="K108" i="13"/>
  <c r="K86" i="13"/>
  <c r="J86" i="13"/>
  <c r="I86" i="13"/>
  <c r="K80" i="13"/>
  <c r="J80" i="13"/>
  <c r="I80" i="13"/>
  <c r="J73" i="13"/>
  <c r="I73" i="13"/>
  <c r="K73" i="13"/>
  <c r="K52" i="13"/>
  <c r="J52" i="13"/>
  <c r="I52" i="13"/>
  <c r="K45" i="13"/>
  <c r="J45" i="13"/>
  <c r="I45" i="13"/>
  <c r="J39" i="13"/>
  <c r="I39" i="13"/>
  <c r="K39" i="13"/>
  <c r="K19" i="13"/>
  <c r="J19" i="13"/>
  <c r="I19" i="13"/>
  <c r="K16" i="13"/>
  <c r="J16" i="13"/>
  <c r="I16" i="13"/>
  <c r="J13" i="13"/>
  <c r="I13" i="13"/>
  <c r="K13" i="13"/>
  <c r="L32" i="12"/>
  <c r="K32" i="12"/>
  <c r="J32" i="12"/>
  <c r="I32" i="12"/>
  <c r="L30" i="12"/>
  <c r="K30" i="12"/>
  <c r="J30" i="12"/>
  <c r="I30" i="12"/>
  <c r="L28" i="12"/>
  <c r="K28" i="12"/>
  <c r="J28" i="12"/>
  <c r="I28" i="12"/>
  <c r="L26" i="12"/>
  <c r="K26" i="12"/>
  <c r="J26" i="12"/>
  <c r="I26" i="12"/>
  <c r="L24" i="12"/>
  <c r="K24" i="12"/>
  <c r="J24" i="12"/>
  <c r="I24" i="12"/>
  <c r="L22" i="12"/>
  <c r="K22" i="12"/>
  <c r="J22" i="12"/>
  <c r="I22" i="12"/>
  <c r="L20" i="12"/>
  <c r="K20" i="12"/>
  <c r="J20" i="12"/>
  <c r="I20" i="12"/>
  <c r="L18" i="12"/>
  <c r="K18" i="12"/>
  <c r="J18" i="12"/>
  <c r="I18" i="12"/>
  <c r="L16" i="12"/>
  <c r="K16" i="12"/>
  <c r="J16" i="12"/>
  <c r="I16" i="12"/>
  <c r="L11" i="12"/>
  <c r="K11" i="12"/>
  <c r="J11" i="12"/>
  <c r="I11" i="12"/>
  <c r="S11" i="14"/>
  <c r="T11" i="14"/>
  <c r="I156" i="13"/>
  <c r="K156" i="13"/>
  <c r="J156" i="13"/>
  <c r="K150" i="13"/>
  <c r="J150" i="13"/>
  <c r="I150" i="13"/>
  <c r="I128" i="13"/>
  <c r="K128" i="13"/>
  <c r="J128" i="13"/>
  <c r="I122" i="13"/>
  <c r="K122" i="13"/>
  <c r="J122" i="13"/>
  <c r="K115" i="13"/>
  <c r="J115" i="13"/>
  <c r="I115" i="13"/>
  <c r="I94" i="13"/>
  <c r="K94" i="13"/>
  <c r="J94" i="13"/>
  <c r="I87" i="13"/>
  <c r="K87" i="13"/>
  <c r="J87" i="13"/>
  <c r="K81" i="13"/>
  <c r="J81" i="13"/>
  <c r="I81" i="13"/>
  <c r="I59" i="13"/>
  <c r="K59" i="13"/>
  <c r="J59" i="13"/>
  <c r="I53" i="13"/>
  <c r="K53" i="13"/>
  <c r="J53" i="13"/>
  <c r="K46" i="13"/>
  <c r="J46" i="13"/>
  <c r="I46" i="13"/>
  <c r="I25" i="13"/>
  <c r="K25" i="13"/>
  <c r="J25" i="13"/>
  <c r="U19" i="13"/>
  <c r="W19" i="13"/>
  <c r="V19" i="13"/>
  <c r="W16" i="13"/>
  <c r="V16" i="13"/>
  <c r="U16" i="13"/>
  <c r="L51" i="12"/>
  <c r="I51" i="12"/>
  <c r="K51" i="12"/>
  <c r="J51" i="12"/>
  <c r="L43" i="12"/>
  <c r="I43" i="12"/>
  <c r="K43" i="12"/>
  <c r="J43" i="12"/>
  <c r="L39" i="12"/>
  <c r="I39" i="12"/>
  <c r="K39" i="12"/>
  <c r="J39" i="12"/>
  <c r="I14" i="12"/>
  <c r="L14" i="12"/>
  <c r="K14" i="12"/>
  <c r="J14" i="12"/>
  <c r="H56" i="12"/>
  <c r="I9" i="12"/>
  <c r="L9" i="12"/>
  <c r="K9" i="12"/>
  <c r="J9" i="12"/>
  <c r="H54" i="12"/>
  <c r="I7" i="12"/>
  <c r="L7" i="12"/>
  <c r="K7" i="12"/>
  <c r="J7" i="12"/>
  <c r="I34" i="12"/>
  <c r="L34" i="12"/>
  <c r="K34" i="12"/>
  <c r="J34" i="12"/>
  <c r="L36" i="12"/>
  <c r="K36" i="12"/>
  <c r="J36" i="12"/>
  <c r="I36" i="12"/>
  <c r="K38" i="12"/>
  <c r="J38" i="12"/>
  <c r="I38" i="12"/>
  <c r="L38" i="12"/>
  <c r="L40" i="12"/>
  <c r="K40" i="12"/>
  <c r="J40" i="12"/>
  <c r="I40" i="12"/>
  <c r="I42" i="12"/>
  <c r="L42" i="12"/>
  <c r="K42" i="12"/>
  <c r="J42" i="12"/>
  <c r="I44" i="12"/>
  <c r="K44" i="12"/>
  <c r="J44" i="12"/>
  <c r="L44" i="12"/>
  <c r="I46" i="12"/>
  <c r="L46" i="12"/>
  <c r="K46" i="12"/>
  <c r="J46" i="12"/>
  <c r="I48" i="12"/>
  <c r="L48" i="12"/>
  <c r="K48" i="12"/>
  <c r="J48" i="12"/>
  <c r="I50" i="12"/>
  <c r="L50" i="12"/>
  <c r="K50" i="12"/>
  <c r="J50" i="12"/>
  <c r="I52" i="12"/>
  <c r="K52" i="12"/>
  <c r="J52" i="12"/>
  <c r="L52" i="12"/>
  <c r="T18" i="14"/>
  <c r="S18" i="14"/>
  <c r="K157" i="13"/>
  <c r="J157" i="13"/>
  <c r="I157" i="13"/>
  <c r="J151" i="13"/>
  <c r="I151" i="13"/>
  <c r="K151" i="13"/>
  <c r="J129" i="13"/>
  <c r="I129" i="13"/>
  <c r="K129" i="13"/>
  <c r="K123" i="13"/>
  <c r="J123" i="13"/>
  <c r="I123" i="13"/>
  <c r="J116" i="13"/>
  <c r="I116" i="13"/>
  <c r="K116" i="13"/>
  <c r="J95" i="13"/>
  <c r="I95" i="13"/>
  <c r="K95" i="13"/>
  <c r="K88" i="13"/>
  <c r="J88" i="13"/>
  <c r="I88" i="13"/>
  <c r="J82" i="13"/>
  <c r="I82" i="13"/>
  <c r="K82" i="13"/>
  <c r="H90" i="13"/>
  <c r="J60" i="13"/>
  <c r="I60" i="13"/>
  <c r="K60" i="13"/>
  <c r="K54" i="13"/>
  <c r="J54" i="13"/>
  <c r="I54" i="13"/>
  <c r="H62" i="13"/>
  <c r="J47" i="13"/>
  <c r="I47" i="13"/>
  <c r="K47" i="13"/>
  <c r="J26" i="13"/>
  <c r="I26" i="13"/>
  <c r="H34" i="13"/>
  <c r="K26" i="13"/>
  <c r="J17" i="13"/>
  <c r="I17" i="13"/>
  <c r="K17" i="13"/>
  <c r="T15" i="14"/>
  <c r="R23" i="14"/>
  <c r="S15" i="14"/>
  <c r="K158" i="13"/>
  <c r="J158" i="13"/>
  <c r="I158" i="13"/>
  <c r="K137" i="13"/>
  <c r="J137" i="13"/>
  <c r="I137" i="13"/>
  <c r="K130" i="13"/>
  <c r="J130" i="13"/>
  <c r="I130" i="13"/>
  <c r="K124" i="13"/>
  <c r="J124" i="13"/>
  <c r="I124" i="13"/>
  <c r="H132" i="13"/>
  <c r="K102" i="13"/>
  <c r="J102" i="13"/>
  <c r="I102" i="13"/>
  <c r="K96" i="13"/>
  <c r="J96" i="13"/>
  <c r="I96" i="13"/>
  <c r="H104" i="13"/>
  <c r="K89" i="13"/>
  <c r="J89" i="13"/>
  <c r="I89" i="13"/>
  <c r="K68" i="13"/>
  <c r="J68" i="13"/>
  <c r="I68" i="13"/>
  <c r="H76" i="13"/>
  <c r="K61" i="13"/>
  <c r="J61" i="13"/>
  <c r="I61" i="13"/>
  <c r="K55" i="13"/>
  <c r="J55" i="13"/>
  <c r="I55" i="13"/>
  <c r="K33" i="13"/>
  <c r="J33" i="13"/>
  <c r="I33" i="13"/>
  <c r="K27" i="13"/>
  <c r="J27" i="13"/>
  <c r="I27" i="13"/>
  <c r="K12" i="12"/>
  <c r="J12" i="12"/>
  <c r="I12" i="12"/>
  <c r="L12" i="12"/>
  <c r="T22" i="14"/>
  <c r="S22" i="14"/>
  <c r="J159" i="13"/>
  <c r="I159" i="13"/>
  <c r="K159" i="13"/>
  <c r="K138" i="13"/>
  <c r="J138" i="13"/>
  <c r="I138" i="13"/>
  <c r="H146" i="13"/>
  <c r="K131" i="13"/>
  <c r="J131" i="13"/>
  <c r="I131" i="13"/>
  <c r="J125" i="13"/>
  <c r="I125" i="13"/>
  <c r="K125" i="13"/>
  <c r="K103" i="13"/>
  <c r="J103" i="13"/>
  <c r="I103" i="13"/>
  <c r="K97" i="13"/>
  <c r="J97" i="13"/>
  <c r="I97" i="13"/>
  <c r="K69" i="13"/>
  <c r="J69" i="13"/>
  <c r="I69" i="13"/>
  <c r="J56" i="13"/>
  <c r="I56" i="13"/>
  <c r="K56" i="13"/>
  <c r="K28" i="13"/>
  <c r="J28" i="13"/>
  <c r="I28" i="13"/>
  <c r="J22" i="13"/>
  <c r="I22" i="13"/>
  <c r="K22" i="13"/>
  <c r="K11" i="13"/>
  <c r="J11" i="13"/>
  <c r="I11" i="13"/>
  <c r="K8" i="13"/>
  <c r="J8" i="13"/>
  <c r="I8" i="13"/>
  <c r="U9" i="13"/>
  <c r="W9" i="13"/>
  <c r="V9" i="13"/>
  <c r="U13" i="13"/>
  <c r="W13" i="13"/>
  <c r="V13" i="13"/>
  <c r="U17" i="13"/>
  <c r="W17" i="13"/>
  <c r="V17" i="13"/>
  <c r="L37" i="12"/>
  <c r="K37" i="12"/>
  <c r="J37" i="12"/>
  <c r="I37" i="12"/>
  <c r="L33" i="12"/>
  <c r="K33" i="12"/>
  <c r="J33" i="12"/>
  <c r="I33" i="12"/>
  <c r="L31" i="12"/>
  <c r="K31" i="12"/>
  <c r="J31" i="12"/>
  <c r="I31" i="12"/>
  <c r="L29" i="12"/>
  <c r="K29" i="12"/>
  <c r="J29" i="12"/>
  <c r="I29" i="12"/>
  <c r="L27" i="12"/>
  <c r="K27" i="12"/>
  <c r="J27" i="12"/>
  <c r="I27" i="12"/>
  <c r="L25" i="12"/>
  <c r="K25" i="12"/>
  <c r="J25" i="12"/>
  <c r="I25" i="12"/>
  <c r="L23" i="12"/>
  <c r="K23" i="12"/>
  <c r="J23" i="12"/>
  <c r="I23" i="12"/>
  <c r="L21" i="12"/>
  <c r="K21" i="12"/>
  <c r="J21" i="12"/>
  <c r="I21" i="12"/>
  <c r="L19" i="12"/>
  <c r="K19" i="12"/>
  <c r="J19" i="12"/>
  <c r="I19" i="12"/>
  <c r="L17" i="12"/>
  <c r="K17" i="12"/>
  <c r="J17" i="12"/>
  <c r="I17" i="12"/>
  <c r="L15" i="12"/>
  <c r="K15" i="12"/>
  <c r="J15" i="12"/>
  <c r="I15" i="12"/>
  <c r="N52" i="8"/>
  <c r="N54" i="8"/>
  <c r="N53" i="8"/>
  <c r="T17" i="14"/>
  <c r="S17" i="14"/>
  <c r="S13" i="14"/>
  <c r="T13" i="14"/>
  <c r="S21" i="14"/>
  <c r="T21" i="14"/>
  <c r="T12" i="14"/>
  <c r="S12" i="14"/>
  <c r="T20" i="14"/>
  <c r="S20" i="14"/>
  <c r="K145" i="13"/>
  <c r="J145" i="13"/>
  <c r="I145" i="13"/>
  <c r="K139" i="13"/>
  <c r="J139" i="13"/>
  <c r="I139" i="13"/>
  <c r="K111" i="13"/>
  <c r="J111" i="13"/>
  <c r="I111" i="13"/>
  <c r="K98" i="13"/>
  <c r="J98" i="13"/>
  <c r="I98" i="13"/>
  <c r="K70" i="13"/>
  <c r="J70" i="13"/>
  <c r="I70" i="13"/>
  <c r="K64" i="13"/>
  <c r="J64" i="13"/>
  <c r="I64" i="13"/>
  <c r="K42" i="13"/>
  <c r="J42" i="13"/>
  <c r="I42" i="13"/>
  <c r="K36" i="13"/>
  <c r="J36" i="13"/>
  <c r="I36" i="13"/>
  <c r="K29" i="13"/>
  <c r="J29" i="13"/>
  <c r="I29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K135" i="13"/>
  <c r="J135" i="13"/>
  <c r="I143" i="13"/>
  <c r="K143" i="13"/>
  <c r="J143" i="13"/>
  <c r="I152" i="13"/>
  <c r="H160" i="13"/>
  <c r="K152" i="13"/>
  <c r="J152" i="13"/>
  <c r="J10" i="13"/>
  <c r="I10" i="13"/>
  <c r="K10" i="13"/>
  <c r="K14" i="13"/>
  <c r="J14" i="13"/>
  <c r="I14" i="13"/>
  <c r="K18" i="13"/>
  <c r="J18" i="13"/>
  <c r="I18" i="13"/>
  <c r="K24" i="13"/>
  <c r="J24" i="13"/>
  <c r="I24" i="13"/>
  <c r="J32" i="13"/>
  <c r="I32" i="13"/>
  <c r="K32" i="13"/>
  <c r="K41" i="13"/>
  <c r="J41" i="13"/>
  <c r="I41" i="13"/>
  <c r="K50" i="13"/>
  <c r="J50" i="13"/>
  <c r="I50" i="13"/>
  <c r="K58" i="13"/>
  <c r="J58" i="13"/>
  <c r="I58" i="13"/>
  <c r="J67" i="13"/>
  <c r="I67" i="13"/>
  <c r="K67" i="13"/>
  <c r="K75" i="13"/>
  <c r="J75" i="13"/>
  <c r="I75" i="13"/>
  <c r="K84" i="13"/>
  <c r="J84" i="13"/>
  <c r="I84" i="13"/>
  <c r="K93" i="13"/>
  <c r="J93" i="13"/>
  <c r="I93" i="13"/>
  <c r="J101" i="13"/>
  <c r="I101" i="13"/>
  <c r="K101" i="13"/>
  <c r="H118" i="13"/>
  <c r="K110" i="13"/>
  <c r="J110" i="13"/>
  <c r="I110" i="13"/>
  <c r="K127" i="13"/>
  <c r="J127" i="13"/>
  <c r="I127" i="13"/>
  <c r="J136" i="13"/>
  <c r="I136" i="13"/>
  <c r="K136" i="13"/>
  <c r="K144" i="13"/>
  <c r="J144" i="13"/>
  <c r="I144" i="13"/>
  <c r="K153" i="13"/>
  <c r="J153" i="13"/>
  <c r="I153" i="13"/>
  <c r="L47" i="12"/>
  <c r="K47" i="12"/>
  <c r="J47" i="12"/>
  <c r="I47" i="12"/>
  <c r="J134" i="13"/>
  <c r="I134" i="13"/>
  <c r="K134" i="13"/>
  <c r="K112" i="13"/>
  <c r="J112" i="13"/>
  <c r="I112" i="13"/>
  <c r="K106" i="13"/>
  <c r="J106" i="13"/>
  <c r="I106" i="13"/>
  <c r="J99" i="13"/>
  <c r="I99" i="13"/>
  <c r="K99" i="13"/>
  <c r="K78" i="13"/>
  <c r="J78" i="13"/>
  <c r="I78" i="13"/>
  <c r="K71" i="13"/>
  <c r="J71" i="13"/>
  <c r="I71" i="13"/>
  <c r="J65" i="13"/>
  <c r="I65" i="13"/>
  <c r="K65" i="13"/>
  <c r="K43" i="13"/>
  <c r="J43" i="13"/>
  <c r="I43" i="13"/>
  <c r="K37" i="13"/>
  <c r="J37" i="13"/>
  <c r="I37" i="13"/>
  <c r="J30" i="13"/>
  <c r="I30" i="13"/>
  <c r="K30" i="13"/>
  <c r="K15" i="13"/>
  <c r="J15" i="13"/>
  <c r="I15" i="13"/>
  <c r="K12" i="13"/>
  <c r="H20" i="13"/>
  <c r="J12" i="13"/>
  <c r="I12" i="13"/>
  <c r="J9" i="13"/>
  <c r="I9" i="13"/>
  <c r="K9" i="13"/>
  <c r="L13" i="12"/>
  <c r="K13" i="12"/>
  <c r="J13" i="12"/>
  <c r="I13" i="12"/>
  <c r="T41" i="12"/>
  <c r="V41" i="12"/>
  <c r="S41" i="12"/>
  <c r="V11" i="12"/>
  <c r="T11" i="12"/>
  <c r="S11" i="12"/>
  <c r="V16" i="12"/>
  <c r="T16" i="12"/>
  <c r="S16" i="12"/>
  <c r="V18" i="12"/>
  <c r="T18" i="12"/>
  <c r="S18" i="12"/>
  <c r="V20" i="12"/>
  <c r="T20" i="12"/>
  <c r="S20" i="12"/>
  <c r="V22" i="12"/>
  <c r="T22" i="12"/>
  <c r="S22" i="12"/>
  <c r="V24" i="12"/>
  <c r="T24" i="12"/>
  <c r="S24" i="12"/>
  <c r="V26" i="12"/>
  <c r="T26" i="12"/>
  <c r="S26" i="12"/>
  <c r="V28" i="12"/>
  <c r="T28" i="12"/>
  <c r="S28" i="12"/>
  <c r="V30" i="12"/>
  <c r="T30" i="12"/>
  <c r="S30" i="12"/>
  <c r="V32" i="12"/>
  <c r="T32" i="12"/>
  <c r="S32" i="12"/>
  <c r="T35" i="12"/>
  <c r="V35" i="12"/>
  <c r="S35" i="12"/>
  <c r="V36" i="12"/>
  <c r="T36" i="12"/>
  <c r="S36" i="12"/>
  <c r="V46" i="12"/>
  <c r="T46" i="12"/>
  <c r="S46" i="12"/>
  <c r="T47" i="12"/>
  <c r="V47" i="12"/>
  <c r="S47" i="12"/>
  <c r="V54" i="12"/>
  <c r="T54" i="12"/>
  <c r="S54" i="12"/>
  <c r="T55" i="12"/>
  <c r="V55" i="12"/>
  <c r="S55" i="12"/>
  <c r="V13" i="12"/>
  <c r="T13" i="12"/>
  <c r="S13" i="12"/>
  <c r="T6" i="12"/>
  <c r="S6" i="12"/>
  <c r="V6" i="12"/>
  <c r="T8" i="12"/>
  <c r="S8" i="12"/>
  <c r="V8" i="12"/>
  <c r="T10" i="12"/>
  <c r="S10" i="12"/>
  <c r="V10" i="12"/>
  <c r="T37" i="12"/>
  <c r="V37" i="12"/>
  <c r="S37" i="12"/>
  <c r="T44" i="12"/>
  <c r="S44" i="12"/>
  <c r="V44" i="12"/>
  <c r="T45" i="12"/>
  <c r="V45" i="12"/>
  <c r="S45" i="12"/>
  <c r="T52" i="12"/>
  <c r="S52" i="12"/>
  <c r="V52" i="12"/>
  <c r="T53" i="12"/>
  <c r="V53" i="12"/>
  <c r="S53" i="12"/>
  <c r="T15" i="12"/>
  <c r="S15" i="12"/>
  <c r="V15" i="12"/>
  <c r="T17" i="12"/>
  <c r="S17" i="12"/>
  <c r="V17" i="12"/>
  <c r="T19" i="12"/>
  <c r="S19" i="12"/>
  <c r="V19" i="12"/>
  <c r="T21" i="12"/>
  <c r="S21" i="12"/>
  <c r="V21" i="12"/>
  <c r="T23" i="12"/>
  <c r="S23" i="12"/>
  <c r="V23" i="12"/>
  <c r="T25" i="12"/>
  <c r="S25" i="12"/>
  <c r="V25" i="12"/>
  <c r="T27" i="12"/>
  <c r="S27" i="12"/>
  <c r="V27" i="12"/>
  <c r="T29" i="12"/>
  <c r="S29" i="12"/>
  <c r="V29" i="12"/>
  <c r="T31" i="12"/>
  <c r="S31" i="12"/>
  <c r="V31" i="12"/>
  <c r="T33" i="12"/>
  <c r="S33" i="12"/>
  <c r="V33" i="12"/>
  <c r="T38" i="12"/>
  <c r="S38" i="12"/>
  <c r="V38" i="12"/>
  <c r="S12" i="12"/>
  <c r="V12" i="12"/>
  <c r="T12" i="12"/>
  <c r="S42" i="12"/>
  <c r="V42" i="12"/>
  <c r="T42" i="12"/>
  <c r="T43" i="12"/>
  <c r="S43" i="12"/>
  <c r="V43" i="12"/>
  <c r="S50" i="12"/>
  <c r="V50" i="12"/>
  <c r="T50" i="12"/>
  <c r="T51" i="12"/>
  <c r="S51" i="12"/>
  <c r="V51" i="12"/>
  <c r="V34" i="12"/>
  <c r="T34" i="12"/>
  <c r="S34" i="12"/>
  <c r="T39" i="12"/>
  <c r="V39" i="12"/>
  <c r="S39" i="12"/>
  <c r="L87" i="8"/>
  <c r="L59" i="8"/>
  <c r="L53" i="8"/>
  <c r="L62" i="8"/>
  <c r="L65" i="8"/>
  <c r="L57" i="8"/>
  <c r="L54" i="8"/>
  <c r="L60" i="8"/>
  <c r="L63" i="8"/>
  <c r="L55" i="8"/>
  <c r="L58" i="8"/>
  <c r="L52" i="8"/>
  <c r="L64" i="8"/>
  <c r="L56" i="8"/>
  <c r="L61" i="8"/>
  <c r="M40" i="5"/>
  <c r="L40" i="5"/>
  <c r="K40" i="5"/>
  <c r="J40" i="5"/>
  <c r="I40" i="5"/>
  <c r="W38" i="5"/>
  <c r="V38" i="5"/>
  <c r="U38" i="5"/>
  <c r="T38" i="5"/>
  <c r="S38" i="5"/>
  <c r="M32" i="5"/>
  <c r="L32" i="5"/>
  <c r="K32" i="5"/>
  <c r="J32" i="5"/>
  <c r="I32" i="5"/>
  <c r="W30" i="5"/>
  <c r="V30" i="5"/>
  <c r="U30" i="5"/>
  <c r="T30" i="5"/>
  <c r="S30" i="5"/>
  <c r="M24" i="5"/>
  <c r="L24" i="5"/>
  <c r="K24" i="5"/>
  <c r="J24" i="5"/>
  <c r="I24" i="5"/>
  <c r="W22" i="5"/>
  <c r="V22" i="5"/>
  <c r="U22" i="5"/>
  <c r="T22" i="5"/>
  <c r="S22" i="5"/>
  <c r="M13" i="5"/>
  <c r="L13" i="5"/>
  <c r="K13" i="5"/>
  <c r="I13" i="5"/>
  <c r="J13" i="5"/>
  <c r="W11" i="5"/>
  <c r="V11" i="5"/>
  <c r="U11" i="5"/>
  <c r="S11" i="5"/>
  <c r="T11" i="5"/>
  <c r="H195" i="3"/>
  <c r="H194" i="3"/>
  <c r="H193" i="3"/>
  <c r="H192" i="3"/>
  <c r="H191" i="3"/>
  <c r="H190" i="3"/>
  <c r="H189" i="3"/>
  <c r="H188" i="3"/>
  <c r="H187" i="3"/>
  <c r="H186" i="3"/>
  <c r="K53" i="3"/>
  <c r="J53" i="3"/>
  <c r="K45" i="3"/>
  <c r="J45" i="3"/>
  <c r="G187" i="3"/>
  <c r="J111" i="3"/>
  <c r="I122" i="3"/>
  <c r="L111" i="3"/>
  <c r="K111" i="3"/>
  <c r="I120" i="3"/>
  <c r="J109" i="3"/>
  <c r="K109" i="3"/>
  <c r="L109" i="3"/>
  <c r="J107" i="3"/>
  <c r="L107" i="3"/>
  <c r="K107" i="3"/>
  <c r="I118" i="3"/>
  <c r="J106" i="3"/>
  <c r="I117" i="3"/>
  <c r="L106" i="3"/>
  <c r="K106" i="3"/>
  <c r="J104" i="3"/>
  <c r="I115" i="3"/>
  <c r="K104" i="3"/>
  <c r="L104" i="3"/>
  <c r="J103" i="3"/>
  <c r="I114" i="3"/>
  <c r="L103" i="3"/>
  <c r="K103" i="3"/>
  <c r="J101" i="3"/>
  <c r="K101" i="3"/>
  <c r="L101" i="3"/>
  <c r="J99" i="3"/>
  <c r="L99" i="3"/>
  <c r="K99" i="3"/>
  <c r="J97" i="3"/>
  <c r="L97" i="3"/>
  <c r="K97" i="3"/>
  <c r="J95" i="3"/>
  <c r="L95" i="3"/>
  <c r="K95" i="3"/>
  <c r="J93" i="3"/>
  <c r="K93" i="3"/>
  <c r="L93" i="3"/>
  <c r="J91" i="3"/>
  <c r="L91" i="3"/>
  <c r="K91" i="3"/>
  <c r="J89" i="3"/>
  <c r="K89" i="3"/>
  <c r="L89" i="3"/>
  <c r="J87" i="3"/>
  <c r="L87" i="3"/>
  <c r="K87" i="3"/>
  <c r="J85" i="3"/>
  <c r="K85" i="3"/>
  <c r="L85" i="3"/>
  <c r="J83" i="3"/>
  <c r="L83" i="3"/>
  <c r="K83" i="3"/>
  <c r="J81" i="3"/>
  <c r="K81" i="3"/>
  <c r="L81" i="3"/>
  <c r="S49" i="5"/>
  <c r="W49" i="5"/>
  <c r="V49" i="5"/>
  <c r="U49" i="5"/>
  <c r="T49" i="5"/>
  <c r="S41" i="5"/>
  <c r="W41" i="5"/>
  <c r="V41" i="5"/>
  <c r="U41" i="5"/>
  <c r="T41" i="5"/>
  <c r="S33" i="5"/>
  <c r="W33" i="5"/>
  <c r="V33" i="5"/>
  <c r="U33" i="5"/>
  <c r="T33" i="5"/>
  <c r="S25" i="5"/>
  <c r="W25" i="5"/>
  <c r="V25" i="5"/>
  <c r="U25" i="5"/>
  <c r="T25" i="5"/>
  <c r="I19" i="5"/>
  <c r="M19" i="5"/>
  <c r="L19" i="5"/>
  <c r="K19" i="5"/>
  <c r="J19" i="5"/>
  <c r="S17" i="5"/>
  <c r="W17" i="5"/>
  <c r="V17" i="5"/>
  <c r="U17" i="5"/>
  <c r="T17" i="5"/>
  <c r="S14" i="5"/>
  <c r="W14" i="5"/>
  <c r="V14" i="5"/>
  <c r="T14" i="5"/>
  <c r="U14" i="5"/>
  <c r="G196" i="3"/>
  <c r="G195" i="3"/>
  <c r="G194" i="3"/>
  <c r="G193" i="3"/>
  <c r="G192" i="3"/>
  <c r="G191" i="3"/>
  <c r="G189" i="3"/>
  <c r="G188" i="3"/>
  <c r="G186" i="3"/>
  <c r="J112" i="3"/>
  <c r="I123" i="3"/>
  <c r="K112" i="3"/>
  <c r="L112" i="3"/>
  <c r="J110" i="3"/>
  <c r="I121" i="3"/>
  <c r="L110" i="3"/>
  <c r="K110" i="3"/>
  <c r="J108" i="3"/>
  <c r="K108" i="3"/>
  <c r="I119" i="3"/>
  <c r="L108" i="3"/>
  <c r="J105" i="3"/>
  <c r="I116" i="3"/>
  <c r="K105" i="3"/>
  <c r="L105" i="3"/>
  <c r="J102" i="3"/>
  <c r="I113" i="3"/>
  <c r="L102" i="3"/>
  <c r="K102" i="3"/>
  <c r="J100" i="3"/>
  <c r="K100" i="3"/>
  <c r="L100" i="3"/>
  <c r="J98" i="3"/>
  <c r="L98" i="3"/>
  <c r="K98" i="3"/>
  <c r="J96" i="3"/>
  <c r="K96" i="3"/>
  <c r="L96" i="3"/>
  <c r="J94" i="3"/>
  <c r="L94" i="3"/>
  <c r="K94" i="3"/>
  <c r="J92" i="3"/>
  <c r="K92" i="3"/>
  <c r="L92" i="3"/>
  <c r="J90" i="3"/>
  <c r="L90" i="3"/>
  <c r="K90" i="3"/>
  <c r="J88" i="3"/>
  <c r="K88" i="3"/>
  <c r="L88" i="3"/>
  <c r="J86" i="3"/>
  <c r="L86" i="3"/>
  <c r="K86" i="3"/>
  <c r="J84" i="3"/>
  <c r="K84" i="3"/>
  <c r="L84" i="3"/>
  <c r="J82" i="3"/>
  <c r="L82" i="3"/>
  <c r="K82" i="3"/>
  <c r="J80" i="3"/>
  <c r="K80" i="3"/>
  <c r="L80" i="3"/>
  <c r="T57" i="12"/>
  <c r="V57" i="12"/>
  <c r="S57" i="12"/>
  <c r="V40" i="12"/>
  <c r="T40" i="12"/>
  <c r="S40" i="12"/>
  <c r="T52" i="5"/>
  <c r="S52" i="5"/>
  <c r="W52" i="5"/>
  <c r="V52" i="5"/>
  <c r="U52" i="5"/>
  <c r="J46" i="5"/>
  <c r="I46" i="5"/>
  <c r="M46" i="5"/>
  <c r="K46" i="5"/>
  <c r="L46" i="5"/>
  <c r="T44" i="5"/>
  <c r="S44" i="5"/>
  <c r="W44" i="5"/>
  <c r="U44" i="5"/>
  <c r="V44" i="5"/>
  <c r="J38" i="5"/>
  <c r="I38" i="5"/>
  <c r="M38" i="5"/>
  <c r="L38" i="5"/>
  <c r="K38" i="5"/>
  <c r="T36" i="5"/>
  <c r="S36" i="5"/>
  <c r="W36" i="5"/>
  <c r="V36" i="5"/>
  <c r="U36" i="5"/>
  <c r="J30" i="5"/>
  <c r="I30" i="5"/>
  <c r="M30" i="5"/>
  <c r="L30" i="5"/>
  <c r="K30" i="5"/>
  <c r="T28" i="5"/>
  <c r="S28" i="5"/>
  <c r="W28" i="5"/>
  <c r="V28" i="5"/>
  <c r="U28" i="5"/>
  <c r="J22" i="5"/>
  <c r="I22" i="5"/>
  <c r="M22" i="5"/>
  <c r="L22" i="5"/>
  <c r="K22" i="5"/>
  <c r="T20" i="5"/>
  <c r="S20" i="5"/>
  <c r="W20" i="5"/>
  <c r="V20" i="5"/>
  <c r="U20" i="5"/>
  <c r="J11" i="5"/>
  <c r="I11" i="5"/>
  <c r="M11" i="5"/>
  <c r="K11" i="5"/>
  <c r="L11" i="5"/>
  <c r="T9" i="5"/>
  <c r="S9" i="5"/>
  <c r="W9" i="5"/>
  <c r="U9" i="5"/>
  <c r="V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8" i="2"/>
  <c r="F67" i="2"/>
  <c r="V48" i="12"/>
  <c r="T48" i="12"/>
  <c r="S48" i="12"/>
  <c r="V7" i="12"/>
  <c r="T7" i="12"/>
  <c r="S7" i="12"/>
  <c r="K49" i="5"/>
  <c r="J49" i="5"/>
  <c r="I49" i="5"/>
  <c r="L49" i="5"/>
  <c r="M49" i="5"/>
  <c r="U47" i="5"/>
  <c r="T47" i="5"/>
  <c r="S47" i="5"/>
  <c r="W47" i="5"/>
  <c r="V47" i="5"/>
  <c r="K41" i="5"/>
  <c r="J41" i="5"/>
  <c r="I41" i="5"/>
  <c r="M41" i="5"/>
  <c r="L41" i="5"/>
  <c r="U39" i="5"/>
  <c r="T39" i="5"/>
  <c r="S39" i="5"/>
  <c r="W39" i="5"/>
  <c r="V39" i="5"/>
  <c r="K33" i="5"/>
  <c r="J33" i="5"/>
  <c r="I33" i="5"/>
  <c r="M33" i="5"/>
  <c r="L33" i="5"/>
  <c r="U31" i="5"/>
  <c r="T31" i="5"/>
  <c r="S31" i="5"/>
  <c r="W31" i="5"/>
  <c r="V31" i="5"/>
  <c r="K25" i="5"/>
  <c r="J25" i="5"/>
  <c r="I25" i="5"/>
  <c r="M25" i="5"/>
  <c r="L25" i="5"/>
  <c r="U23" i="5"/>
  <c r="T23" i="5"/>
  <c r="S23" i="5"/>
  <c r="W23" i="5"/>
  <c r="V23" i="5"/>
  <c r="K17" i="5"/>
  <c r="J17" i="5"/>
  <c r="I17" i="5"/>
  <c r="M17" i="5"/>
  <c r="L17" i="5"/>
  <c r="K14" i="5"/>
  <c r="J14" i="5"/>
  <c r="I14" i="5"/>
  <c r="L14" i="5"/>
  <c r="M14" i="5"/>
  <c r="U12" i="5"/>
  <c r="T12" i="5"/>
  <c r="S12" i="5"/>
  <c r="V12" i="5"/>
  <c r="W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3" i="2"/>
  <c r="K73" i="2"/>
  <c r="J73" i="2"/>
  <c r="L72" i="2"/>
  <c r="K72" i="2"/>
  <c r="J72" i="2"/>
  <c r="E68" i="2"/>
  <c r="E67" i="2"/>
  <c r="J41" i="2"/>
  <c r="K41" i="2"/>
  <c r="L40" i="2"/>
  <c r="J40" i="2"/>
  <c r="I43" i="2"/>
  <c r="K40" i="2"/>
  <c r="L39" i="2"/>
  <c r="J39" i="2"/>
  <c r="I42" i="2"/>
  <c r="K39" i="2"/>
  <c r="L38" i="2"/>
  <c r="J38" i="2"/>
  <c r="K38" i="2"/>
  <c r="L37" i="2"/>
  <c r="J37" i="2"/>
  <c r="K37" i="2"/>
  <c r="L36" i="2"/>
  <c r="J36" i="2"/>
  <c r="K36" i="2"/>
  <c r="L35" i="2"/>
  <c r="J35" i="2"/>
  <c r="K35" i="2"/>
  <c r="L34" i="2"/>
  <c r="J34" i="2"/>
  <c r="K34" i="2"/>
  <c r="L33" i="2"/>
  <c r="J33" i="2"/>
  <c r="K33" i="2"/>
  <c r="L32" i="2"/>
  <c r="J32" i="2"/>
  <c r="K32" i="2"/>
  <c r="J20" i="2"/>
  <c r="K20" i="2"/>
  <c r="V56" i="12"/>
  <c r="T56" i="12"/>
  <c r="S56" i="12"/>
  <c r="L85" i="8"/>
  <c r="L81" i="8"/>
  <c r="L77" i="8"/>
  <c r="L75" i="8"/>
  <c r="L84" i="8"/>
  <c r="L80" i="8"/>
  <c r="L74" i="8"/>
  <c r="L83" i="8"/>
  <c r="L79" i="8"/>
  <c r="L76" i="8"/>
  <c r="L86" i="8"/>
  <c r="L82" i="8"/>
  <c r="L78" i="8"/>
  <c r="L52" i="5"/>
  <c r="K52" i="5"/>
  <c r="J52" i="5"/>
  <c r="I52" i="5"/>
  <c r="M52" i="5"/>
  <c r="V50" i="5"/>
  <c r="U50" i="5"/>
  <c r="T50" i="5"/>
  <c r="S50" i="5"/>
  <c r="W50" i="5"/>
  <c r="L44" i="5"/>
  <c r="K44" i="5"/>
  <c r="J44" i="5"/>
  <c r="I44" i="5"/>
  <c r="M44" i="5"/>
  <c r="V42" i="5"/>
  <c r="U42" i="5"/>
  <c r="T42" i="5"/>
  <c r="S42" i="5"/>
  <c r="W42" i="5"/>
  <c r="V34" i="5"/>
  <c r="U34" i="5"/>
  <c r="T34" i="5"/>
  <c r="S34" i="5"/>
  <c r="W34" i="5"/>
  <c r="V26" i="5"/>
  <c r="U26" i="5"/>
  <c r="T26" i="5"/>
  <c r="S26" i="5"/>
  <c r="W26" i="5"/>
  <c r="L20" i="5"/>
  <c r="K20" i="5"/>
  <c r="J20" i="5"/>
  <c r="I20" i="5"/>
  <c r="M20" i="5"/>
  <c r="V18" i="5"/>
  <c r="U18" i="5"/>
  <c r="T18" i="5"/>
  <c r="S18" i="5"/>
  <c r="W18" i="5"/>
  <c r="V15" i="5"/>
  <c r="U15" i="5"/>
  <c r="T15" i="5"/>
  <c r="S15" i="5"/>
  <c r="W15" i="5"/>
  <c r="V7" i="5"/>
  <c r="U7" i="5"/>
  <c r="T7" i="5"/>
  <c r="S7" i="5"/>
  <c r="W7" i="5"/>
  <c r="F123" i="3"/>
  <c r="F122" i="3"/>
  <c r="F121" i="3"/>
  <c r="F120" i="3"/>
  <c r="F119" i="3"/>
  <c r="F118" i="3"/>
  <c r="F117" i="3"/>
  <c r="F116" i="3"/>
  <c r="F115" i="3"/>
  <c r="F114" i="3"/>
  <c r="F113" i="3"/>
  <c r="I227" i="8"/>
  <c r="J228" i="8" s="1"/>
  <c r="I139" i="8"/>
  <c r="J140" i="8" s="1"/>
  <c r="J285" i="8"/>
  <c r="J281" i="8"/>
  <c r="J277" i="8"/>
  <c r="J274" i="8"/>
  <c r="J262" i="8"/>
  <c r="J258" i="8"/>
  <c r="J254" i="8"/>
  <c r="J239" i="8"/>
  <c r="J235" i="8"/>
  <c r="J231" i="8"/>
  <c r="I249" i="8"/>
  <c r="J250" i="8" s="1"/>
  <c r="I161" i="8"/>
  <c r="J162" i="8" s="1"/>
  <c r="J8" i="8"/>
  <c r="J284" i="8"/>
  <c r="J280" i="8"/>
  <c r="J276" i="8"/>
  <c r="J261" i="8"/>
  <c r="J257" i="8"/>
  <c r="J253" i="8"/>
  <c r="J251" i="8"/>
  <c r="J238" i="8"/>
  <c r="J234" i="8"/>
  <c r="J219" i="8"/>
  <c r="J215" i="8"/>
  <c r="J211" i="8"/>
  <c r="J208" i="8"/>
  <c r="J196" i="8"/>
  <c r="J192" i="8"/>
  <c r="J188" i="8"/>
  <c r="J173" i="8"/>
  <c r="J169" i="8"/>
  <c r="J165" i="8"/>
  <c r="J163" i="8"/>
  <c r="J150" i="8"/>
  <c r="J146" i="8"/>
  <c r="J131" i="8"/>
  <c r="J127" i="8"/>
  <c r="J123" i="8"/>
  <c r="J120" i="8"/>
  <c r="I271" i="8"/>
  <c r="J272" i="8" s="1"/>
  <c r="I183" i="8"/>
  <c r="J184" i="8" s="1"/>
  <c r="I95" i="8"/>
  <c r="J96" i="8" s="1"/>
  <c r="J283" i="8"/>
  <c r="J279" i="8"/>
  <c r="J275" i="8"/>
  <c r="J273" i="8"/>
  <c r="I205" i="8"/>
  <c r="J206" i="8" s="1"/>
  <c r="I117" i="8"/>
  <c r="J118" i="8" s="1"/>
  <c r="I51" i="8"/>
  <c r="J260" i="8"/>
  <c r="J229" i="8"/>
  <c r="J209" i="8"/>
  <c r="J194" i="8"/>
  <c r="J168" i="8"/>
  <c r="J166" i="8"/>
  <c r="J164" i="8"/>
  <c r="J129" i="8"/>
  <c r="J102" i="8"/>
  <c r="J237" i="8"/>
  <c r="J213" i="8"/>
  <c r="J207" i="8"/>
  <c r="J172" i="8"/>
  <c r="J170" i="8"/>
  <c r="J144" i="8"/>
  <c r="J142" i="8"/>
  <c r="J105" i="8"/>
  <c r="J282" i="8"/>
  <c r="J256" i="8"/>
  <c r="J240" i="8"/>
  <c r="J217" i="8"/>
  <c r="J187" i="8"/>
  <c r="J174" i="8"/>
  <c r="J148" i="8"/>
  <c r="J122" i="8"/>
  <c r="J108" i="8"/>
  <c r="J100" i="8"/>
  <c r="J263" i="8"/>
  <c r="J259" i="8"/>
  <c r="J233" i="8"/>
  <c r="J230" i="8"/>
  <c r="J191" i="8"/>
  <c r="J189" i="8"/>
  <c r="J185" i="8"/>
  <c r="J152" i="8"/>
  <c r="J126" i="8"/>
  <c r="J124" i="8"/>
  <c r="J103" i="8"/>
  <c r="J97" i="8"/>
  <c r="J236" i="8"/>
  <c r="J210" i="8"/>
  <c r="J195" i="8"/>
  <c r="J193" i="8"/>
  <c r="J167" i="8"/>
  <c r="J130" i="8"/>
  <c r="J128" i="8"/>
  <c r="J106" i="8"/>
  <c r="I29" i="8"/>
  <c r="J30" i="8" s="1"/>
  <c r="J255" i="8"/>
  <c r="J252" i="8"/>
  <c r="J214" i="8"/>
  <c r="J212" i="8"/>
  <c r="J197" i="8"/>
  <c r="J171" i="8"/>
  <c r="J145" i="8"/>
  <c r="J143" i="8"/>
  <c r="J109" i="8"/>
  <c r="J101" i="8"/>
  <c r="J98" i="8"/>
  <c r="J216" i="8"/>
  <c r="I73" i="8"/>
  <c r="J186" i="8"/>
  <c r="J151" i="8"/>
  <c r="J241" i="8"/>
  <c r="J149" i="8"/>
  <c r="J141" i="8"/>
  <c r="J119" i="8"/>
  <c r="J107" i="8"/>
  <c r="J218" i="8"/>
  <c r="J232" i="8"/>
  <c r="J153" i="8"/>
  <c r="J121" i="8"/>
  <c r="J278" i="8"/>
  <c r="G7" i="8"/>
  <c r="J147" i="8"/>
  <c r="J125" i="8"/>
  <c r="J99" i="8"/>
  <c r="J175" i="8"/>
  <c r="J190" i="8"/>
  <c r="J104" i="8"/>
  <c r="M47" i="5"/>
  <c r="L47" i="5"/>
  <c r="K47" i="5"/>
  <c r="J47" i="5"/>
  <c r="I47" i="5"/>
  <c r="W45" i="5"/>
  <c r="V45" i="5"/>
  <c r="U45" i="5"/>
  <c r="T45" i="5"/>
  <c r="S45" i="5"/>
  <c r="M39" i="5"/>
  <c r="L39" i="5"/>
  <c r="K39" i="5"/>
  <c r="J39" i="5"/>
  <c r="I39" i="5"/>
  <c r="W37" i="5"/>
  <c r="V37" i="5"/>
  <c r="U37" i="5"/>
  <c r="T37" i="5"/>
  <c r="S37" i="5"/>
  <c r="M31" i="5"/>
  <c r="L31" i="5"/>
  <c r="K31" i="5"/>
  <c r="J31" i="5"/>
  <c r="I31" i="5"/>
  <c r="W29" i="5"/>
  <c r="V29" i="5"/>
  <c r="U29" i="5"/>
  <c r="T29" i="5"/>
  <c r="S29" i="5"/>
  <c r="M23" i="5"/>
  <c r="L23" i="5"/>
  <c r="K23" i="5"/>
  <c r="J23" i="5"/>
  <c r="I23" i="5"/>
  <c r="W21" i="5"/>
  <c r="V21" i="5"/>
  <c r="U21" i="5"/>
  <c r="T21" i="5"/>
  <c r="S21" i="5"/>
  <c r="M12" i="5"/>
  <c r="L12" i="5"/>
  <c r="K12" i="5"/>
  <c r="J12" i="5"/>
  <c r="I12" i="5"/>
  <c r="W10" i="5"/>
  <c r="V10" i="5"/>
  <c r="U10" i="5"/>
  <c r="T10" i="5"/>
  <c r="S10" i="5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K44" i="6"/>
  <c r="J44" i="6"/>
  <c r="I44" i="6"/>
  <c r="S36" i="6"/>
  <c r="R36" i="6"/>
  <c r="Q36" i="6"/>
  <c r="K14" i="6"/>
  <c r="J14" i="6"/>
  <c r="I14" i="6"/>
  <c r="S7" i="6"/>
  <c r="R7" i="6"/>
  <c r="Q7" i="6"/>
  <c r="S15" i="6"/>
  <c r="R15" i="6"/>
  <c r="Q15" i="6"/>
  <c r="S22" i="6"/>
  <c r="R22" i="6"/>
  <c r="Q22" i="6"/>
  <c r="S30" i="6"/>
  <c r="R30" i="6"/>
  <c r="Q30" i="6"/>
  <c r="S38" i="6"/>
  <c r="R38" i="6"/>
  <c r="Q38" i="6"/>
  <c r="S46" i="6"/>
  <c r="R46" i="6"/>
  <c r="Q46" i="6"/>
  <c r="R48" i="6"/>
  <c r="S48" i="6"/>
  <c r="Q48" i="6"/>
  <c r="S8" i="6"/>
  <c r="R8" i="6"/>
  <c r="Q8" i="6"/>
  <c r="S16" i="6"/>
  <c r="R16" i="6"/>
  <c r="Q16" i="6"/>
  <c r="S23" i="6"/>
  <c r="R23" i="6"/>
  <c r="Q23" i="6"/>
  <c r="S31" i="6"/>
  <c r="R31" i="6"/>
  <c r="Q31" i="6"/>
  <c r="S39" i="6"/>
  <c r="R39" i="6"/>
  <c r="Q39" i="6"/>
  <c r="S47" i="6"/>
  <c r="R47" i="6"/>
  <c r="Q47" i="6"/>
  <c r="S9" i="6"/>
  <c r="R9" i="6"/>
  <c r="Q9" i="6"/>
  <c r="S24" i="6"/>
  <c r="R24" i="6"/>
  <c r="Q24" i="6"/>
  <c r="S32" i="6"/>
  <c r="R32" i="6"/>
  <c r="Q32" i="6"/>
  <c r="S40" i="6"/>
  <c r="R40" i="6"/>
  <c r="Q40" i="6"/>
  <c r="R52" i="6"/>
  <c r="S52" i="6"/>
  <c r="Q52" i="6"/>
  <c r="R10" i="6"/>
  <c r="Q10" i="6"/>
  <c r="S10" i="6"/>
  <c r="R17" i="6"/>
  <c r="Q17" i="6"/>
  <c r="S17" i="6"/>
  <c r="R25" i="6"/>
  <c r="Q25" i="6"/>
  <c r="S25" i="6"/>
  <c r="R33" i="6"/>
  <c r="Q33" i="6"/>
  <c r="S33" i="6"/>
  <c r="R41" i="6"/>
  <c r="Q41" i="6"/>
  <c r="S41" i="6"/>
  <c r="Q11" i="6"/>
  <c r="S11" i="6"/>
  <c r="R11" i="6"/>
  <c r="Q18" i="6"/>
  <c r="S18" i="6"/>
  <c r="R18" i="6"/>
  <c r="Q26" i="6"/>
  <c r="S26" i="6"/>
  <c r="R26" i="6"/>
  <c r="Q34" i="6"/>
  <c r="R34" i="6"/>
  <c r="S34" i="6"/>
  <c r="Q42" i="6"/>
  <c r="R42" i="6"/>
  <c r="S42" i="6"/>
  <c r="S12" i="6"/>
  <c r="R12" i="6"/>
  <c r="Q12" i="6"/>
  <c r="S19" i="6"/>
  <c r="Q19" i="6"/>
  <c r="R19" i="6"/>
  <c r="S27" i="6"/>
  <c r="Q27" i="6"/>
  <c r="R27" i="6"/>
  <c r="S35" i="6"/>
  <c r="R35" i="6"/>
  <c r="Q35" i="6"/>
  <c r="S43" i="6"/>
  <c r="R43" i="6"/>
  <c r="Q43" i="6"/>
  <c r="Q49" i="6"/>
  <c r="S49" i="6"/>
  <c r="R49" i="6"/>
  <c r="S50" i="6"/>
  <c r="R50" i="6"/>
  <c r="Q50" i="6"/>
  <c r="L183" i="3"/>
  <c r="K183" i="3"/>
  <c r="J183" i="3"/>
  <c r="I194" i="3"/>
  <c r="I190" i="3"/>
  <c r="L179" i="3"/>
  <c r="K179" i="3"/>
  <c r="J179" i="3"/>
  <c r="L175" i="3"/>
  <c r="K175" i="3"/>
  <c r="I186" i="3"/>
  <c r="J175" i="3"/>
  <c r="L171" i="3"/>
  <c r="K171" i="3"/>
  <c r="J171" i="3"/>
  <c r="L167" i="3"/>
  <c r="K167" i="3"/>
  <c r="J167" i="3"/>
  <c r="L163" i="3"/>
  <c r="K163" i="3"/>
  <c r="J163" i="3"/>
  <c r="L159" i="3"/>
  <c r="K159" i="3"/>
  <c r="J159" i="3"/>
  <c r="L155" i="3"/>
  <c r="K155" i="3"/>
  <c r="J155" i="3"/>
  <c r="I191" i="3"/>
  <c r="L180" i="3"/>
  <c r="K180" i="3"/>
  <c r="J180" i="3"/>
  <c r="I187" i="3"/>
  <c r="L176" i="3"/>
  <c r="K176" i="3"/>
  <c r="J176" i="3"/>
  <c r="L160" i="3"/>
  <c r="K160" i="3"/>
  <c r="J160" i="3"/>
  <c r="K21" i="6"/>
  <c r="J21" i="6"/>
  <c r="I21" i="6"/>
  <c r="I195" i="3"/>
  <c r="L184" i="3"/>
  <c r="K184" i="3"/>
  <c r="J184" i="3"/>
  <c r="L168" i="3"/>
  <c r="K168" i="3"/>
  <c r="J168" i="3"/>
  <c r="K36" i="6"/>
  <c r="J36" i="6"/>
  <c r="I36" i="6"/>
  <c r="S28" i="6"/>
  <c r="R28" i="6"/>
  <c r="Q28" i="6"/>
  <c r="L182" i="3"/>
  <c r="K182" i="3"/>
  <c r="J182" i="3"/>
  <c r="I193" i="3"/>
  <c r="I189" i="3"/>
  <c r="L178" i="3"/>
  <c r="K178" i="3"/>
  <c r="J178" i="3"/>
  <c r="L174" i="3"/>
  <c r="K174" i="3"/>
  <c r="J174" i="3"/>
  <c r="L170" i="3"/>
  <c r="K170" i="3"/>
  <c r="J170" i="3"/>
  <c r="L166" i="3"/>
  <c r="K166" i="3"/>
  <c r="J166" i="3"/>
  <c r="L162" i="3"/>
  <c r="K162" i="3"/>
  <c r="J162" i="3"/>
  <c r="L158" i="3"/>
  <c r="K158" i="3"/>
  <c r="J158" i="3"/>
  <c r="L154" i="3"/>
  <c r="K154" i="3"/>
  <c r="J154" i="3"/>
  <c r="G42" i="2"/>
  <c r="G43" i="2"/>
  <c r="L208" i="3"/>
  <c r="K208" i="3"/>
  <c r="J208" i="3"/>
  <c r="L209" i="3"/>
  <c r="K209" i="3"/>
  <c r="J209" i="3"/>
  <c r="L210" i="3"/>
  <c r="K210" i="3"/>
  <c r="J210" i="3"/>
  <c r="L211" i="3"/>
  <c r="K211" i="3"/>
  <c r="J211" i="3"/>
  <c r="L212" i="3"/>
  <c r="K212" i="3"/>
  <c r="J212" i="3"/>
  <c r="L213" i="3"/>
  <c r="K213" i="3"/>
  <c r="J213" i="3"/>
  <c r="L214" i="3"/>
  <c r="K214" i="3"/>
  <c r="J214" i="3"/>
  <c r="L215" i="3"/>
  <c r="K215" i="3"/>
  <c r="J215" i="3"/>
  <c r="L216" i="3"/>
  <c r="K216" i="3"/>
  <c r="J216" i="3"/>
  <c r="L217" i="3"/>
  <c r="K217" i="3"/>
  <c r="J217" i="3"/>
  <c r="L218" i="3"/>
  <c r="K218" i="3"/>
  <c r="J218" i="3"/>
  <c r="I49" i="6"/>
  <c r="K49" i="6"/>
  <c r="J49" i="6"/>
  <c r="K45" i="6"/>
  <c r="J45" i="6"/>
  <c r="I45" i="6"/>
  <c r="S37" i="6"/>
  <c r="R37" i="6"/>
  <c r="Q37" i="6"/>
  <c r="J19" i="10"/>
  <c r="J15" i="10"/>
  <c r="J11" i="10"/>
  <c r="J9" i="10"/>
  <c r="G7" i="10"/>
  <c r="J8" i="10"/>
  <c r="J18" i="10"/>
  <c r="J14" i="10"/>
  <c r="J21" i="10"/>
  <c r="J17" i="10"/>
  <c r="J13" i="10"/>
  <c r="J10" i="10"/>
  <c r="J12" i="10"/>
  <c r="J16" i="10"/>
  <c r="J20" i="10"/>
  <c r="S51" i="6"/>
  <c r="R51" i="6"/>
  <c r="Q51" i="6"/>
  <c r="K28" i="6"/>
  <c r="J28" i="6"/>
  <c r="I28" i="6"/>
  <c r="S20" i="6"/>
  <c r="R20" i="6"/>
  <c r="Q20" i="6"/>
  <c r="I196" i="3"/>
  <c r="L185" i="3"/>
  <c r="K185" i="3"/>
  <c r="J185" i="3"/>
  <c r="L181" i="3"/>
  <c r="I192" i="3"/>
  <c r="K181" i="3"/>
  <c r="J181" i="3"/>
  <c r="I188" i="3"/>
  <c r="L177" i="3"/>
  <c r="K177" i="3"/>
  <c r="J177" i="3"/>
  <c r="L173" i="3"/>
  <c r="K173" i="3"/>
  <c r="J173" i="3"/>
  <c r="L169" i="3"/>
  <c r="K169" i="3"/>
  <c r="J169" i="3"/>
  <c r="L165" i="3"/>
  <c r="K165" i="3"/>
  <c r="J165" i="3"/>
  <c r="L161" i="3"/>
  <c r="K161" i="3"/>
  <c r="J161" i="3"/>
  <c r="L157" i="3"/>
  <c r="K157" i="3"/>
  <c r="J157" i="3"/>
  <c r="L153" i="3"/>
  <c r="K153" i="3"/>
  <c r="J153" i="3"/>
  <c r="H67" i="2"/>
  <c r="H68" i="2"/>
  <c r="L164" i="3"/>
  <c r="K164" i="3"/>
  <c r="J164" i="3"/>
  <c r="K37" i="6"/>
  <c r="J37" i="6"/>
  <c r="I37" i="6"/>
  <c r="K13" i="6"/>
  <c r="J13" i="6"/>
  <c r="I13" i="6"/>
  <c r="K7" i="6"/>
  <c r="J7" i="6"/>
  <c r="I7" i="6"/>
  <c r="K15" i="6"/>
  <c r="J15" i="6"/>
  <c r="I15" i="6"/>
  <c r="K22" i="6"/>
  <c r="J22" i="6"/>
  <c r="I22" i="6"/>
  <c r="K30" i="6"/>
  <c r="J30" i="6"/>
  <c r="I30" i="6"/>
  <c r="K38" i="6"/>
  <c r="J38" i="6"/>
  <c r="I38" i="6"/>
  <c r="K46" i="6"/>
  <c r="J46" i="6"/>
  <c r="I46" i="6"/>
  <c r="K51" i="6"/>
  <c r="J51" i="6"/>
  <c r="I51" i="6"/>
  <c r="K8" i="6"/>
  <c r="J8" i="6"/>
  <c r="I8" i="6"/>
  <c r="K16" i="6"/>
  <c r="J16" i="6"/>
  <c r="I16" i="6"/>
  <c r="K23" i="6"/>
  <c r="J23" i="6"/>
  <c r="I23" i="6"/>
  <c r="K31" i="6"/>
  <c r="J31" i="6"/>
  <c r="I31" i="6"/>
  <c r="K39" i="6"/>
  <c r="J39" i="6"/>
  <c r="I39" i="6"/>
  <c r="K47" i="6"/>
  <c r="J47" i="6"/>
  <c r="I47" i="6"/>
  <c r="K48" i="6"/>
  <c r="J48" i="6"/>
  <c r="I48" i="6"/>
  <c r="K9" i="6"/>
  <c r="J9" i="6"/>
  <c r="I9" i="6"/>
  <c r="K24" i="6"/>
  <c r="J24" i="6"/>
  <c r="I24" i="6"/>
  <c r="K32" i="6"/>
  <c r="J32" i="6"/>
  <c r="I32" i="6"/>
  <c r="K40" i="6"/>
  <c r="J40" i="6"/>
  <c r="I40" i="6"/>
  <c r="J10" i="6"/>
  <c r="I10" i="6"/>
  <c r="K10" i="6"/>
  <c r="J17" i="6"/>
  <c r="I17" i="6"/>
  <c r="K17" i="6"/>
  <c r="J25" i="6"/>
  <c r="I25" i="6"/>
  <c r="K25" i="6"/>
  <c r="J33" i="6"/>
  <c r="I33" i="6"/>
  <c r="K33" i="6"/>
  <c r="J41" i="6"/>
  <c r="I41" i="6"/>
  <c r="K41" i="6"/>
  <c r="I11" i="6"/>
  <c r="K11" i="6"/>
  <c r="J11" i="6"/>
  <c r="I18" i="6"/>
  <c r="J18" i="6"/>
  <c r="K18" i="6"/>
  <c r="I26" i="6"/>
  <c r="K26" i="6"/>
  <c r="J26" i="6"/>
  <c r="I34" i="6"/>
  <c r="K34" i="6"/>
  <c r="J34" i="6"/>
  <c r="I42" i="6"/>
  <c r="J42" i="6"/>
  <c r="K42" i="6"/>
  <c r="K12" i="6"/>
  <c r="J12" i="6"/>
  <c r="I12" i="6"/>
  <c r="K19" i="6"/>
  <c r="J19" i="6"/>
  <c r="I19" i="6"/>
  <c r="K27" i="6"/>
  <c r="I27" i="6"/>
  <c r="J27" i="6"/>
  <c r="K35" i="6"/>
  <c r="I35" i="6"/>
  <c r="J35" i="6"/>
  <c r="K43" i="6"/>
  <c r="J43" i="6"/>
  <c r="I43" i="6"/>
  <c r="J52" i="6"/>
  <c r="K52" i="6"/>
  <c r="I52" i="6"/>
  <c r="J50" i="6"/>
  <c r="I50" i="6"/>
  <c r="K50" i="6"/>
  <c r="L156" i="3"/>
  <c r="K156" i="3"/>
  <c r="J156" i="3"/>
  <c r="O146" i="43"/>
  <c r="N146" i="43"/>
  <c r="M146" i="43"/>
  <c r="L146" i="43"/>
  <c r="I146" i="42"/>
  <c r="H146" i="42"/>
  <c r="K146" i="42" s="1"/>
  <c r="G146" i="42"/>
  <c r="N16" i="43"/>
  <c r="M16" i="43"/>
  <c r="L16" i="43"/>
  <c r="I146" i="43"/>
  <c r="H146" i="43"/>
  <c r="K146" i="43" s="1"/>
  <c r="G146" i="43"/>
  <c r="J16" i="43"/>
  <c r="I16" i="43"/>
  <c r="H16" i="43"/>
  <c r="M146" i="42"/>
  <c r="L146" i="42"/>
  <c r="N146" i="42"/>
  <c r="O146" i="42"/>
  <c r="I146" i="41"/>
  <c r="H146" i="41"/>
  <c r="K146" i="41" s="1"/>
  <c r="G146" i="41"/>
  <c r="N16" i="42"/>
  <c r="M16" i="42"/>
  <c r="L16" i="42"/>
  <c r="M146" i="41"/>
  <c r="L146" i="41"/>
  <c r="O146" i="41"/>
  <c r="N146" i="41"/>
  <c r="R16" i="43"/>
  <c r="Q16" i="43"/>
  <c r="P16" i="43"/>
  <c r="T16" i="43"/>
  <c r="S16" i="43"/>
  <c r="T16" i="42"/>
  <c r="S16" i="42"/>
  <c r="R16" i="42"/>
  <c r="Q16" i="42"/>
  <c r="P16" i="42"/>
  <c r="J16" i="42"/>
  <c r="I16" i="42"/>
  <c r="H16" i="42"/>
  <c r="N16" i="41"/>
  <c r="M16" i="41"/>
  <c r="L16" i="41"/>
  <c r="T11" i="37"/>
  <c r="S11" i="37"/>
  <c r="R11" i="37"/>
  <c r="Q11" i="37"/>
  <c r="P11" i="37"/>
  <c r="O11" i="37"/>
  <c r="I11" i="37"/>
  <c r="H11" i="37"/>
  <c r="G11" i="37"/>
  <c r="I129" i="37"/>
  <c r="H129" i="37"/>
  <c r="G129" i="37"/>
  <c r="L11" i="37"/>
  <c r="K11" i="37"/>
  <c r="M11" i="37"/>
  <c r="I34" i="26"/>
  <c r="K34" i="26"/>
  <c r="J34" i="26"/>
  <c r="M20" i="28"/>
  <c r="L20" i="28"/>
  <c r="K20" i="28"/>
  <c r="J20" i="28"/>
  <c r="I20" i="28"/>
  <c r="K20" i="26"/>
  <c r="J20" i="26"/>
  <c r="I20" i="26"/>
  <c r="K62" i="26"/>
  <c r="J62" i="26"/>
  <c r="I62" i="26"/>
  <c r="K146" i="26"/>
  <c r="J146" i="26"/>
  <c r="I146" i="26"/>
  <c r="I22" i="21"/>
  <c r="H22" i="21"/>
  <c r="I78" i="21"/>
  <c r="H78" i="21"/>
  <c r="I50" i="21"/>
  <c r="H50" i="21"/>
  <c r="R23" i="19"/>
  <c r="P23" i="19"/>
  <c r="J35" i="19"/>
  <c r="H35" i="19"/>
  <c r="X37" i="19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23" i="14"/>
  <c r="I23" i="14"/>
  <c r="K49" i="16"/>
  <c r="J49" i="16"/>
  <c r="I49" i="16"/>
  <c r="K23" i="16"/>
  <c r="J23" i="16"/>
  <c r="I23" i="16"/>
  <c r="J37" i="14"/>
  <c r="I37" i="14"/>
  <c r="M119" i="15"/>
  <c r="L119" i="15"/>
  <c r="K119" i="15"/>
  <c r="J119" i="15"/>
  <c r="I119" i="15"/>
  <c r="L55" i="12"/>
  <c r="K55" i="12"/>
  <c r="J55" i="12"/>
  <c r="I55" i="12"/>
  <c r="L53" i="12"/>
  <c r="K53" i="12"/>
  <c r="J53" i="12"/>
  <c r="I53" i="12"/>
  <c r="H57" i="12"/>
  <c r="U9" i="16"/>
  <c r="W9" i="16"/>
  <c r="V9" i="16"/>
  <c r="W20" i="13"/>
  <c r="V20" i="13"/>
  <c r="U20" i="13"/>
  <c r="K17" i="2"/>
  <c r="J17" i="2"/>
  <c r="K70" i="2"/>
  <c r="J70" i="2"/>
  <c r="K67" i="2"/>
  <c r="J67" i="2"/>
  <c r="L71" i="2"/>
  <c r="K71" i="2"/>
  <c r="J71" i="2"/>
  <c r="J68" i="2"/>
  <c r="L68" i="2"/>
  <c r="K68" i="2"/>
  <c r="J69" i="2"/>
  <c r="K69" i="2"/>
  <c r="J18" i="2"/>
  <c r="K18" i="2"/>
  <c r="J152" i="18" l="1"/>
  <c r="J126" i="18"/>
  <c r="J110" i="18"/>
  <c r="J87" i="18"/>
  <c r="J71" i="18"/>
  <c r="J82" i="18"/>
  <c r="J73" i="18"/>
  <c r="J74" i="18"/>
  <c r="J59" i="18"/>
  <c r="R85" i="18"/>
  <c r="R129" i="18"/>
  <c r="R96" i="18"/>
  <c r="R107" i="18"/>
  <c r="R79" i="18"/>
  <c r="R31" i="18"/>
  <c r="R58" i="18"/>
  <c r="R33" i="18"/>
  <c r="W20" i="17"/>
  <c r="R13" i="18"/>
  <c r="J19" i="18"/>
  <c r="J33" i="18"/>
  <c r="R32" i="19"/>
  <c r="R25" i="19"/>
  <c r="R33" i="19"/>
  <c r="R20" i="19"/>
  <c r="R28" i="19"/>
  <c r="R24" i="19"/>
  <c r="R26" i="19"/>
  <c r="K10" i="16"/>
  <c r="W11" i="17"/>
  <c r="J142" i="18"/>
  <c r="J144" i="18"/>
  <c r="J154" i="18"/>
  <c r="J111" i="18"/>
  <c r="J155" i="18"/>
  <c r="J121" i="18"/>
  <c r="J86" i="18"/>
  <c r="J122" i="18"/>
  <c r="J131" i="18"/>
  <c r="J88" i="18"/>
  <c r="J72" i="18"/>
  <c r="J29" i="18"/>
  <c r="J39" i="18"/>
  <c r="J31" i="18"/>
  <c r="J41" i="18"/>
  <c r="J99" i="18"/>
  <c r="J83" i="18"/>
  <c r="J52" i="18"/>
  <c r="J61" i="18"/>
  <c r="R151" i="18"/>
  <c r="R108" i="18"/>
  <c r="R153" i="18"/>
  <c r="R84" i="18"/>
  <c r="R128" i="18"/>
  <c r="R95" i="18"/>
  <c r="R130" i="18"/>
  <c r="R140" i="18"/>
  <c r="R97" i="18"/>
  <c r="R72" i="18"/>
  <c r="R29" i="18"/>
  <c r="R99" i="18"/>
  <c r="R47" i="18"/>
  <c r="R66" i="18"/>
  <c r="R82" i="18"/>
  <c r="R51" i="18"/>
  <c r="R60" i="18"/>
  <c r="R70" i="18"/>
  <c r="R14" i="18"/>
  <c r="W13" i="17"/>
  <c r="K57" i="17"/>
  <c r="J18" i="18"/>
  <c r="R39" i="19"/>
  <c r="R155" i="19"/>
  <c r="R142" i="19"/>
  <c r="R137" i="19"/>
  <c r="R128" i="19"/>
  <c r="R99" i="19"/>
  <c r="R86" i="19"/>
  <c r="R81" i="19"/>
  <c r="R73" i="19"/>
  <c r="R68" i="19"/>
  <c r="R60" i="19"/>
  <c r="R55" i="19"/>
  <c r="R47" i="19"/>
  <c r="R109" i="19"/>
  <c r="R11" i="19"/>
  <c r="R12" i="19"/>
  <c r="J14" i="19"/>
  <c r="J15" i="19"/>
  <c r="J16" i="19"/>
  <c r="J17" i="19"/>
  <c r="R40" i="19"/>
  <c r="K32" i="16"/>
  <c r="K68" i="16"/>
  <c r="K24" i="16"/>
  <c r="K58" i="16"/>
  <c r="K67" i="16"/>
  <c r="K59" i="16"/>
  <c r="K41" i="16"/>
  <c r="J17" i="18"/>
  <c r="J16" i="18"/>
  <c r="J117" i="18"/>
  <c r="J101" i="18"/>
  <c r="J102" i="18"/>
  <c r="J157" i="18"/>
  <c r="J54" i="18"/>
  <c r="J28" i="18"/>
  <c r="J66" i="18"/>
  <c r="J81" i="18"/>
  <c r="R152" i="18"/>
  <c r="R126" i="18"/>
  <c r="R110" i="18"/>
  <c r="R87" i="18"/>
  <c r="R71" i="18"/>
  <c r="R37" i="18"/>
  <c r="R73" i="18"/>
  <c r="R141" i="18"/>
  <c r="R41" i="18"/>
  <c r="J24" i="18"/>
  <c r="W12" i="17"/>
  <c r="J27" i="18"/>
  <c r="R12" i="18"/>
  <c r="J11" i="18"/>
  <c r="R19" i="18"/>
  <c r="K14" i="17"/>
  <c r="K109" i="17"/>
  <c r="R41" i="19"/>
  <c r="R43" i="19"/>
  <c r="R126" i="19"/>
  <c r="R44" i="19"/>
  <c r="R160" i="19"/>
  <c r="R150" i="19"/>
  <c r="R122" i="19"/>
  <c r="R104" i="19"/>
  <c r="R94" i="19"/>
  <c r="R70" i="19"/>
  <c r="R57" i="19"/>
  <c r="R123" i="19"/>
  <c r="R13" i="19"/>
  <c r="R116" i="19"/>
  <c r="K31" i="16"/>
  <c r="J9" i="18"/>
  <c r="J125" i="18"/>
  <c r="J143" i="18"/>
  <c r="J136" i="18"/>
  <c r="J145" i="18"/>
  <c r="J112" i="18"/>
  <c r="J156" i="18"/>
  <c r="J113" i="18"/>
  <c r="J123" i="18"/>
  <c r="J80" i="18"/>
  <c r="J55" i="18"/>
  <c r="J65" i="18"/>
  <c r="J30" i="18"/>
  <c r="J75" i="18"/>
  <c r="J32" i="18"/>
  <c r="J98" i="18"/>
  <c r="J51" i="18"/>
  <c r="J43" i="18"/>
  <c r="J53" i="18"/>
  <c r="R142" i="18"/>
  <c r="R144" i="18"/>
  <c r="R154" i="18"/>
  <c r="R111" i="18"/>
  <c r="R155" i="18"/>
  <c r="R121" i="18"/>
  <c r="R86" i="18"/>
  <c r="R122" i="18"/>
  <c r="R131" i="18"/>
  <c r="R88" i="18"/>
  <c r="R55" i="18"/>
  <c r="R98" i="18"/>
  <c r="R39" i="18"/>
  <c r="R57" i="18"/>
  <c r="R42" i="18"/>
  <c r="R52" i="18"/>
  <c r="R61" i="18"/>
  <c r="J15" i="18"/>
  <c r="K40" i="17"/>
  <c r="K83" i="17"/>
  <c r="K143" i="17"/>
  <c r="J10" i="18"/>
  <c r="R18" i="18"/>
  <c r="R31" i="19"/>
  <c r="R157" i="19"/>
  <c r="R152" i="19"/>
  <c r="R144" i="19"/>
  <c r="R139" i="19"/>
  <c r="R131" i="19"/>
  <c r="R129" i="19"/>
  <c r="R110" i="19"/>
  <c r="R101" i="19"/>
  <c r="R96" i="19"/>
  <c r="R88" i="19"/>
  <c r="R83" i="19"/>
  <c r="R75" i="19"/>
  <c r="R62" i="19"/>
  <c r="R52" i="19"/>
  <c r="R113" i="19"/>
  <c r="R42" i="19"/>
  <c r="R34" i="19"/>
  <c r="K57" i="16"/>
  <c r="R17" i="18"/>
  <c r="R16" i="18"/>
  <c r="W15" i="17"/>
  <c r="J109" i="18"/>
  <c r="J94" i="18"/>
  <c r="J138" i="18"/>
  <c r="J115" i="18"/>
  <c r="J57" i="18"/>
  <c r="R117" i="18"/>
  <c r="R101" i="18"/>
  <c r="R102" i="18"/>
  <c r="R157" i="18"/>
  <c r="R80" i="18"/>
  <c r="R54" i="18"/>
  <c r="R28" i="18"/>
  <c r="R75" i="18"/>
  <c r="R32" i="18"/>
  <c r="R68" i="18"/>
  <c r="R24" i="18"/>
  <c r="J23" i="18"/>
  <c r="R11" i="18"/>
  <c r="K66" i="17"/>
  <c r="R154" i="19"/>
  <c r="R141" i="19"/>
  <c r="R115" i="19"/>
  <c r="R98" i="19"/>
  <c r="R85" i="19"/>
  <c r="R72" i="19"/>
  <c r="R67" i="19"/>
  <c r="R59" i="19"/>
  <c r="R54" i="19"/>
  <c r="R46" i="19"/>
  <c r="J27" i="19"/>
  <c r="J44" i="19"/>
  <c r="J28" i="19"/>
  <c r="J115" i="19"/>
  <c r="J29" i="19"/>
  <c r="J20" i="19"/>
  <c r="R14" i="19"/>
  <c r="R15" i="19"/>
  <c r="R16" i="19"/>
  <c r="R17" i="19"/>
  <c r="R27" i="19"/>
  <c r="J39" i="19"/>
  <c r="R112" i="19"/>
  <c r="J159" i="18"/>
  <c r="J116" i="18"/>
  <c r="J135" i="18"/>
  <c r="J127" i="18"/>
  <c r="J93" i="18"/>
  <c r="J137" i="18"/>
  <c r="J103" i="18"/>
  <c r="J139" i="18"/>
  <c r="J149" i="18"/>
  <c r="J114" i="18"/>
  <c r="J45" i="18"/>
  <c r="J107" i="18"/>
  <c r="J46" i="18"/>
  <c r="J56" i="18"/>
  <c r="J67" i="18"/>
  <c r="J141" i="18"/>
  <c r="J42" i="18"/>
  <c r="J69" i="18"/>
  <c r="J158" i="18"/>
  <c r="J44" i="18"/>
  <c r="R125" i="18"/>
  <c r="R143" i="18"/>
  <c r="R136" i="18"/>
  <c r="R145" i="18"/>
  <c r="R112" i="18"/>
  <c r="R156" i="18"/>
  <c r="R113" i="18"/>
  <c r="R123" i="18"/>
  <c r="R46" i="18"/>
  <c r="R124" i="18"/>
  <c r="R83" i="18"/>
  <c r="R65" i="18"/>
  <c r="R30" i="18"/>
  <c r="R158" i="18"/>
  <c r="R43" i="18"/>
  <c r="R53" i="18"/>
  <c r="R15" i="18"/>
  <c r="W16" i="17"/>
  <c r="R10" i="18"/>
  <c r="R26" i="18"/>
  <c r="R159" i="19"/>
  <c r="R146" i="19"/>
  <c r="R136" i="19"/>
  <c r="R118" i="19"/>
  <c r="R103" i="19"/>
  <c r="R90" i="19"/>
  <c r="R80" i="19"/>
  <c r="R56" i="19"/>
  <c r="R124" i="19"/>
  <c r="K40" i="16"/>
  <c r="R9" i="18"/>
  <c r="J26" i="18"/>
  <c r="J85" i="18"/>
  <c r="J129" i="18"/>
  <c r="J96" i="18"/>
  <c r="J79" i="18"/>
  <c r="J89" i="18"/>
  <c r="J124" i="18"/>
  <c r="J68" i="18"/>
  <c r="R109" i="18"/>
  <c r="R94" i="18"/>
  <c r="R138" i="18"/>
  <c r="R115" i="18"/>
  <c r="R40" i="18"/>
  <c r="R67" i="18"/>
  <c r="R150" i="18"/>
  <c r="R59" i="18"/>
  <c r="R27" i="18"/>
  <c r="J13" i="18"/>
  <c r="K48" i="17"/>
  <c r="K152" i="17"/>
  <c r="R30" i="19"/>
  <c r="R29" i="19"/>
  <c r="R156" i="19"/>
  <c r="R151" i="19"/>
  <c r="R143" i="19"/>
  <c r="R138" i="19"/>
  <c r="R127" i="19"/>
  <c r="R130" i="19"/>
  <c r="R108" i="19"/>
  <c r="R100" i="19"/>
  <c r="R95" i="19"/>
  <c r="R87" i="19"/>
  <c r="R82" i="19"/>
  <c r="R74" i="19"/>
  <c r="R69" i="19"/>
  <c r="R61" i="19"/>
  <c r="R48" i="19"/>
  <c r="J12" i="19"/>
  <c r="J13" i="19"/>
  <c r="J43" i="19"/>
  <c r="K66" i="16"/>
  <c r="W14" i="17"/>
  <c r="W19" i="17"/>
  <c r="J151" i="18"/>
  <c r="J108" i="18"/>
  <c r="J153" i="18"/>
  <c r="J84" i="18"/>
  <c r="J128" i="18"/>
  <c r="J95" i="18"/>
  <c r="J130" i="18"/>
  <c r="J140" i="18"/>
  <c r="J97" i="18"/>
  <c r="J37" i="18"/>
  <c r="J38" i="18"/>
  <c r="J47" i="18"/>
  <c r="J40" i="18"/>
  <c r="J58" i="18"/>
  <c r="J100" i="18"/>
  <c r="J150" i="18"/>
  <c r="J60" i="18"/>
  <c r="J70" i="18"/>
  <c r="R159" i="18"/>
  <c r="R116" i="18"/>
  <c r="R135" i="18"/>
  <c r="R127" i="18"/>
  <c r="R93" i="18"/>
  <c r="R137" i="18"/>
  <c r="R103" i="18"/>
  <c r="R139" i="18"/>
  <c r="R149" i="18"/>
  <c r="R114" i="18"/>
  <c r="R45" i="18"/>
  <c r="R81" i="18"/>
  <c r="R38" i="18"/>
  <c r="R100" i="18"/>
  <c r="R56" i="18"/>
  <c r="R74" i="18"/>
  <c r="R69" i="18"/>
  <c r="R89" i="18"/>
  <c r="R44" i="18"/>
  <c r="J14" i="18"/>
  <c r="R23" i="18"/>
  <c r="J12" i="18"/>
  <c r="K100" i="17"/>
  <c r="Y17" i="18"/>
  <c r="R38" i="19"/>
  <c r="R140" i="19"/>
  <c r="R84" i="19"/>
  <c r="R71" i="19"/>
  <c r="R58" i="19"/>
  <c r="R53" i="19"/>
  <c r="R45" i="19"/>
  <c r="R125" i="19"/>
  <c r="R10" i="19"/>
  <c r="J30" i="19"/>
  <c r="J38" i="19"/>
  <c r="J129" i="19"/>
  <c r="L57" i="12"/>
  <c r="K57" i="12"/>
  <c r="J57" i="12"/>
  <c r="I57" i="12"/>
  <c r="K199" i="3"/>
  <c r="J199" i="3"/>
  <c r="J188" i="3"/>
  <c r="K188" i="3"/>
  <c r="K192" i="3"/>
  <c r="J192" i="3"/>
  <c r="K203" i="3"/>
  <c r="J203" i="3"/>
  <c r="K207" i="3"/>
  <c r="J207" i="3"/>
  <c r="J196" i="3"/>
  <c r="K196" i="3"/>
  <c r="H20" i="10"/>
  <c r="H16" i="10"/>
  <c r="H12" i="10"/>
  <c r="E7" i="10"/>
  <c r="H19" i="10"/>
  <c r="H15" i="10"/>
  <c r="H11" i="10"/>
  <c r="H9" i="10"/>
  <c r="H8" i="10"/>
  <c r="H18" i="10"/>
  <c r="H14" i="10"/>
  <c r="H17" i="10"/>
  <c r="H10" i="10"/>
  <c r="H21" i="10"/>
  <c r="H13" i="10"/>
  <c r="K200" i="3"/>
  <c r="J200" i="3"/>
  <c r="K189" i="3"/>
  <c r="J189" i="3"/>
  <c r="K193" i="3"/>
  <c r="J193" i="3"/>
  <c r="J204" i="3"/>
  <c r="K204" i="3"/>
  <c r="K206" i="3"/>
  <c r="J206" i="3"/>
  <c r="K195" i="3"/>
  <c r="J195" i="3"/>
  <c r="K198" i="3"/>
  <c r="J198" i="3"/>
  <c r="J187" i="3"/>
  <c r="K187" i="3"/>
  <c r="K202" i="3"/>
  <c r="J202" i="3"/>
  <c r="K191" i="3"/>
  <c r="J191" i="3"/>
  <c r="K186" i="3"/>
  <c r="J186" i="3"/>
  <c r="K197" i="3"/>
  <c r="J197" i="3"/>
  <c r="K201" i="3"/>
  <c r="J201" i="3"/>
  <c r="K190" i="3"/>
  <c r="J190" i="3"/>
  <c r="K194" i="3"/>
  <c r="J194" i="3"/>
  <c r="K205" i="3"/>
  <c r="J205" i="3"/>
  <c r="H282" i="8"/>
  <c r="H278" i="8"/>
  <c r="H263" i="8"/>
  <c r="H259" i="8"/>
  <c r="H255" i="8"/>
  <c r="H252" i="8"/>
  <c r="H240" i="8"/>
  <c r="H236" i="8"/>
  <c r="H232" i="8"/>
  <c r="G73" i="8"/>
  <c r="E7" i="8"/>
  <c r="H285" i="8"/>
  <c r="H281" i="8"/>
  <c r="H277" i="8"/>
  <c r="H274" i="8"/>
  <c r="H262" i="8"/>
  <c r="H258" i="8"/>
  <c r="H254" i="8"/>
  <c r="G249" i="8"/>
  <c r="H250" i="8" s="1"/>
  <c r="H239" i="8"/>
  <c r="H235" i="8"/>
  <c r="H231" i="8"/>
  <c r="H229" i="8"/>
  <c r="H216" i="8"/>
  <c r="H212" i="8"/>
  <c r="H197" i="8"/>
  <c r="H193" i="8"/>
  <c r="H189" i="8"/>
  <c r="H186" i="8"/>
  <c r="H174" i="8"/>
  <c r="H170" i="8"/>
  <c r="H166" i="8"/>
  <c r="G161" i="8"/>
  <c r="H162" i="8" s="1"/>
  <c r="H151" i="8"/>
  <c r="H147" i="8"/>
  <c r="H143" i="8"/>
  <c r="H141" i="8"/>
  <c r="H128" i="8"/>
  <c r="H124" i="8"/>
  <c r="G29" i="8"/>
  <c r="H30" i="8" s="1"/>
  <c r="H284" i="8"/>
  <c r="H280" i="8"/>
  <c r="H276" i="8"/>
  <c r="G271" i="8"/>
  <c r="H272" i="8" s="1"/>
  <c r="H257" i="8"/>
  <c r="H251" i="8"/>
  <c r="H241" i="8"/>
  <c r="H192" i="8"/>
  <c r="H190" i="8"/>
  <c r="H153" i="8"/>
  <c r="H127" i="8"/>
  <c r="H125" i="8"/>
  <c r="H119" i="8"/>
  <c r="H107" i="8"/>
  <c r="H99" i="8"/>
  <c r="H283" i="8"/>
  <c r="H260" i="8"/>
  <c r="H234" i="8"/>
  <c r="H211" i="8"/>
  <c r="H209" i="8"/>
  <c r="H196" i="8"/>
  <c r="H194" i="8"/>
  <c r="G183" i="8"/>
  <c r="H184" i="8" s="1"/>
  <c r="H168" i="8"/>
  <c r="H164" i="8"/>
  <c r="H131" i="8"/>
  <c r="H129" i="8"/>
  <c r="H102" i="8"/>
  <c r="G51" i="8"/>
  <c r="H8" i="8"/>
  <c r="H253" i="8"/>
  <c r="H237" i="8"/>
  <c r="H215" i="8"/>
  <c r="H213" i="8"/>
  <c r="H207" i="8"/>
  <c r="H172" i="8"/>
  <c r="H146" i="8"/>
  <c r="H144" i="8"/>
  <c r="H142" i="8"/>
  <c r="H105" i="8"/>
  <c r="H275" i="8"/>
  <c r="H256" i="8"/>
  <c r="H219" i="8"/>
  <c r="H217" i="8"/>
  <c r="H187" i="8"/>
  <c r="H150" i="8"/>
  <c r="H148" i="8"/>
  <c r="H122" i="8"/>
  <c r="H120" i="8"/>
  <c r="H108" i="8"/>
  <c r="H100" i="8"/>
  <c r="G95" i="8"/>
  <c r="H96" i="8" s="1"/>
  <c r="H233" i="8"/>
  <c r="H230" i="8"/>
  <c r="H191" i="8"/>
  <c r="H185" i="8"/>
  <c r="H165" i="8"/>
  <c r="H152" i="8"/>
  <c r="G139" i="8"/>
  <c r="H140" i="8" s="1"/>
  <c r="H126" i="8"/>
  <c r="H103" i="8"/>
  <c r="H97" i="8"/>
  <c r="H210" i="8"/>
  <c r="H208" i="8"/>
  <c r="H195" i="8"/>
  <c r="H169" i="8"/>
  <c r="H167" i="8"/>
  <c r="H163" i="8"/>
  <c r="H130" i="8"/>
  <c r="H106" i="8"/>
  <c r="H261" i="8"/>
  <c r="H173" i="8"/>
  <c r="H121" i="8"/>
  <c r="H101" i="8"/>
  <c r="H279" i="8"/>
  <c r="H214" i="8"/>
  <c r="H171" i="8"/>
  <c r="H145" i="8"/>
  <c r="H123" i="8"/>
  <c r="H104" i="8"/>
  <c r="H175" i="8"/>
  <c r="G227" i="8"/>
  <c r="H228" i="8" s="1"/>
  <c r="G205" i="8"/>
  <c r="H206" i="8" s="1"/>
  <c r="H149" i="8"/>
  <c r="H218" i="8"/>
  <c r="H188" i="8"/>
  <c r="H273" i="8"/>
  <c r="H238" i="8"/>
  <c r="G117" i="8"/>
  <c r="H118" i="8" s="1"/>
  <c r="H109" i="8"/>
  <c r="H98" i="8"/>
  <c r="J86" i="8"/>
  <c r="J82" i="8"/>
  <c r="J78" i="8"/>
  <c r="J85" i="8"/>
  <c r="J81" i="8"/>
  <c r="J77" i="8"/>
  <c r="J75" i="8"/>
  <c r="J84" i="8"/>
  <c r="J80" i="8"/>
  <c r="J83" i="8"/>
  <c r="J79" i="8"/>
  <c r="J76" i="8"/>
  <c r="J74" i="8"/>
  <c r="J52" i="8"/>
  <c r="J87" i="8"/>
  <c r="J64" i="8"/>
  <c r="J56" i="8"/>
  <c r="J59" i="8"/>
  <c r="J53" i="8"/>
  <c r="J62" i="8"/>
  <c r="J65" i="8"/>
  <c r="J57" i="8"/>
  <c r="J54" i="8"/>
  <c r="J60" i="8"/>
  <c r="J63" i="8"/>
  <c r="J55" i="8"/>
  <c r="J58" i="8"/>
  <c r="J61" i="8"/>
  <c r="K44" i="2"/>
  <c r="J44" i="2"/>
  <c r="K45" i="2"/>
  <c r="J45" i="2"/>
  <c r="K42" i="2"/>
  <c r="J42" i="2"/>
  <c r="J43" i="2"/>
  <c r="K43" i="2"/>
  <c r="K46" i="2"/>
  <c r="J46" i="2"/>
  <c r="K124" i="3"/>
  <c r="J124" i="3"/>
  <c r="J113" i="3"/>
  <c r="K113" i="3"/>
  <c r="K127" i="3"/>
  <c r="J127" i="3"/>
  <c r="K116" i="3"/>
  <c r="J116" i="3"/>
  <c r="K119" i="3"/>
  <c r="J119" i="3"/>
  <c r="K130" i="3"/>
  <c r="J130" i="3"/>
  <c r="K132" i="3"/>
  <c r="J132" i="3"/>
  <c r="J121" i="3"/>
  <c r="K121" i="3"/>
  <c r="K134" i="3"/>
  <c r="J134" i="3"/>
  <c r="K123" i="3"/>
  <c r="J123" i="3"/>
  <c r="K125" i="3"/>
  <c r="J125" i="3"/>
  <c r="K114" i="3"/>
  <c r="J114" i="3"/>
  <c r="K126" i="3"/>
  <c r="J126" i="3"/>
  <c r="K115" i="3"/>
  <c r="J115" i="3"/>
  <c r="K117" i="3"/>
  <c r="J117" i="3"/>
  <c r="K128" i="3"/>
  <c r="J128" i="3"/>
  <c r="K118" i="3"/>
  <c r="J118" i="3"/>
  <c r="J129" i="3"/>
  <c r="K129" i="3"/>
  <c r="K131" i="3"/>
  <c r="J131" i="3"/>
  <c r="K120" i="3"/>
  <c r="J120" i="3"/>
  <c r="K133" i="3"/>
  <c r="J133" i="3"/>
  <c r="K122" i="3"/>
  <c r="J122" i="3"/>
  <c r="K20" i="13"/>
  <c r="J20" i="13"/>
  <c r="I20" i="13"/>
  <c r="K118" i="13"/>
  <c r="J118" i="13"/>
  <c r="I118" i="13"/>
  <c r="I160" i="13"/>
  <c r="K160" i="13"/>
  <c r="J160" i="13"/>
  <c r="I48" i="13"/>
  <c r="K48" i="13"/>
  <c r="J48" i="13"/>
  <c r="K146" i="13"/>
  <c r="J146" i="13"/>
  <c r="I146" i="13"/>
  <c r="K76" i="13"/>
  <c r="J76" i="13"/>
  <c r="I76" i="13"/>
  <c r="K104" i="13"/>
  <c r="J104" i="13"/>
  <c r="I104" i="13"/>
  <c r="K132" i="13"/>
  <c r="J132" i="13"/>
  <c r="I132" i="13"/>
  <c r="T23" i="14"/>
  <c r="S23" i="14"/>
  <c r="K34" i="13"/>
  <c r="J34" i="13"/>
  <c r="I34" i="13"/>
  <c r="K62" i="13"/>
  <c r="J62" i="13"/>
  <c r="I62" i="13"/>
  <c r="J90" i="13"/>
  <c r="I90" i="13"/>
  <c r="K90" i="13"/>
  <c r="I54" i="12"/>
  <c r="L54" i="12"/>
  <c r="K54" i="12"/>
  <c r="J54" i="12"/>
  <c r="I56" i="12"/>
  <c r="L56" i="12"/>
  <c r="K56" i="12"/>
  <c r="J56" i="12"/>
  <c r="Y21" i="15"/>
  <c r="X21" i="15"/>
  <c r="W21" i="15"/>
  <c r="M105" i="15"/>
  <c r="L105" i="15"/>
  <c r="K105" i="15"/>
  <c r="J105" i="15"/>
  <c r="I105" i="15"/>
  <c r="M91" i="15"/>
  <c r="L91" i="15"/>
  <c r="K91" i="15"/>
  <c r="J91" i="15"/>
  <c r="I91" i="15"/>
  <c r="K161" i="16"/>
  <c r="J161" i="16"/>
  <c r="I161" i="16"/>
  <c r="I135" i="16"/>
  <c r="K135" i="16"/>
  <c r="J135" i="16"/>
  <c r="I91" i="16"/>
  <c r="K91" i="16"/>
  <c r="J91" i="16"/>
  <c r="J133" i="16"/>
  <c r="I133" i="16"/>
  <c r="K133" i="16"/>
  <c r="K107" i="16"/>
  <c r="J107" i="16"/>
  <c r="I107" i="16"/>
  <c r="K149" i="16"/>
  <c r="J149" i="16"/>
  <c r="I149" i="16"/>
  <c r="K105" i="16"/>
  <c r="J105" i="16"/>
  <c r="I105" i="16"/>
  <c r="K79" i="16"/>
  <c r="J79" i="16"/>
  <c r="I79" i="16"/>
  <c r="K147" i="16"/>
  <c r="J147" i="16"/>
  <c r="I147" i="16"/>
  <c r="K121" i="16"/>
  <c r="J121" i="16"/>
  <c r="I121" i="16"/>
  <c r="K119" i="16"/>
  <c r="J119" i="16"/>
  <c r="I119" i="16"/>
  <c r="K93" i="16"/>
  <c r="J93" i="16"/>
  <c r="I93" i="16"/>
  <c r="K51" i="16"/>
  <c r="J51" i="16"/>
  <c r="I51" i="16"/>
  <c r="L77" i="15"/>
  <c r="K77" i="15"/>
  <c r="J77" i="15"/>
  <c r="I77" i="15"/>
  <c r="M77" i="15"/>
  <c r="K35" i="16"/>
  <c r="J35" i="16"/>
  <c r="I35" i="16"/>
  <c r="K63" i="15"/>
  <c r="J63" i="15"/>
  <c r="I63" i="15"/>
  <c r="M63" i="15"/>
  <c r="L63" i="15"/>
  <c r="J49" i="15"/>
  <c r="I49" i="15"/>
  <c r="M49" i="15"/>
  <c r="L49" i="15"/>
  <c r="K49" i="15"/>
  <c r="J161" i="15"/>
  <c r="I161" i="15"/>
  <c r="M161" i="15"/>
  <c r="L161" i="15"/>
  <c r="K161" i="15"/>
  <c r="J21" i="16"/>
  <c r="I21" i="16"/>
  <c r="K21" i="16"/>
  <c r="K37" i="16"/>
  <c r="J37" i="16"/>
  <c r="I37" i="16"/>
  <c r="J63" i="16"/>
  <c r="I63" i="16"/>
  <c r="K63" i="16"/>
  <c r="K77" i="16"/>
  <c r="J77" i="16"/>
  <c r="I77" i="16"/>
  <c r="I21" i="15"/>
  <c r="M21" i="15"/>
  <c r="L21" i="15"/>
  <c r="K21" i="15"/>
  <c r="J21" i="15"/>
  <c r="I35" i="15"/>
  <c r="M35" i="15"/>
  <c r="L35" i="15"/>
  <c r="K35" i="15"/>
  <c r="J35" i="15"/>
  <c r="I147" i="15"/>
  <c r="M147" i="15"/>
  <c r="L147" i="15"/>
  <c r="K147" i="15"/>
  <c r="J147" i="15"/>
  <c r="U21" i="16"/>
  <c r="W21" i="16"/>
  <c r="V21" i="16"/>
  <c r="M133" i="15"/>
  <c r="L133" i="15"/>
  <c r="K133" i="15"/>
  <c r="J133" i="15"/>
  <c r="I133" i="15"/>
  <c r="J9" i="16"/>
  <c r="I9" i="16"/>
  <c r="K9" i="16"/>
  <c r="I65" i="16"/>
  <c r="K65" i="16"/>
  <c r="J65" i="16"/>
  <c r="U9" i="17"/>
  <c r="W9" i="17"/>
  <c r="V9" i="17"/>
  <c r="K23" i="17"/>
  <c r="J23" i="17"/>
  <c r="I23" i="17"/>
  <c r="K49" i="17"/>
  <c r="J49" i="17"/>
  <c r="I49" i="17"/>
  <c r="K135" i="17"/>
  <c r="J135" i="17"/>
  <c r="I135" i="17"/>
  <c r="K161" i="17"/>
  <c r="J161" i="17"/>
  <c r="I161" i="17"/>
  <c r="J8" i="18"/>
  <c r="I8" i="18"/>
  <c r="R8" i="18"/>
  <c r="Q8" i="18"/>
  <c r="J34" i="18"/>
  <c r="I34" i="18"/>
  <c r="K93" i="17"/>
  <c r="J93" i="17"/>
  <c r="I93" i="17"/>
  <c r="K119" i="17"/>
  <c r="J119" i="17"/>
  <c r="I119" i="17"/>
  <c r="Y132" i="18"/>
  <c r="X132" i="18"/>
  <c r="Y106" i="18"/>
  <c r="X106" i="18"/>
  <c r="Y160" i="18"/>
  <c r="X160" i="18"/>
  <c r="X134" i="18"/>
  <c r="Y134" i="18"/>
  <c r="Y118" i="18"/>
  <c r="X118" i="18"/>
  <c r="Y92" i="18"/>
  <c r="X92" i="18"/>
  <c r="Y146" i="18"/>
  <c r="X146" i="18"/>
  <c r="Y120" i="18"/>
  <c r="X120" i="18"/>
  <c r="Y104" i="18"/>
  <c r="X104" i="18"/>
  <c r="Y78" i="18"/>
  <c r="X78" i="18"/>
  <c r="X62" i="18"/>
  <c r="Y62" i="18"/>
  <c r="Y36" i="18"/>
  <c r="X36" i="18"/>
  <c r="Y90" i="18"/>
  <c r="X90" i="18"/>
  <c r="Y64" i="18"/>
  <c r="X64" i="18"/>
  <c r="Y48" i="18"/>
  <c r="X48" i="18"/>
  <c r="X76" i="18"/>
  <c r="Y76" i="18"/>
  <c r="Y50" i="18"/>
  <c r="X50" i="18"/>
  <c r="Y148" i="18"/>
  <c r="X148" i="18"/>
  <c r="K51" i="17"/>
  <c r="J51" i="17"/>
  <c r="I51" i="17"/>
  <c r="K77" i="17"/>
  <c r="J77" i="17"/>
  <c r="I77" i="17"/>
  <c r="I160" i="18"/>
  <c r="J160" i="18"/>
  <c r="J134" i="18"/>
  <c r="I134" i="18"/>
  <c r="J118" i="18"/>
  <c r="I118" i="18"/>
  <c r="J92" i="18"/>
  <c r="I92" i="18"/>
  <c r="J146" i="18"/>
  <c r="I146" i="18"/>
  <c r="J120" i="18"/>
  <c r="I120" i="18"/>
  <c r="J104" i="18"/>
  <c r="I104" i="18"/>
  <c r="J148" i="18"/>
  <c r="I148" i="18"/>
  <c r="I78" i="18"/>
  <c r="J78" i="18"/>
  <c r="J62" i="18"/>
  <c r="I62" i="18"/>
  <c r="J36" i="18"/>
  <c r="I36" i="18"/>
  <c r="J106" i="18"/>
  <c r="I106" i="18"/>
  <c r="J90" i="18"/>
  <c r="I90" i="18"/>
  <c r="I64" i="18"/>
  <c r="J64" i="18"/>
  <c r="J132" i="18"/>
  <c r="I132" i="18"/>
  <c r="J48" i="18"/>
  <c r="I48" i="18"/>
  <c r="J76" i="18"/>
  <c r="I76" i="18"/>
  <c r="J50" i="18"/>
  <c r="I50" i="18"/>
  <c r="Q160" i="18"/>
  <c r="R160" i="18"/>
  <c r="R134" i="18"/>
  <c r="Q134" i="18"/>
  <c r="R118" i="18"/>
  <c r="Q118" i="18"/>
  <c r="R92" i="18"/>
  <c r="Q92" i="18"/>
  <c r="R146" i="18"/>
  <c r="Q146" i="18"/>
  <c r="R120" i="18"/>
  <c r="Q120" i="18"/>
  <c r="R104" i="18"/>
  <c r="Q104" i="18"/>
  <c r="R148" i="18"/>
  <c r="Q148" i="18"/>
  <c r="R106" i="18"/>
  <c r="Q106" i="18"/>
  <c r="R62" i="18"/>
  <c r="Q62" i="18"/>
  <c r="R36" i="18"/>
  <c r="Q36" i="18"/>
  <c r="R132" i="18"/>
  <c r="Q132" i="18"/>
  <c r="Q78" i="18"/>
  <c r="R78" i="18"/>
  <c r="Q64" i="18"/>
  <c r="R64" i="18"/>
  <c r="R48" i="18"/>
  <c r="Q48" i="18"/>
  <c r="R90" i="18"/>
  <c r="Q90" i="18"/>
  <c r="R76" i="18"/>
  <c r="Q76" i="18"/>
  <c r="R50" i="18"/>
  <c r="Q50" i="18"/>
  <c r="Y22" i="18"/>
  <c r="X22" i="18"/>
  <c r="K35" i="17"/>
  <c r="J35" i="17"/>
  <c r="I35" i="17"/>
  <c r="K121" i="17"/>
  <c r="J121" i="17"/>
  <c r="I121" i="17"/>
  <c r="K147" i="17"/>
  <c r="J147" i="17"/>
  <c r="I147" i="17"/>
  <c r="J22" i="18"/>
  <c r="I22" i="18"/>
  <c r="R22" i="18"/>
  <c r="Q22" i="18"/>
  <c r="K79" i="17"/>
  <c r="J79" i="17"/>
  <c r="I79" i="17"/>
  <c r="K105" i="17"/>
  <c r="J105" i="17"/>
  <c r="I105" i="17"/>
  <c r="Y20" i="18"/>
  <c r="X20" i="18"/>
  <c r="J21" i="17"/>
  <c r="I21" i="17"/>
  <c r="K21" i="17"/>
  <c r="K37" i="17"/>
  <c r="J37" i="17"/>
  <c r="I37" i="17"/>
  <c r="J63" i="17"/>
  <c r="I63" i="17"/>
  <c r="K63" i="17"/>
  <c r="K149" i="17"/>
  <c r="J149" i="17"/>
  <c r="I149" i="17"/>
  <c r="J20" i="18"/>
  <c r="I20" i="18"/>
  <c r="R20" i="18"/>
  <c r="Q20" i="18"/>
  <c r="Y34" i="18"/>
  <c r="X34" i="18"/>
  <c r="U21" i="17"/>
  <c r="W21" i="17"/>
  <c r="V21" i="17"/>
  <c r="J107" i="17"/>
  <c r="I107" i="17"/>
  <c r="K107" i="17"/>
  <c r="I133" i="17"/>
  <c r="K133" i="17"/>
  <c r="J133" i="17"/>
  <c r="J9" i="17"/>
  <c r="I9" i="17"/>
  <c r="K9" i="17"/>
  <c r="I65" i="17"/>
  <c r="K65" i="17"/>
  <c r="J65" i="17"/>
  <c r="K91" i="17"/>
  <c r="J91" i="17"/>
  <c r="I91" i="17"/>
  <c r="Y8" i="18"/>
  <c r="X8" i="18"/>
  <c r="R34" i="18"/>
  <c r="Q34" i="18"/>
  <c r="R49" i="19"/>
  <c r="P49" i="19"/>
  <c r="X35" i="19"/>
  <c r="H23" i="19"/>
  <c r="J23" i="19"/>
  <c r="R37" i="19"/>
  <c r="P37" i="19"/>
  <c r="J119" i="19"/>
  <c r="H119" i="19"/>
  <c r="E147" i="19"/>
  <c r="E119" i="19"/>
  <c r="E161" i="19"/>
  <c r="E135" i="19"/>
  <c r="E121" i="19"/>
  <c r="E149" i="19"/>
  <c r="E133" i="19"/>
  <c r="E107" i="19"/>
  <c r="E105" i="19"/>
  <c r="E93" i="19"/>
  <c r="E91" i="19"/>
  <c r="E79" i="19"/>
  <c r="E77" i="19"/>
  <c r="E65" i="19"/>
  <c r="E63" i="19"/>
  <c r="E35" i="19"/>
  <c r="E51" i="19"/>
  <c r="E49" i="19"/>
  <c r="E37" i="19"/>
  <c r="E21" i="19"/>
  <c r="E9" i="19"/>
  <c r="D7" i="19"/>
  <c r="E23" i="19"/>
  <c r="M161" i="19"/>
  <c r="M135" i="19"/>
  <c r="M133" i="19"/>
  <c r="M149" i="19"/>
  <c r="M119" i="19"/>
  <c r="M121" i="19"/>
  <c r="M107" i="19"/>
  <c r="M105" i="19"/>
  <c r="M93" i="19"/>
  <c r="M91" i="19"/>
  <c r="M79" i="19"/>
  <c r="M77" i="19"/>
  <c r="M65" i="19"/>
  <c r="M147" i="19"/>
  <c r="M51" i="19"/>
  <c r="M23" i="19"/>
  <c r="M35" i="19"/>
  <c r="M21" i="19"/>
  <c r="M9" i="19"/>
  <c r="L7" i="19"/>
  <c r="M63" i="19"/>
  <c r="M37" i="19"/>
  <c r="M49" i="19"/>
  <c r="T7" i="19"/>
  <c r="Z7" i="19"/>
  <c r="J161" i="19"/>
  <c r="H161" i="19"/>
  <c r="J149" i="19"/>
  <c r="H149" i="19"/>
  <c r="J147" i="19"/>
  <c r="H147" i="19"/>
  <c r="J135" i="19"/>
  <c r="H135" i="19"/>
  <c r="J121" i="19"/>
  <c r="H121" i="19"/>
  <c r="J133" i="19"/>
  <c r="H133" i="19"/>
  <c r="J107" i="19"/>
  <c r="H107" i="19"/>
  <c r="J105" i="19"/>
  <c r="H105" i="19"/>
  <c r="J93" i="19"/>
  <c r="H93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R161" i="19"/>
  <c r="P161" i="19"/>
  <c r="R149" i="19"/>
  <c r="P149" i="19"/>
  <c r="R147" i="19"/>
  <c r="P147" i="19"/>
  <c r="R135" i="19"/>
  <c r="P135" i="19"/>
  <c r="R119" i="19"/>
  <c r="P119" i="19"/>
  <c r="R121" i="19"/>
  <c r="P121" i="19"/>
  <c r="R107" i="19"/>
  <c r="P107" i="19"/>
  <c r="R105" i="19"/>
  <c r="P105" i="19"/>
  <c r="R93" i="19"/>
  <c r="P93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R133" i="19"/>
  <c r="P133" i="19"/>
  <c r="X161" i="19"/>
  <c r="X149" i="19"/>
  <c r="X147" i="19"/>
  <c r="X135" i="19"/>
  <c r="X133" i="19"/>
  <c r="X119" i="19"/>
  <c r="X105" i="19"/>
  <c r="X93" i="19"/>
  <c r="X91" i="19"/>
  <c r="X79" i="19"/>
  <c r="X77" i="19"/>
  <c r="X65" i="19"/>
  <c r="X63" i="19"/>
  <c r="X51" i="19"/>
  <c r="X107" i="19"/>
  <c r="X121" i="19"/>
  <c r="H9" i="19"/>
  <c r="J9" i="19"/>
  <c r="P9" i="19"/>
  <c r="R9" i="19"/>
  <c r="X9" i="19"/>
  <c r="H21" i="19"/>
  <c r="J21" i="19"/>
  <c r="P21" i="19"/>
  <c r="R21" i="19"/>
  <c r="X21" i="19"/>
  <c r="X23" i="19"/>
  <c r="R35" i="19"/>
  <c r="P35" i="19"/>
  <c r="J49" i="19"/>
  <c r="H49" i="19"/>
  <c r="X49" i="19"/>
  <c r="J37" i="19"/>
  <c r="H37" i="19"/>
  <c r="I120" i="21"/>
  <c r="H120" i="21"/>
  <c r="I162" i="21"/>
  <c r="H162" i="21"/>
  <c r="I92" i="21"/>
  <c r="H92" i="21"/>
  <c r="R22" i="21"/>
  <c r="Q22" i="21"/>
  <c r="I134" i="21"/>
  <c r="H134" i="21"/>
  <c r="I64" i="21"/>
  <c r="H64" i="21"/>
  <c r="L119" i="22"/>
  <c r="K119" i="22"/>
  <c r="J119" i="22"/>
  <c r="K161" i="22"/>
  <c r="L161" i="22"/>
  <c r="J161" i="22"/>
  <c r="K147" i="22"/>
  <c r="L147" i="22"/>
  <c r="J147" i="22"/>
  <c r="J91" i="22"/>
  <c r="L91" i="22"/>
  <c r="K91" i="22"/>
  <c r="K133" i="22"/>
  <c r="L133" i="22"/>
  <c r="J133" i="22"/>
  <c r="L63" i="22"/>
  <c r="K63" i="22"/>
  <c r="J63" i="22"/>
  <c r="K49" i="22"/>
  <c r="J49" i="22"/>
  <c r="L49" i="22"/>
  <c r="K105" i="22"/>
  <c r="L105" i="22"/>
  <c r="J105" i="22"/>
  <c r="K77" i="22"/>
  <c r="L77" i="22"/>
  <c r="J77" i="22"/>
  <c r="L35" i="22"/>
  <c r="K35" i="22"/>
  <c r="J35" i="22"/>
  <c r="H106" i="21"/>
  <c r="I106" i="21"/>
  <c r="L21" i="22"/>
  <c r="K21" i="22"/>
  <c r="J21" i="22"/>
  <c r="W21" i="22"/>
  <c r="V21" i="22"/>
  <c r="X21" i="22"/>
  <c r="I36" i="21"/>
  <c r="H36" i="21"/>
  <c r="I148" i="21"/>
  <c r="H148" i="21"/>
  <c r="G227" i="24"/>
  <c r="G253" i="24"/>
  <c r="G117" i="24"/>
  <c r="G51" i="24"/>
  <c r="G139" i="24"/>
  <c r="G183" i="24"/>
  <c r="G73" i="24"/>
  <c r="E7" i="24"/>
  <c r="G95" i="24"/>
  <c r="G205" i="24"/>
  <c r="G161" i="24"/>
  <c r="G29" i="24"/>
  <c r="K90" i="26"/>
  <c r="J90" i="26"/>
  <c r="I90" i="26"/>
  <c r="K48" i="27"/>
  <c r="J48" i="27"/>
  <c r="I48" i="27"/>
  <c r="K48" i="26"/>
  <c r="J48" i="26"/>
  <c r="I48" i="26"/>
  <c r="J160" i="26"/>
  <c r="I160" i="26"/>
  <c r="K160" i="26"/>
  <c r="J132" i="26"/>
  <c r="I132" i="26"/>
  <c r="K132" i="26"/>
  <c r="J76" i="26"/>
  <c r="I76" i="26"/>
  <c r="K76" i="26"/>
  <c r="K104" i="26"/>
  <c r="I104" i="26"/>
  <c r="J104" i="26"/>
  <c r="K118" i="26"/>
  <c r="J118" i="26"/>
  <c r="I118" i="26"/>
  <c r="K160" i="27"/>
  <c r="J160" i="27"/>
  <c r="I160" i="27"/>
  <c r="I90" i="27"/>
  <c r="K90" i="27"/>
  <c r="J90" i="27"/>
  <c r="J132" i="27"/>
  <c r="I132" i="27"/>
  <c r="K132" i="27"/>
  <c r="K62" i="27"/>
  <c r="J62" i="27"/>
  <c r="I62" i="27"/>
  <c r="K104" i="27"/>
  <c r="J104" i="27"/>
  <c r="I104" i="27"/>
  <c r="K146" i="27"/>
  <c r="J146" i="27"/>
  <c r="I146" i="27"/>
  <c r="K76" i="27"/>
  <c r="I76" i="27"/>
  <c r="J76" i="27"/>
  <c r="I20" i="27"/>
  <c r="K20" i="27"/>
  <c r="J20" i="27"/>
  <c r="K34" i="27"/>
  <c r="J34" i="27"/>
  <c r="I34" i="27"/>
  <c r="K118" i="27"/>
  <c r="J118" i="27"/>
  <c r="I118" i="27"/>
  <c r="K146" i="28"/>
  <c r="M146" i="28"/>
  <c r="L146" i="28"/>
  <c r="J146" i="28"/>
  <c r="I146" i="28"/>
  <c r="I90" i="28"/>
  <c r="M90" i="28"/>
  <c r="L90" i="28"/>
  <c r="K90" i="28"/>
  <c r="J90" i="28"/>
  <c r="J104" i="28"/>
  <c r="I104" i="28"/>
  <c r="M104" i="28"/>
  <c r="L104" i="28"/>
  <c r="K104" i="28"/>
  <c r="J132" i="28"/>
  <c r="M132" i="28"/>
  <c r="I132" i="28"/>
  <c r="L132" i="28"/>
  <c r="K132" i="28"/>
  <c r="K118" i="28"/>
  <c r="J118" i="28"/>
  <c r="I118" i="28"/>
  <c r="M118" i="28"/>
  <c r="L118" i="28"/>
  <c r="L160" i="28"/>
  <c r="K160" i="28"/>
  <c r="J160" i="28"/>
  <c r="I160" i="28"/>
  <c r="M160" i="28"/>
  <c r="M34" i="28"/>
  <c r="L34" i="28"/>
  <c r="K34" i="28"/>
  <c r="J34" i="28"/>
  <c r="I34" i="28"/>
  <c r="M76" i="28"/>
  <c r="L76" i="28"/>
  <c r="K76" i="28"/>
  <c r="J76" i="28"/>
  <c r="I76" i="28"/>
  <c r="L62" i="28"/>
  <c r="K62" i="28"/>
  <c r="J62" i="28"/>
  <c r="M62" i="28"/>
  <c r="I62" i="28"/>
  <c r="M48" i="28"/>
  <c r="J48" i="28"/>
  <c r="I48" i="28"/>
  <c r="L48" i="28"/>
  <c r="K48" i="28"/>
  <c r="K129" i="37"/>
  <c r="O129" i="37"/>
  <c r="L129" i="37"/>
  <c r="N129" i="37"/>
  <c r="M129" i="37"/>
  <c r="T16" i="41"/>
  <c r="S16" i="41"/>
  <c r="R16" i="41"/>
  <c r="Q16" i="41"/>
  <c r="P16" i="41"/>
  <c r="J16" i="41"/>
  <c r="I16" i="41"/>
  <c r="H16" i="41"/>
  <c r="E227" i="24" l="1"/>
  <c r="E253" i="24"/>
  <c r="E161" i="24"/>
  <c r="E205" i="24"/>
  <c r="E95" i="24"/>
  <c r="E117" i="24"/>
  <c r="E51" i="24"/>
  <c r="E139" i="24"/>
  <c r="E183" i="24"/>
  <c r="E73" i="24"/>
  <c r="C7" i="24"/>
  <c r="E29" i="24"/>
  <c r="Z27" i="19"/>
  <c r="U35" i="19"/>
  <c r="Z35" i="19" s="1"/>
  <c r="U51" i="19"/>
  <c r="T161" i="19"/>
  <c r="T149" i="19"/>
  <c r="T147" i="19"/>
  <c r="T135" i="19"/>
  <c r="T121" i="19"/>
  <c r="T133" i="19"/>
  <c r="T119" i="19"/>
  <c r="T105" i="19"/>
  <c r="T93" i="19"/>
  <c r="T91" i="19"/>
  <c r="T79" i="19"/>
  <c r="T77" i="19"/>
  <c r="T65" i="19"/>
  <c r="T63" i="19"/>
  <c r="T51" i="19"/>
  <c r="T35" i="19"/>
  <c r="T107" i="19"/>
  <c r="T37" i="19"/>
  <c r="T49" i="19"/>
  <c r="T23" i="19"/>
  <c r="T21" i="19"/>
  <c r="T9" i="19"/>
  <c r="S7" i="19"/>
  <c r="U9" i="19"/>
  <c r="Z10" i="19"/>
  <c r="Z13" i="19"/>
  <c r="U21" i="19"/>
  <c r="Z21" i="19" s="1"/>
  <c r="Z24" i="19"/>
  <c r="U23" i="19"/>
  <c r="Z23" i="19" s="1"/>
  <c r="Z41" i="19"/>
  <c r="U49" i="19"/>
  <c r="Z49" i="19" s="1"/>
  <c r="Z38" i="19"/>
  <c r="U37" i="19"/>
  <c r="Z37" i="19" s="1"/>
  <c r="Z108" i="19"/>
  <c r="U107" i="19"/>
  <c r="Z107" i="19" s="1"/>
  <c r="Z136" i="19"/>
  <c r="U135" i="19"/>
  <c r="Z135" i="19" s="1"/>
  <c r="Z153" i="19"/>
  <c r="U161" i="19"/>
  <c r="Z161" i="19" s="1"/>
  <c r="Z55" i="19"/>
  <c r="U63" i="19"/>
  <c r="Z63" i="19" s="1"/>
  <c r="Z66" i="19"/>
  <c r="U65" i="19"/>
  <c r="Z65" i="19" s="1"/>
  <c r="Z69" i="19"/>
  <c r="U77" i="19"/>
  <c r="Z77" i="19" s="1"/>
  <c r="Z80" i="19"/>
  <c r="U79" i="19"/>
  <c r="Z79" i="19" s="1"/>
  <c r="Z83" i="19"/>
  <c r="U91" i="19"/>
  <c r="Z91" i="19" s="1"/>
  <c r="Z94" i="19"/>
  <c r="U93" i="19"/>
  <c r="Z93" i="19" s="1"/>
  <c r="Z97" i="19"/>
  <c r="U105" i="19"/>
  <c r="Z105" i="19" s="1"/>
  <c r="Z111" i="19"/>
  <c r="U119" i="19"/>
  <c r="Z119" i="19" s="1"/>
  <c r="Z139" i="19"/>
  <c r="U147" i="19"/>
  <c r="Z147" i="19" s="1"/>
  <c r="Z125" i="19"/>
  <c r="U133" i="19"/>
  <c r="Z133" i="19" s="1"/>
  <c r="Z122" i="19"/>
  <c r="U121" i="19"/>
  <c r="Z121" i="19" s="1"/>
  <c r="Z150" i="19"/>
  <c r="U149" i="19"/>
  <c r="Z149" i="19" s="1"/>
  <c r="L161" i="19"/>
  <c r="L149" i="19"/>
  <c r="L147" i="19"/>
  <c r="L135" i="19"/>
  <c r="L133" i="19"/>
  <c r="L119" i="19"/>
  <c r="L121" i="19"/>
  <c r="L107" i="19"/>
  <c r="L105" i="19"/>
  <c r="L93" i="19"/>
  <c r="L91" i="19"/>
  <c r="L79" i="19"/>
  <c r="L77" i="19"/>
  <c r="L65" i="19"/>
  <c r="L63" i="19"/>
  <c r="L51" i="19"/>
  <c r="L49" i="19"/>
  <c r="L23" i="19"/>
  <c r="L35" i="19"/>
  <c r="L21" i="19"/>
  <c r="L9" i="19"/>
  <c r="K7" i="19"/>
  <c r="L37" i="19"/>
  <c r="D161" i="19"/>
  <c r="D149" i="19"/>
  <c r="D147" i="19"/>
  <c r="D135" i="19"/>
  <c r="D119" i="19"/>
  <c r="D121" i="19"/>
  <c r="D133" i="19"/>
  <c r="D107" i="19"/>
  <c r="D105" i="19"/>
  <c r="D93" i="19"/>
  <c r="D91" i="19"/>
  <c r="D79" i="19"/>
  <c r="D77" i="19"/>
  <c r="D65" i="19"/>
  <c r="D63" i="19"/>
  <c r="D51" i="19"/>
  <c r="D35" i="19"/>
  <c r="D49" i="19"/>
  <c r="D37" i="19"/>
  <c r="D21" i="19"/>
  <c r="D9" i="19"/>
  <c r="C7" i="19"/>
  <c r="D23" i="19"/>
  <c r="H87" i="8"/>
  <c r="H61" i="8"/>
  <c r="H64" i="8"/>
  <c r="H56" i="8"/>
  <c r="H59" i="8"/>
  <c r="H53" i="8"/>
  <c r="H62" i="8"/>
  <c r="H65" i="8"/>
  <c r="H57" i="8"/>
  <c r="H54" i="8"/>
  <c r="H60" i="8"/>
  <c r="H52" i="8"/>
  <c r="H58" i="8"/>
  <c r="H63" i="8"/>
  <c r="H55" i="8"/>
  <c r="E205" i="8"/>
  <c r="F206" i="8" s="1"/>
  <c r="E117" i="8"/>
  <c r="F118" i="8" s="1"/>
  <c r="E51" i="8"/>
  <c r="F41" i="8"/>
  <c r="F37" i="8"/>
  <c r="F33" i="8"/>
  <c r="F31" i="8"/>
  <c r="F283" i="8"/>
  <c r="F279" i="8"/>
  <c r="F275" i="8"/>
  <c r="F273" i="8"/>
  <c r="F260" i="8"/>
  <c r="F256" i="8"/>
  <c r="F241" i="8"/>
  <c r="F237" i="8"/>
  <c r="F233" i="8"/>
  <c r="E227" i="8"/>
  <c r="F228" i="8" s="1"/>
  <c r="E139" i="8"/>
  <c r="F140" i="8" s="1"/>
  <c r="F40" i="8"/>
  <c r="F36" i="8"/>
  <c r="F282" i="8"/>
  <c r="F278" i="8"/>
  <c r="F263" i="8"/>
  <c r="F259" i="8"/>
  <c r="F255" i="8"/>
  <c r="F252" i="8"/>
  <c r="F240" i="8"/>
  <c r="F236" i="8"/>
  <c r="F232" i="8"/>
  <c r="F217" i="8"/>
  <c r="F213" i="8"/>
  <c r="F209" i="8"/>
  <c r="F207" i="8"/>
  <c r="F194" i="8"/>
  <c r="F190" i="8"/>
  <c r="F175" i="8"/>
  <c r="F171" i="8"/>
  <c r="F167" i="8"/>
  <c r="F164" i="8"/>
  <c r="F152" i="8"/>
  <c r="F148" i="8"/>
  <c r="F144" i="8"/>
  <c r="F129" i="8"/>
  <c r="F125" i="8"/>
  <c r="F121" i="8"/>
  <c r="E249" i="8"/>
  <c r="F250" i="8" s="1"/>
  <c r="E161" i="8"/>
  <c r="F162" i="8" s="1"/>
  <c r="F43" i="8"/>
  <c r="F39" i="8"/>
  <c r="F35" i="8"/>
  <c r="F32" i="8"/>
  <c r="F8" i="8"/>
  <c r="F285" i="8"/>
  <c r="F281" i="8"/>
  <c r="F277" i="8"/>
  <c r="F274" i="8"/>
  <c r="F262" i="8"/>
  <c r="E271" i="8"/>
  <c r="F272" i="8" s="1"/>
  <c r="E183" i="8"/>
  <c r="F184" i="8" s="1"/>
  <c r="E95" i="8"/>
  <c r="F96" i="8" s="1"/>
  <c r="F42" i="8"/>
  <c r="F38" i="8"/>
  <c r="F34" i="8"/>
  <c r="F284" i="8"/>
  <c r="F254" i="8"/>
  <c r="F238" i="8"/>
  <c r="F218" i="8"/>
  <c r="F188" i="8"/>
  <c r="F186" i="8"/>
  <c r="F151" i="8"/>
  <c r="F149" i="8"/>
  <c r="F123" i="8"/>
  <c r="F104" i="8"/>
  <c r="F20" i="8"/>
  <c r="F12" i="8"/>
  <c r="F257" i="8"/>
  <c r="F251" i="8"/>
  <c r="F231" i="8"/>
  <c r="F229" i="8"/>
  <c r="F192" i="8"/>
  <c r="F166" i="8"/>
  <c r="F153" i="8"/>
  <c r="F127" i="8"/>
  <c r="F119" i="8"/>
  <c r="F107" i="8"/>
  <c r="F99" i="8"/>
  <c r="F15" i="8"/>
  <c r="F276" i="8"/>
  <c r="F234" i="8"/>
  <c r="F211" i="8"/>
  <c r="F196" i="8"/>
  <c r="F170" i="8"/>
  <c r="F168" i="8"/>
  <c r="F131" i="8"/>
  <c r="F102" i="8"/>
  <c r="F18" i="8"/>
  <c r="F253" i="8"/>
  <c r="F215" i="8"/>
  <c r="F174" i="8"/>
  <c r="F172" i="8"/>
  <c r="F146" i="8"/>
  <c r="F142" i="8"/>
  <c r="F105" i="8"/>
  <c r="F21" i="8"/>
  <c r="F13" i="8"/>
  <c r="F219" i="8"/>
  <c r="F189" i="8"/>
  <c r="F187" i="8"/>
  <c r="F150" i="8"/>
  <c r="F124" i="8"/>
  <c r="F122" i="8"/>
  <c r="F120" i="8"/>
  <c r="F108" i="8"/>
  <c r="F100" i="8"/>
  <c r="F16" i="8"/>
  <c r="F280" i="8"/>
  <c r="F239" i="8"/>
  <c r="F230" i="8"/>
  <c r="F193" i="8"/>
  <c r="F191" i="8"/>
  <c r="F185" i="8"/>
  <c r="F165" i="8"/>
  <c r="F128" i="8"/>
  <c r="F126" i="8"/>
  <c r="F103" i="8"/>
  <c r="F97" i="8"/>
  <c r="E29" i="8"/>
  <c r="F30" i="8" s="1"/>
  <c r="F19" i="8"/>
  <c r="F9" i="8"/>
  <c r="F208" i="8"/>
  <c r="F195" i="8"/>
  <c r="F143" i="8"/>
  <c r="F109" i="8"/>
  <c r="F10" i="8"/>
  <c r="F145" i="8"/>
  <c r="F261" i="8"/>
  <c r="F216" i="8"/>
  <c r="F173" i="8"/>
  <c r="F235" i="8"/>
  <c r="E73" i="8"/>
  <c r="C7" i="8"/>
  <c r="F258" i="8"/>
  <c r="F163" i="8"/>
  <c r="F101" i="8"/>
  <c r="F14" i="8"/>
  <c r="F98" i="8"/>
  <c r="F130" i="8"/>
  <c r="F17" i="8"/>
  <c r="F214" i="8"/>
  <c r="F141" i="8"/>
  <c r="F106" i="8"/>
  <c r="F210" i="8"/>
  <c r="F212" i="8"/>
  <c r="F169" i="8"/>
  <c r="F197" i="8"/>
  <c r="F147" i="8"/>
  <c r="F11" i="8"/>
  <c r="H83" i="8"/>
  <c r="H79" i="8"/>
  <c r="H76" i="8"/>
  <c r="H86" i="8"/>
  <c r="H82" i="8"/>
  <c r="H78" i="8"/>
  <c r="H85" i="8"/>
  <c r="H81" i="8"/>
  <c r="H77" i="8"/>
  <c r="H75" i="8"/>
  <c r="H74" i="8"/>
  <c r="H84" i="8"/>
  <c r="H80" i="8"/>
  <c r="F21" i="10"/>
  <c r="F17" i="10"/>
  <c r="F13" i="10"/>
  <c r="F10" i="10"/>
  <c r="F20" i="10"/>
  <c r="F16" i="10"/>
  <c r="F12" i="10"/>
  <c r="C7" i="10"/>
  <c r="F8" i="10"/>
  <c r="F19" i="10"/>
  <c r="F15" i="10"/>
  <c r="F11" i="10"/>
  <c r="F9" i="10"/>
  <c r="F18" i="10"/>
  <c r="F14" i="10"/>
  <c r="Z9" i="19" l="1"/>
  <c r="Z154" i="19"/>
  <c r="Z113" i="19"/>
  <c r="Z124" i="19"/>
  <c r="Z127" i="19"/>
  <c r="Z98" i="19"/>
  <c r="Z85" i="19"/>
  <c r="Z72" i="19"/>
  <c r="Z59" i="19"/>
  <c r="Z128" i="19"/>
  <c r="Z45" i="19"/>
  <c r="Z46" i="19"/>
  <c r="Z11" i="19"/>
  <c r="Z18" i="19"/>
  <c r="Z146" i="19"/>
  <c r="Z75" i="19"/>
  <c r="Z39" i="19"/>
  <c r="Z145" i="19"/>
  <c r="Z109" i="19"/>
  <c r="Z116" i="19"/>
  <c r="Z115" i="19"/>
  <c r="Z96" i="19"/>
  <c r="Z84" i="19"/>
  <c r="Z71" i="19"/>
  <c r="Z58" i="19"/>
  <c r="Z129" i="19"/>
  <c r="Z44" i="19"/>
  <c r="Z32" i="19"/>
  <c r="Z110" i="19"/>
  <c r="Z42" i="19"/>
  <c r="Z141" i="19"/>
  <c r="Z159" i="19"/>
  <c r="Z112" i="19"/>
  <c r="Z104" i="19"/>
  <c r="Z95" i="19"/>
  <c r="Z82" i="19"/>
  <c r="Z70" i="19"/>
  <c r="Z57" i="19"/>
  <c r="Z53" i="19"/>
  <c r="Z30" i="19"/>
  <c r="Z20" i="19"/>
  <c r="Z33" i="19"/>
  <c r="Z144" i="19"/>
  <c r="Z47" i="19"/>
  <c r="Z137" i="19"/>
  <c r="Z155" i="19"/>
  <c r="Z160" i="19"/>
  <c r="Z103" i="19"/>
  <c r="Z90" i="19"/>
  <c r="Z81" i="19"/>
  <c r="Z68" i="19"/>
  <c r="Z56" i="19"/>
  <c r="Z48" i="19"/>
  <c r="Z118" i="19"/>
  <c r="Z17" i="19"/>
  <c r="Z25" i="19"/>
  <c r="Z40" i="19"/>
  <c r="Z101" i="19"/>
  <c r="Z132" i="19"/>
  <c r="Z151" i="19"/>
  <c r="Z156" i="19"/>
  <c r="Z102" i="19"/>
  <c r="Z89" i="19"/>
  <c r="Z76" i="19"/>
  <c r="Z67" i="19"/>
  <c r="Z157" i="19"/>
  <c r="Z28" i="19"/>
  <c r="Z43" i="19"/>
  <c r="Z16" i="19"/>
  <c r="Z29" i="19"/>
  <c r="Z123" i="19"/>
  <c r="Z142" i="19"/>
  <c r="Z143" i="19"/>
  <c r="Z100" i="19"/>
  <c r="Z87" i="19"/>
  <c r="Z74" i="19"/>
  <c r="Z61" i="19"/>
  <c r="Z140" i="19"/>
  <c r="Z19" i="19"/>
  <c r="Z31" i="19"/>
  <c r="Z14" i="19"/>
  <c r="Z34" i="19"/>
  <c r="Z88" i="19"/>
  <c r="Z158" i="19"/>
  <c r="Z117" i="19"/>
  <c r="Z138" i="19"/>
  <c r="Z126" i="19"/>
  <c r="Z99" i="19"/>
  <c r="Z86" i="19"/>
  <c r="Z73" i="19"/>
  <c r="Z60" i="19"/>
  <c r="Z131" i="19"/>
  <c r="Z54" i="19"/>
  <c r="Z114" i="19"/>
  <c r="Z12" i="19"/>
  <c r="Z26" i="19"/>
  <c r="Z130" i="19"/>
  <c r="Z152" i="19"/>
  <c r="Z62" i="19"/>
  <c r="Z15" i="19"/>
  <c r="Z51" i="19"/>
  <c r="Z52" i="19"/>
  <c r="E51" i="10"/>
  <c r="C51" i="10"/>
  <c r="D52" i="10" s="1"/>
  <c r="E73" i="10"/>
  <c r="C73" i="10"/>
  <c r="D74" i="10" s="1"/>
  <c r="E29" i="10"/>
  <c r="D8" i="10"/>
  <c r="E95" i="10"/>
  <c r="C29" i="10"/>
  <c r="C95" i="10"/>
  <c r="D96" i="10" s="1"/>
  <c r="C227" i="8"/>
  <c r="D228" i="8" s="1"/>
  <c r="C139" i="8"/>
  <c r="D140" i="8" s="1"/>
  <c r="C73" i="8"/>
  <c r="D74" i="8" s="1"/>
  <c r="C29" i="8"/>
  <c r="D30" i="8" s="1"/>
  <c r="C271" i="8"/>
  <c r="D272" i="8" s="1"/>
  <c r="C205" i="8"/>
  <c r="D206" i="8" s="1"/>
  <c r="C117" i="8"/>
  <c r="D118" i="8" s="1"/>
  <c r="C183" i="8"/>
  <c r="D184" i="8" s="1"/>
  <c r="C51" i="8"/>
  <c r="D8" i="8"/>
  <c r="C161" i="8"/>
  <c r="D162" i="8" s="1"/>
  <c r="C249" i="8"/>
  <c r="D250" i="8" s="1"/>
  <c r="C95" i="8"/>
  <c r="D96" i="8" s="1"/>
  <c r="F84" i="8"/>
  <c r="F80" i="8"/>
  <c r="F83" i="8"/>
  <c r="F79" i="8"/>
  <c r="F76" i="8"/>
  <c r="F86" i="8"/>
  <c r="F82" i="8"/>
  <c r="F78" i="8"/>
  <c r="F85" i="8"/>
  <c r="F81" i="8"/>
  <c r="F77" i="8"/>
  <c r="F75" i="8"/>
  <c r="F74" i="8"/>
  <c r="F87" i="8"/>
  <c r="F52" i="8"/>
  <c r="F58" i="8"/>
  <c r="F61" i="8"/>
  <c r="F64" i="8"/>
  <c r="F56" i="8"/>
  <c r="F59" i="8"/>
  <c r="F53" i="8"/>
  <c r="F62" i="8"/>
  <c r="F65" i="8"/>
  <c r="F57" i="8"/>
  <c r="F54" i="8"/>
  <c r="F55" i="8"/>
  <c r="F63" i="8"/>
  <c r="F60" i="8"/>
  <c r="C147" i="19"/>
  <c r="I147" i="19" s="1"/>
  <c r="C161" i="19"/>
  <c r="I161" i="19" s="1"/>
  <c r="C135" i="19"/>
  <c r="I135" i="19" s="1"/>
  <c r="C119" i="19"/>
  <c r="I119" i="19" s="1"/>
  <c r="C121" i="19"/>
  <c r="I121" i="19" s="1"/>
  <c r="C149" i="19"/>
  <c r="I149" i="19" s="1"/>
  <c r="C77" i="19"/>
  <c r="I77" i="19" s="1"/>
  <c r="C23" i="19"/>
  <c r="I23" i="19" s="1"/>
  <c r="I7" i="19"/>
  <c r="C133" i="19"/>
  <c r="I133" i="19" s="1"/>
  <c r="C91" i="19"/>
  <c r="I91" i="19" s="1"/>
  <c r="C65" i="19"/>
  <c r="I65" i="19" s="1"/>
  <c r="C63" i="19"/>
  <c r="I63" i="19" s="1"/>
  <c r="C105" i="19"/>
  <c r="I105" i="19" s="1"/>
  <c r="C79" i="19"/>
  <c r="I79" i="19" s="1"/>
  <c r="C93" i="19"/>
  <c r="I93" i="19" s="1"/>
  <c r="C51" i="19"/>
  <c r="I51" i="19" s="1"/>
  <c r="C35" i="19"/>
  <c r="I35" i="19" s="1"/>
  <c r="C107" i="19"/>
  <c r="I107" i="19" s="1"/>
  <c r="C49" i="19"/>
  <c r="I49" i="19" s="1"/>
  <c r="C37" i="19"/>
  <c r="I37" i="19" s="1"/>
  <c r="C21" i="19"/>
  <c r="I21" i="19" s="1"/>
  <c r="C9" i="19"/>
  <c r="I9" i="19" s="1"/>
  <c r="K161" i="19"/>
  <c r="Q161" i="19" s="1"/>
  <c r="K135" i="19"/>
  <c r="Q135" i="19" s="1"/>
  <c r="K133" i="19"/>
  <c r="Q133" i="19" s="1"/>
  <c r="K149" i="19"/>
  <c r="Q149" i="19" s="1"/>
  <c r="K119" i="19"/>
  <c r="Q119" i="19" s="1"/>
  <c r="K147" i="19"/>
  <c r="Q147" i="19" s="1"/>
  <c r="K91" i="19"/>
  <c r="Q91" i="19" s="1"/>
  <c r="K65" i="19"/>
  <c r="Q65" i="19" s="1"/>
  <c r="K37" i="19"/>
  <c r="Q37" i="19" s="1"/>
  <c r="Q7" i="19"/>
  <c r="K105" i="19"/>
  <c r="Q105" i="19" s="1"/>
  <c r="K79" i="19"/>
  <c r="Q79" i="19" s="1"/>
  <c r="K51" i="19"/>
  <c r="Q51" i="19" s="1"/>
  <c r="K49" i="19"/>
  <c r="Q49" i="19" s="1"/>
  <c r="K93" i="19"/>
  <c r="Q93" i="19" s="1"/>
  <c r="K107" i="19"/>
  <c r="Q107" i="19" s="1"/>
  <c r="K23" i="19"/>
  <c r="Q23" i="19" s="1"/>
  <c r="K121" i="19"/>
  <c r="Q121" i="19" s="1"/>
  <c r="K35" i="19"/>
  <c r="Q35" i="19" s="1"/>
  <c r="K21" i="19"/>
  <c r="Q21" i="19" s="1"/>
  <c r="K9" i="19"/>
  <c r="Q9" i="19" s="1"/>
  <c r="K77" i="19"/>
  <c r="Q77" i="19" s="1"/>
  <c r="K63" i="19"/>
  <c r="Q63" i="19" s="1"/>
  <c r="S107" i="19"/>
  <c r="Y107" i="19" s="1"/>
  <c r="S149" i="19"/>
  <c r="Y149" i="19" s="1"/>
  <c r="S121" i="19"/>
  <c r="Y121" i="19" s="1"/>
  <c r="S147" i="19"/>
  <c r="Y147" i="19" s="1"/>
  <c r="S133" i="19"/>
  <c r="Y133" i="19" s="1"/>
  <c r="S105" i="19"/>
  <c r="Y105" i="19" s="1"/>
  <c r="S79" i="19"/>
  <c r="Y79" i="19" s="1"/>
  <c r="Y7" i="19"/>
  <c r="S93" i="19"/>
  <c r="Y93" i="19" s="1"/>
  <c r="S35" i="19"/>
  <c r="Y35" i="19" s="1"/>
  <c r="S135" i="19"/>
  <c r="Y135" i="19" s="1"/>
  <c r="S119" i="19"/>
  <c r="Y119" i="19" s="1"/>
  <c r="S37" i="19"/>
  <c r="Y37" i="19" s="1"/>
  <c r="S63" i="19"/>
  <c r="Y63" i="19" s="1"/>
  <c r="S49" i="19"/>
  <c r="Y49" i="19" s="1"/>
  <c r="S161" i="19"/>
  <c r="Y161" i="19" s="1"/>
  <c r="S77" i="19"/>
  <c r="Y77" i="19" s="1"/>
  <c r="S23" i="19"/>
  <c r="Y23" i="19" s="1"/>
  <c r="S21" i="19"/>
  <c r="Y21" i="19" s="1"/>
  <c r="S9" i="19"/>
  <c r="Y9" i="19" s="1"/>
  <c r="S51" i="19"/>
  <c r="Y51" i="19" s="1"/>
  <c r="S65" i="19"/>
  <c r="Y65" i="19" s="1"/>
  <c r="S91" i="19"/>
  <c r="Y91" i="19" s="1"/>
  <c r="C205" i="24"/>
  <c r="D206" i="24" s="1"/>
  <c r="C227" i="24"/>
  <c r="D228" i="24" s="1"/>
  <c r="C161" i="24"/>
  <c r="D162" i="24" s="1"/>
  <c r="C29" i="24"/>
  <c r="D30" i="24" s="1"/>
  <c r="C95" i="24"/>
  <c r="D96" i="24" s="1"/>
  <c r="C117" i="24"/>
  <c r="D118" i="24" s="1"/>
  <c r="C51" i="24"/>
  <c r="C139" i="24"/>
  <c r="D140" i="24" s="1"/>
  <c r="C73" i="24"/>
  <c r="D74" i="24" s="1"/>
  <c r="C253" i="24"/>
  <c r="D254" i="24" s="1"/>
  <c r="C183" i="24"/>
  <c r="D184" i="24" s="1"/>
  <c r="D8" i="24"/>
  <c r="D52" i="24" l="1"/>
  <c r="D52" i="8"/>
  <c r="D30" i="10"/>
  <c r="F96" i="10"/>
  <c r="F107" i="10"/>
  <c r="F103" i="10"/>
  <c r="F99" i="10"/>
  <c r="F97" i="10"/>
  <c r="F106" i="10"/>
  <c r="F102" i="10"/>
  <c r="F109" i="10"/>
  <c r="F105" i="10"/>
  <c r="F101" i="10"/>
  <c r="F98" i="10"/>
  <c r="F100" i="10"/>
  <c r="F104" i="10"/>
  <c r="F108" i="10"/>
  <c r="F41" i="10"/>
  <c r="F37" i="10"/>
  <c r="F33" i="10"/>
  <c r="F31" i="10"/>
  <c r="F40" i="10"/>
  <c r="F36" i="10"/>
  <c r="F43" i="10"/>
  <c r="F39" i="10"/>
  <c r="F35" i="10"/>
  <c r="F32" i="10"/>
  <c r="F42" i="10"/>
  <c r="F38" i="10"/>
  <c r="F34" i="10"/>
  <c r="F30" i="10"/>
  <c r="F84" i="10"/>
  <c r="F80" i="10"/>
  <c r="F87" i="10"/>
  <c r="F83" i="10"/>
  <c r="F79" i="10"/>
  <c r="F76" i="10"/>
  <c r="F86" i="10"/>
  <c r="F82" i="10"/>
  <c r="F78" i="10"/>
  <c r="F74" i="10"/>
  <c r="F85" i="10"/>
  <c r="F81" i="10"/>
  <c r="F77" i="10"/>
  <c r="F75" i="10"/>
  <c r="F64" i="10"/>
  <c r="F60" i="10"/>
  <c r="F56" i="10"/>
  <c r="F52" i="10"/>
  <c r="F63" i="10"/>
  <c r="F59" i="10"/>
  <c r="F55" i="10"/>
  <c r="F53" i="10"/>
  <c r="F62" i="10"/>
  <c r="F58" i="10"/>
  <c r="F61" i="10"/>
  <c r="F54" i="10"/>
  <c r="F65" i="10"/>
  <c r="F57" i="10"/>
</calcChain>
</file>

<file path=xl/sharedStrings.xml><?xml version="1.0" encoding="utf-8"?>
<sst xmlns="http://schemas.openxmlformats.org/spreadsheetml/2006/main" count="5601" uniqueCount="321">
  <si>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</si>
  <si>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</si>
  <si>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</si>
  <si>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</si>
  <si>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</si>
  <si>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</si>
  <si>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</si>
  <si>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</si>
  <si>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</si>
  <si>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</si>
  <si>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</si>
  <si>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</si>
  <si>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</si>
  <si>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</si>
  <si>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</si>
  <si>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</si>
  <si>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</si>
  <si>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</si>
  <si>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</si>
  <si>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</si>
  <si>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</si>
  <si>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</si>
  <si>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</si>
  <si>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</si>
  <si>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</si>
  <si>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</si>
  <si>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</si>
  <si>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</si>
  <si>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</si>
  <si>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</si>
  <si>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</si>
  <si>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</si>
  <si>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</si>
  <si>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</si>
  <si>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</si>
  <si>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</si>
  <si>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</si>
  <si>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</si>
  <si>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</si>
  <si>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</si>
  <si>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</si>
  <si>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</si>
  <si>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</si>
  <si>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</si>
  <si>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</si>
  <si>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</si>
  <si>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</si>
  <si>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</si>
  <si>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</si>
  <si>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</si>
  <si>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</si>
  <si>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</si>
  <si>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</si>
  <si>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</si>
  <si>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</si>
  <si>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</si>
  <si>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</si>
  <si>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</si>
  <si>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</si>
  <si>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</si>
  <si>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</si>
  <si>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</si>
  <si>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</si>
  <si>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</si>
  <si>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</si>
  <si>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</si>
  <si>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</si>
  <si>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</si>
  <si>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</si>
  <si>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</si>
  <si>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</si>
  <si>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</si>
  <si>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</si>
  <si>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</si>
  <si>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</si>
  <si>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</si>
  <si>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</si>
  <si>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</si>
  <si>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</si>
  <si>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</si>
  <si>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</si>
  <si>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</si>
  <si>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</si>
  <si>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</si>
  <si>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</si>
  <si>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</si>
  <si>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</si>
  <si>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</si>
  <si>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</si>
  <si>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</si>
  <si>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</si>
  <si>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</si>
  <si>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</si>
  <si>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</si>
  <si>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</si>
  <si>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</si>
  <si>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</si>
  <si>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</si>
  <si>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</si>
  <si>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</si>
  <si>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</si>
  <si>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</si>
  <si>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</si>
  <si>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</si>
  <si>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</si>
  <si>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</si>
  <si>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</si>
  <si>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</si>
  <si>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</si>
  <si>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</si>
  <si>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</si>
  <si>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</si>
  <si>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</si>
  <si>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</si>
  <si>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</si>
  <si>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</si>
  <si>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</si>
  <si>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</si>
  <si>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</si>
  <si>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</si>
  <si>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</si>
  <si>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</si>
  <si>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</si>
  <si>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</si>
  <si>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</si>
  <si>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</si>
  <si>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</si>
  <si>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</si>
  <si>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</si>
  <si>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</si>
  <si>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</si>
  <si>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</si>
  <si>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</si>
  <si>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</si>
  <si>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</si>
  <si>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</si>
  <si>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</si>
  <si>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</si>
  <si>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</si>
  <si>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</si>
  <si>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</si>
  <si>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</si>
  <si>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</si>
  <si>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</si>
  <si>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</si>
  <si>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</si>
  <si>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</si>
  <si>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</si>
  <si>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</si>
  <si>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</si>
  <si>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</si>
  <si>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</si>
  <si>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</si>
  <si>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</si>
  <si>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</si>
  <si>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</si>
  <si>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</si>
  <si>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</si>
  <si>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</si>
  <si>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</si>
  <si>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</si>
  <si>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</si>
  <si>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</si>
  <si>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</si>
  <si>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</si>
  <si>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</si>
  <si>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</si>
  <si>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</si>
  <si>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</si>
  <si>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</si>
  <si>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</si>
  <si>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</si>
  <si>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</si>
  <si>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</si>
  <si>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</si>
  <si>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</si>
  <si>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</si>
  <si>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</si>
  <si>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</si>
  <si>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</si>
  <si>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</si>
  <si>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</si>
  <si>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</si>
  <si>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</si>
  <si>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</si>
  <si>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</si>
  <si>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</si>
  <si>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</si>
  <si>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</si>
  <si>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</si>
  <si>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</si>
  <si>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</si>
  <si>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</si>
  <si>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</si>
  <si>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</si>
  <si>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</si>
  <si>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</si>
  <si>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</si>
  <si>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</si>
  <si>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</si>
  <si>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</si>
  <si>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</si>
  <si>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</si>
  <si>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</si>
  <si>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</si>
  <si>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</si>
  <si>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</si>
  <si>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</si>
  <si>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</si>
  <si>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</si>
  <si>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</si>
  <si>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</si>
  <si>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</si>
  <si>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</si>
  <si>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</si>
  <si>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</si>
  <si>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</si>
  <si>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</si>
  <si>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</si>
  <si>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</si>
  <si>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</si>
  <si>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</si>
  <si>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</si>
  <si>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</si>
  <si>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</si>
  <si>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</si>
  <si>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</si>
  <si>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</si>
  <si>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</si>
  <si>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</si>
  <si>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</si>
  <si>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</si>
  <si>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</si>
  <si>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</si>
  <si>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</si>
  <si>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</si>
  <si>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</si>
  <si>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</si>
  <si>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</si>
  <si>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</si>
  <si>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</si>
  <si>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</si>
  <si>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</si>
  <si>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</si>
  <si>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</si>
  <si>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</si>
  <si>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</si>
  <si>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</si>
  <si>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</si>
  <si>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</si>
  <si>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</si>
  <si>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</si>
  <si>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</si>
  <si>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</si>
  <si>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</si>
  <si>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</si>
  <si>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</si>
  <si>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</si>
  <si>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febrero 2020</t>
  </si>
  <si>
    <t>febrero 2020</t>
  </si>
  <si>
    <t>Viajeros entrados en los establecimientos alojativos de Arona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</si>
  <si>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</si>
  <si>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</si>
  <si>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</si>
  <si>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</si>
  <si>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</si>
  <si>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</si>
  <si>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</si>
  <si>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</si>
  <si>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</si>
  <si>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febrero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</si>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</sst>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479E1A6-91EE-4F8C-A157-915539BF9C3D}"/>
    <cellStyle name="Normal 2 6" xfId="3" xr:uid="{C5E9F14C-BB92-40BE-8B8A-BDDB84E6C64A}"/>
    <cellStyle name="Porcentaje" xfId="1" builtinId="5"/>
  </cellStyles>
  <dxfs count="0"/>
  <tableStyles count="1" defaultTableStyle="TableStyleMedium2" defaultPivotStyle="PivotStyleLight16">
    <tableStyle name="Invisible" pivot="0" table="0" count="0" xr9:uid="{8CDF3430-116F-42C9-B4C2-AF6552E0DF1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2-448C-B3DA-55E0173275B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2-448C-B3DA-55E0173275B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2-448C-B3DA-55E0173275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2-448C-B3DA-55E0173275B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2-448C-B3DA-55E0173275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72-448C-B3DA-55E0173275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12">
                  <c:v>223777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72-448C-B3DA-55E017327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72-448C-B3DA-55E0173275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72-448C-B3DA-55E0173275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2-448C-B3DA-55E0173275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2-448C-B3DA-55E0173275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2-448C-B3DA-55E0173275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2-448C-B3DA-55E0173275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2-448C-B3DA-55E0173275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2-448C-B3DA-55E0173275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2-448C-B3DA-55E0173275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2-448C-B3DA-55E0173275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2-448C-B3DA-55E0173275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2-448C-B3DA-55E0173275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2-448C-B3DA-55E0173275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2-448C-B3DA-55E0173275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2-448C-B3DA-55E0173275B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12">
                  <c:v>4.3701931373509195E-2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72-448C-B3DA-55E017327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C-4A28-93FB-3AD84B4829A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C-4A28-93FB-3AD84B4829A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2C-4A28-93FB-3AD84B4829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2C-4A28-93FB-3AD84B4829A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2C-4A28-93FB-3AD84B4829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2C-4A28-93FB-3AD84B4829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12">
                  <c:v>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2C-4A28-93FB-3AD84B48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2C-4A28-93FB-3AD84B4829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2C-4A28-93FB-3AD84B4829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C-4A28-93FB-3AD84B4829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C-4A28-93FB-3AD84B4829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C-4A28-93FB-3AD84B4829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C-4A28-93FB-3AD84B4829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2C-4A28-93FB-3AD84B4829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C-4A28-93FB-3AD84B4829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C-4A28-93FB-3AD84B4829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C-4A28-93FB-3AD84B4829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C-4A28-93FB-3AD84B4829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C-4A28-93FB-3AD84B4829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C-4A28-93FB-3AD84B4829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C-4A28-93FB-3AD84B4829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C-4A28-93FB-3AD84B4829A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12">
                  <c:v>-6.0298767855195723E-2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2C-4A28-93FB-3AD84B48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3-4291-BABE-FC17F05C282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3-4291-BABE-FC17F05C282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3-4291-BABE-FC17F05C28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3-4291-BABE-FC17F05C282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33-4291-BABE-FC17F05C28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33-4291-BABE-FC17F05C28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12">
                  <c:v>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33-4291-BABE-FC17F05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33-4291-BABE-FC17F05C28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33-4291-BABE-FC17F05C28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33-4291-BABE-FC17F05C28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33-4291-BABE-FC17F05C28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33-4291-BABE-FC17F05C28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33-4291-BABE-FC17F05C28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33-4291-BABE-FC17F05C28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33-4291-BABE-FC17F05C28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33-4291-BABE-FC17F05C28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33-4291-BABE-FC17F05C28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33-4291-BABE-FC17F05C28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33-4291-BABE-FC17F05C28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33-4291-BABE-FC17F05C28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33-4291-BABE-FC17F05C28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33-4291-BABE-FC17F05C282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12">
                  <c:v>-0.24465058750773039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33-4291-BABE-FC17F05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4-40D5-8152-3038E26E32A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4-40D5-8152-3038E26E32A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4-40D5-8152-3038E26E32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4-40D5-8152-3038E26E32A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4-40D5-8152-3038E26E32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54-40D5-8152-3038E26E32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12">
                  <c:v>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54-40D5-8152-3038E26E3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54-40D5-8152-3038E26E32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54-40D5-8152-3038E26E32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4-40D5-8152-3038E26E32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4-40D5-8152-3038E26E32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4-40D5-8152-3038E26E32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4-40D5-8152-3038E26E32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4-40D5-8152-3038E26E32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4-40D5-8152-3038E26E32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4-40D5-8152-3038E26E32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4-40D5-8152-3038E26E32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4-40D5-8152-3038E26E32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4-40D5-8152-3038E26E32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4-40D5-8152-3038E26E32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4-40D5-8152-3038E26E32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4-40D5-8152-3038E26E32A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12">
                  <c:v>-6.6388888888888942E-2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54-40D5-8152-3038E26E3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F-46CB-90C9-5F3D2C78455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F-46CB-90C9-5F3D2C78455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F-46CB-90C9-5F3D2C7845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F-46CB-90C9-5F3D2C78455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F-46CB-90C9-5F3D2C7845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DF-46CB-90C9-5F3D2C7845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12">
                  <c:v>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DF-46CB-90C9-5F3D2C78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DF-46CB-90C9-5F3D2C7845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DF-46CB-90C9-5F3D2C7845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DF-46CB-90C9-5F3D2C7845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DF-46CB-90C9-5F3D2C7845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DF-46CB-90C9-5F3D2C7845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F-46CB-90C9-5F3D2C7845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DF-46CB-90C9-5F3D2C7845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F-46CB-90C9-5F3D2C7845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F-46CB-90C9-5F3D2C7845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F-46CB-90C9-5F3D2C7845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F-46CB-90C9-5F3D2C7845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F-46CB-90C9-5F3D2C7845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F-46CB-90C9-5F3D2C7845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F-46CB-90C9-5F3D2C7845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F-46CB-90C9-5F3D2C78455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12">
                  <c:v>-0.24355108877721943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DF-46CB-90C9-5F3D2C78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2-4357-8B44-D06F75621BD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2-4357-8B44-D06F75621BD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2-4357-8B44-D06F75621B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2-4357-8B44-D06F75621BD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2-4357-8B44-D06F75621B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A2-4357-8B44-D06F75621BD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12">
                  <c:v>223777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A2-4357-8B44-D06F75621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A2-4357-8B44-D06F75621B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A2-4357-8B44-D06F75621B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A2-4357-8B44-D06F75621B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A2-4357-8B44-D06F75621B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A2-4357-8B44-D06F75621B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2-4357-8B44-D06F75621B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2-4357-8B44-D06F75621B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2-4357-8B44-D06F75621B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2-4357-8B44-D06F75621B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2-4357-8B44-D06F75621B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2-4357-8B44-D06F75621B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2-4357-8B44-D06F75621B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2-4357-8B44-D06F75621B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A2-4357-8B44-D06F75621B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A2-4357-8B44-D06F75621BD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12">
                  <c:v>4.3701931373509195E-2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A2-4357-8B44-D06F75621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6-499F-B9F1-6B3EB1571EE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6-499F-B9F1-6B3EB1571EE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6-499F-B9F1-6B3EB1571EE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6-499F-B9F1-6B3EB1571EE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6-499F-B9F1-6B3EB1571E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E6-499F-B9F1-6B3EB1571EE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12">
                  <c:v>142410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E6-499F-B9F1-6B3EB157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E6-499F-B9F1-6B3EB1571E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E6-499F-B9F1-6B3EB1571E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E6-499F-B9F1-6B3EB1571E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E6-499F-B9F1-6B3EB1571E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E6-499F-B9F1-6B3EB1571E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E6-499F-B9F1-6B3EB1571E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6-499F-B9F1-6B3EB1571E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6-499F-B9F1-6B3EB1571E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6-499F-B9F1-6B3EB1571E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6-499F-B9F1-6B3EB1571E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6-499F-B9F1-6B3EB1571E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6-499F-B9F1-6B3EB1571E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6-499F-B9F1-6B3EB1571E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6-499F-B9F1-6B3EB1571E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6-499F-B9F1-6B3EB1571EE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12">
                  <c:v>9.7369272735678969E-2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E6-499F-B9F1-6B3EB157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9-4934-92A3-26A9F7DD1B0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9-4934-92A3-26A9F7DD1B0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9-4934-92A3-26A9F7DD1B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9-4934-92A3-26A9F7DD1B0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9-4934-92A3-26A9F7DD1B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D9-4934-92A3-26A9F7DD1B0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12">
                  <c:v>107571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D9-4934-92A3-26A9F7DD1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D9-4934-92A3-26A9F7DD1B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D9-4934-92A3-26A9F7DD1B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D9-4934-92A3-26A9F7DD1B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D9-4934-92A3-26A9F7DD1B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D9-4934-92A3-26A9F7DD1B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D9-4934-92A3-26A9F7DD1B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9-4934-92A3-26A9F7DD1B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9-4934-92A3-26A9F7DD1B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9-4934-92A3-26A9F7DD1B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9-4934-92A3-26A9F7DD1B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9-4934-92A3-26A9F7DD1B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D9-4934-92A3-26A9F7DD1B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D9-4934-92A3-26A9F7DD1B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D9-4934-92A3-26A9F7DD1B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D9-4934-92A3-26A9F7DD1B0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12">
                  <c:v>7.0262364564367408E-2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D9-4934-92A3-26A9F7DD1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B-4F52-BC59-211C7FA06EC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B-4F52-BC59-211C7FA06EC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B-4F52-BC59-211C7FA06E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B-4F52-BC59-211C7FA06EC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B-4F52-BC59-211C7FA06E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2B-4F52-BC59-211C7FA06E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12">
                  <c:v>34839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2B-4F52-BC59-211C7FA0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2B-4F52-BC59-211C7FA06E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2B-4F52-BC59-211C7FA06E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2B-4F52-BC59-211C7FA06E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2B-4F52-BC59-211C7FA06E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2B-4F52-BC59-211C7FA06E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2B-4F52-BC59-211C7FA06E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2B-4F52-BC59-211C7FA06E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2B-4F52-BC59-211C7FA06E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2B-4F52-BC59-211C7FA06E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B-4F52-BC59-211C7FA06E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B-4F52-BC59-211C7FA06E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B-4F52-BC59-211C7FA06E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B-4F52-BC59-211C7FA06E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B-4F52-BC59-211C7FA06E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B-4F52-BC59-211C7FA06EC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12">
                  <c:v>0.19046642747309073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2B-4F52-BC59-211C7FA0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A-4840-99F3-1C0F77987B4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A-4840-99F3-1C0F77987B4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A-4840-99F3-1C0F77987B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A-4840-99F3-1C0F77987B4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A-4840-99F3-1C0F77987B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AA-4840-99F3-1C0F77987B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12">
                  <c:v>81367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AA-4840-99F3-1C0F77987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AA-4840-99F3-1C0F77987B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AA-4840-99F3-1C0F77987B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AA-4840-99F3-1C0F77987B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AA-4840-99F3-1C0F77987B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AA-4840-99F3-1C0F77987B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AA-4840-99F3-1C0F77987B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AA-4840-99F3-1C0F77987B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A-4840-99F3-1C0F77987B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A-4840-99F3-1C0F77987B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A-4840-99F3-1C0F77987B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A-4840-99F3-1C0F77987B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A-4840-99F3-1C0F77987B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A-4840-99F3-1C0F77987B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A-4840-99F3-1C0F77987B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A-4840-99F3-1C0F77987B4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12">
                  <c:v>-3.8590148050996698E-2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AA-4840-99F3-1C0F77987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7-4F43-BBB8-91FBF32C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7-4F43-BBB8-91FBF32C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7-4200-8A16-02F0C1EEF28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7-4200-8A16-02F0C1EEF28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7-4200-8A16-02F0C1EEF2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7-4200-8A16-02F0C1EEF28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7-4200-8A16-02F0C1EEF2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7-4200-8A16-02F0C1EEF2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12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7-4200-8A16-02F0C1EEF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07-4200-8A16-02F0C1EEF2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07-4200-8A16-02F0C1EEF2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7-4200-8A16-02F0C1EEF2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7-4200-8A16-02F0C1EEF2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7-4200-8A16-02F0C1EEF2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7-4200-8A16-02F0C1EEF2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7-4200-8A16-02F0C1EEF2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7-4200-8A16-02F0C1EEF2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7-4200-8A16-02F0C1EEF2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7-4200-8A16-02F0C1EEF2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7-4200-8A16-02F0C1EEF2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7-4200-8A16-02F0C1EEF2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7-4200-8A16-02F0C1EEF2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7-4200-8A16-02F0C1EEF2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7-4200-8A16-02F0C1EEF28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12">
                  <c:v>0.1961645596743089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7-4200-8A16-02F0C1EEF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C-425D-B116-6ABAC2B7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C-425D-B116-6ABAC2B7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A-4188-B42A-C5CB8D09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A-4188-B42A-C5CB8D09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3-49AF-B309-1EB5D17A789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3-49AF-B309-1EB5D17A78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3-49AF-B309-1EB5D17A78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D3-49AF-B309-1EB5D17A78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D3-49AF-B309-1EB5D17A78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D3-49AF-B309-1EB5D17A78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D3-49AF-B309-1EB5D17A78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D3-49AF-B309-1EB5D17A78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3-49AF-B309-1EB5D17A789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3-49AF-B309-1EB5D17A78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D3-49AF-B309-1EB5D17A78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D3-49AF-B309-1EB5D17A78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D3-49AF-B309-1EB5D17A78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1D3-49AF-B309-1EB5D17A78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1D3-49AF-B309-1EB5D17A78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1D3-49AF-B309-1EB5D17A78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1D3-49AF-B309-1EB5D17A789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1D3-49AF-B309-1EB5D17A7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5-4558-BA2D-43578136D94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55-4558-BA2D-43578136D9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55-4558-BA2D-43578136D9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55-4558-BA2D-43578136D9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55-4558-BA2D-43578136D9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55-4558-BA2D-43578136D9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55-4558-BA2D-43578136D94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055-4558-BA2D-43578136D9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112246</c:v>
                </c:pt>
                <c:pt idx="1">
                  <c:v>4931</c:v>
                </c:pt>
                <c:pt idx="2">
                  <c:v>1755</c:v>
                </c:pt>
                <c:pt idx="3">
                  <c:v>3176</c:v>
                </c:pt>
                <c:pt idx="4">
                  <c:v>107315</c:v>
                </c:pt>
                <c:pt idx="5">
                  <c:v>46040</c:v>
                </c:pt>
                <c:pt idx="6">
                  <c:v>4864</c:v>
                </c:pt>
                <c:pt idx="7">
                  <c:v>2914</c:v>
                </c:pt>
                <c:pt idx="8">
                  <c:v>4862</c:v>
                </c:pt>
                <c:pt idx="9">
                  <c:v>3831</c:v>
                </c:pt>
                <c:pt idx="10">
                  <c:v>3701</c:v>
                </c:pt>
                <c:pt idx="11">
                  <c:v>4132</c:v>
                </c:pt>
                <c:pt idx="12">
                  <c:v>36971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5-4558-BA2D-43578136D940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9.8587689507012577E-2</c:v>
                </c:pt>
                <c:pt idx="1">
                  <c:v>0.16737689393939403</c:v>
                </c:pt>
                <c:pt idx="2">
                  <c:v>0.25896700143472029</c:v>
                </c:pt>
                <c:pt idx="3">
                  <c:v>0.12226148409894</c:v>
                </c:pt>
                <c:pt idx="4">
                  <c:v>9.5621190619608054E-2</c:v>
                </c:pt>
                <c:pt idx="5">
                  <c:v>0.12520468265024309</c:v>
                </c:pt>
                <c:pt idx="6">
                  <c:v>1.9706498951781892E-2</c:v>
                </c:pt>
                <c:pt idx="7">
                  <c:v>2.3893183415319763E-2</c:v>
                </c:pt>
                <c:pt idx="8">
                  <c:v>7.9005770084332072E-2</c:v>
                </c:pt>
                <c:pt idx="9">
                  <c:v>0.19012115563839704</c:v>
                </c:pt>
                <c:pt idx="10">
                  <c:v>-0.12443813579370711</c:v>
                </c:pt>
                <c:pt idx="11">
                  <c:v>8.3093053735255662E-2</c:v>
                </c:pt>
                <c:pt idx="12">
                  <c:v>9.8725073553448839E-2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55-4558-BA2D-43578136D9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055-4558-BA2D-43578136D9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055-4558-BA2D-43578136D9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055-4558-BA2D-43578136D9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055-4558-BA2D-43578136D9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055-4558-BA2D-43578136D9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055-4558-BA2D-43578136D9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055-4558-BA2D-43578136D940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4.3930295957094238E-2</c:v>
                </c:pt>
                <c:pt idx="2">
                  <c:v>1.5635301035226201E-2</c:v>
                </c:pt>
                <c:pt idx="3">
                  <c:v>2.8294994921868041E-2</c:v>
                </c:pt>
                <c:pt idx="4">
                  <c:v>0.95606970404290581</c:v>
                </c:pt>
                <c:pt idx="5">
                  <c:v>0.41017051832582008</c:v>
                </c:pt>
                <c:pt idx="6">
                  <c:v>4.3333392726689596E-2</c:v>
                </c:pt>
                <c:pt idx="7">
                  <c:v>2.5960836020882703E-2</c:v>
                </c:pt>
                <c:pt idx="8">
                  <c:v>4.3315574719811845E-2</c:v>
                </c:pt>
                <c:pt idx="9">
                  <c:v>3.4130392174331378E-2</c:v>
                </c:pt>
                <c:pt idx="10">
                  <c:v>3.2972221727277588E-2</c:v>
                </c:pt>
                <c:pt idx="11">
                  <c:v>3.6812002209432849E-2</c:v>
                </c:pt>
                <c:pt idx="12">
                  <c:v>0.32937476613865974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55-4558-BA2D-43578136D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D-478A-9087-BDEB1F9BBAA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BD-478A-9087-BDEB1F9BBA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BD-478A-9087-BDEB1F9BBA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BD-478A-9087-BDEB1F9BBA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BD-478A-9087-BDEB1F9BBA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BD-478A-9087-BDEB1F9BBA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BD-478A-9087-BDEB1F9BBAA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BD-478A-9087-BDEB1F9BBA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223777</c:v>
                </c:pt>
                <c:pt idx="1">
                  <c:v>11165</c:v>
                </c:pt>
                <c:pt idx="2">
                  <c:v>212612</c:v>
                </c:pt>
                <c:pt idx="3">
                  <c:v>92833</c:v>
                </c:pt>
                <c:pt idx="4">
                  <c:v>8687</c:v>
                </c:pt>
                <c:pt idx="5">
                  <c:v>5640</c:v>
                </c:pt>
                <c:pt idx="6">
                  <c:v>8618</c:v>
                </c:pt>
                <c:pt idx="7">
                  <c:v>6107</c:v>
                </c:pt>
                <c:pt idx="8">
                  <c:v>6722</c:v>
                </c:pt>
                <c:pt idx="9">
                  <c:v>6774</c:v>
                </c:pt>
                <c:pt idx="10">
                  <c:v>77231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BD-478A-9087-BDEB1F9BBAA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4.3701931373509195E-2</c:v>
                </c:pt>
                <c:pt idx="1">
                  <c:v>0.1961645596743089</c:v>
                </c:pt>
                <c:pt idx="2">
                  <c:v>3.6762518712848635E-2</c:v>
                </c:pt>
                <c:pt idx="3">
                  <c:v>5.6517236277555893E-2</c:v>
                </c:pt>
                <c:pt idx="4">
                  <c:v>-2.3274117382505066E-2</c:v>
                </c:pt>
                <c:pt idx="5">
                  <c:v>0.11396405293304368</c:v>
                </c:pt>
                <c:pt idx="6">
                  <c:v>-6.0298767855195723E-2</c:v>
                </c:pt>
                <c:pt idx="7">
                  <c:v>-0.24465058750773039</c:v>
                </c:pt>
                <c:pt idx="8">
                  <c:v>-6.6388888888888942E-2</c:v>
                </c:pt>
                <c:pt idx="9">
                  <c:v>-0.24355108877721943</c:v>
                </c:pt>
                <c:pt idx="10">
                  <c:v>0.10585927432057041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BD-478A-9087-BDEB1F9BBAA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BD-478A-9087-BDEB1F9BBAA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BD-478A-9087-BDEB1F9BBAA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BD-478A-9087-BDEB1F9BBAA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BD-478A-9087-BDEB1F9BBAA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BD-478A-9087-BDEB1F9BBAA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BD-478A-9087-BDEB1F9BBAA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BD-478A-9087-BDEB1F9BBAA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4.9893420682197008E-2</c:v>
                </c:pt>
                <c:pt idx="2">
                  <c:v>0.95010657931780296</c:v>
                </c:pt>
                <c:pt idx="3">
                  <c:v>0.4148460297528343</c:v>
                </c:pt>
                <c:pt idx="4">
                  <c:v>3.8819896593483692E-2</c:v>
                </c:pt>
                <c:pt idx="5">
                  <c:v>2.5203662574795442E-2</c:v>
                </c:pt>
                <c:pt idx="6">
                  <c:v>3.8511553913047364E-2</c:v>
                </c:pt>
                <c:pt idx="7">
                  <c:v>2.7290561585864501E-2</c:v>
                </c:pt>
                <c:pt idx="8">
                  <c:v>3.0038833302796979E-2</c:v>
                </c:pt>
                <c:pt idx="9">
                  <c:v>3.0271207496748994E-2</c:v>
                </c:pt>
                <c:pt idx="10">
                  <c:v>0.34512483409823175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BD-478A-9087-BDEB1F9B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7-433E-9E2F-D336326912A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47-433E-9E2F-D336326912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47-433E-9E2F-D336326912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47-433E-9E2F-D336326912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47-433E-9E2F-D336326912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47-433E-9E2F-D336326912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47-433E-9E2F-D336326912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247-433E-9E2F-D336326912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142410</c:v>
                </c:pt>
                <c:pt idx="1">
                  <c:v>8519</c:v>
                </c:pt>
                <c:pt idx="2">
                  <c:v>133891</c:v>
                </c:pt>
                <c:pt idx="3">
                  <c:v>57766</c:v>
                </c:pt>
                <c:pt idx="4">
                  <c:v>6218</c:v>
                </c:pt>
                <c:pt idx="5">
                  <c:v>3877</c:v>
                </c:pt>
                <c:pt idx="6">
                  <c:v>4999</c:v>
                </c:pt>
                <c:pt idx="7">
                  <c:v>4738</c:v>
                </c:pt>
                <c:pt idx="8">
                  <c:v>3288</c:v>
                </c:pt>
                <c:pt idx="9">
                  <c:v>2834</c:v>
                </c:pt>
                <c:pt idx="10">
                  <c:v>50171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47-433E-9E2F-D336326912AF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9.7369272735678969E-2</c:v>
                </c:pt>
                <c:pt idx="1">
                  <c:v>0.27874512158510956</c:v>
                </c:pt>
                <c:pt idx="2">
                  <c:v>8.7554421989732845E-2</c:v>
                </c:pt>
                <c:pt idx="3">
                  <c:v>0.10694644054805025</c:v>
                </c:pt>
                <c:pt idx="4">
                  <c:v>-4.1319765649090345E-2</c:v>
                </c:pt>
                <c:pt idx="5">
                  <c:v>0.1936576354679802</c:v>
                </c:pt>
                <c:pt idx="6">
                  <c:v>-6.9780424264979546E-2</c:v>
                </c:pt>
                <c:pt idx="7">
                  <c:v>-0.24984167194426854</c:v>
                </c:pt>
                <c:pt idx="8">
                  <c:v>0.18657524359437017</c:v>
                </c:pt>
                <c:pt idx="9">
                  <c:v>-0.13253749617385979</c:v>
                </c:pt>
                <c:pt idx="10">
                  <c:v>0.15428505694236749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47-433E-9E2F-D336326912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47-433E-9E2F-D336326912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47-433E-9E2F-D336326912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47-433E-9E2F-D336326912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47-433E-9E2F-D336326912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47-433E-9E2F-D336326912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247-433E-9E2F-D336326912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247-433E-9E2F-D336326912AF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5.9820237342883227E-2</c:v>
                </c:pt>
                <c:pt idx="2">
                  <c:v>0.94017976265711678</c:v>
                </c:pt>
                <c:pt idx="3">
                  <c:v>0.4056316269924865</c:v>
                </c:pt>
                <c:pt idx="4">
                  <c:v>4.3662664138754304E-2</c:v>
                </c:pt>
                <c:pt idx="5">
                  <c:v>2.7224211782880415E-2</c:v>
                </c:pt>
                <c:pt idx="6">
                  <c:v>3.5102871989326594E-2</c:v>
                </c:pt>
                <c:pt idx="7">
                  <c:v>3.3270135524190718E-2</c:v>
                </c:pt>
                <c:pt idx="8">
                  <c:v>2.3088266273435853E-2</c:v>
                </c:pt>
                <c:pt idx="9">
                  <c:v>1.9900287901130537E-2</c:v>
                </c:pt>
                <c:pt idx="10">
                  <c:v>0.35229969805491185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47-433E-9E2F-D3363269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6-4614-A07C-ED474BA216C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B6-4614-A07C-ED474BA216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B6-4614-A07C-ED474BA216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B6-4614-A07C-ED474BA216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B6-4614-A07C-ED474BA216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B6-4614-A07C-ED474BA216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B6-4614-A07C-ED474BA216C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B6-4614-A07C-ED474BA216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81367</c:v>
                </c:pt>
                <c:pt idx="1">
                  <c:v>2646</c:v>
                </c:pt>
                <c:pt idx="2">
                  <c:v>78721</c:v>
                </c:pt>
                <c:pt idx="3">
                  <c:v>35067</c:v>
                </c:pt>
                <c:pt idx="4">
                  <c:v>2469</c:v>
                </c:pt>
                <c:pt idx="5">
                  <c:v>1763</c:v>
                </c:pt>
                <c:pt idx="6">
                  <c:v>3619</c:v>
                </c:pt>
                <c:pt idx="7">
                  <c:v>1369</c:v>
                </c:pt>
                <c:pt idx="8">
                  <c:v>3434</c:v>
                </c:pt>
                <c:pt idx="9">
                  <c:v>3940</c:v>
                </c:pt>
                <c:pt idx="10">
                  <c:v>27060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B6-4614-A07C-ED474BA216C2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-3.8590148050996698E-2</c:v>
                </c:pt>
                <c:pt idx="1">
                  <c:v>-9.7305389221556959E-3</c:v>
                </c:pt>
                <c:pt idx="2">
                  <c:v>-3.9530996449530842E-2</c:v>
                </c:pt>
                <c:pt idx="3">
                  <c:v>-1.723558096519251E-2</c:v>
                </c:pt>
                <c:pt idx="4">
                  <c:v>2.5332225913621276E-2</c:v>
                </c:pt>
                <c:pt idx="5">
                  <c:v>-2.8650137741046855E-2</c:v>
                </c:pt>
                <c:pt idx="6">
                  <c:v>-4.6879115090861179E-2</c:v>
                </c:pt>
                <c:pt idx="7">
                  <c:v>-0.22611644997173541</c:v>
                </c:pt>
                <c:pt idx="8">
                  <c:v>-0.22465567848272749</c:v>
                </c:pt>
                <c:pt idx="9">
                  <c:v>-0.30731364275668072</c:v>
                </c:pt>
                <c:pt idx="10">
                  <c:v>2.6049368672506068E-2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B6-4614-A07C-ED474BA216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B6-4614-A07C-ED474BA216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B6-4614-A07C-ED474BA216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B6-4614-A07C-ED474BA216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B6-4614-A07C-ED474BA216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1B6-4614-A07C-ED474BA216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1B6-4614-A07C-ED474BA216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1B6-4614-A07C-ED474BA216C2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3.251932601668981E-2</c:v>
                </c:pt>
                <c:pt idx="2">
                  <c:v>0.96748067398331017</c:v>
                </c:pt>
                <c:pt idx="3">
                  <c:v>0.43097324468150477</c:v>
                </c:pt>
                <c:pt idx="4">
                  <c:v>3.0343996952081311E-2</c:v>
                </c:pt>
                <c:pt idx="5">
                  <c:v>2.1667260683077907E-2</c:v>
                </c:pt>
                <c:pt idx="6">
                  <c:v>4.4477490874678921E-2</c:v>
                </c:pt>
                <c:pt idx="7">
                  <c:v>1.6825002765248811E-2</c:v>
                </c:pt>
                <c:pt idx="8">
                  <c:v>4.2203841852348004E-2</c:v>
                </c:pt>
                <c:pt idx="9">
                  <c:v>4.8422579178290952E-2</c:v>
                </c:pt>
                <c:pt idx="10">
                  <c:v>0.33256725699607947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B6-4614-A07C-ED474BA21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48-433C-B893-4B974E5A66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48-433C-B893-4B974E5A66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48-433C-B893-4B974E5A66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48-433C-B893-4B974E5A66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48-433C-B893-4B974E5A66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48-433C-B893-4B974E5A66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48-433C-B893-4B974E5A66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48-433C-B893-4B974E5A66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138529</c:v>
                </c:pt>
                <c:pt idx="1">
                  <c:v>6574</c:v>
                </c:pt>
                <c:pt idx="2">
                  <c:v>131955</c:v>
                </c:pt>
                <c:pt idx="3">
                  <c:v>56207</c:v>
                </c:pt>
                <c:pt idx="4">
                  <c:v>5416</c:v>
                </c:pt>
                <c:pt idx="5">
                  <c:v>3829</c:v>
                </c:pt>
                <c:pt idx="6">
                  <c:v>5899</c:v>
                </c:pt>
                <c:pt idx="7">
                  <c:v>3967</c:v>
                </c:pt>
                <c:pt idx="8">
                  <c:v>4547</c:v>
                </c:pt>
                <c:pt idx="9">
                  <c:v>4418</c:v>
                </c:pt>
                <c:pt idx="10">
                  <c:v>47672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48-433C-B893-4B974E5A6659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2.2588193608869878E-2</c:v>
                </c:pt>
                <c:pt idx="1">
                  <c:v>0.18728553368249945</c:v>
                </c:pt>
                <c:pt idx="2">
                  <c:v>1.5569682603207902E-2</c:v>
                </c:pt>
                <c:pt idx="3">
                  <c:v>2.3191888300293062E-2</c:v>
                </c:pt>
                <c:pt idx="4">
                  <c:v>-7.4188034188034213E-2</c:v>
                </c:pt>
                <c:pt idx="5">
                  <c:v>0.1037763044104929</c:v>
                </c:pt>
                <c:pt idx="6">
                  <c:v>-2.6567656765676517E-2</c:v>
                </c:pt>
                <c:pt idx="7">
                  <c:v>-0.18692354990776794</c:v>
                </c:pt>
                <c:pt idx="8">
                  <c:v>-4.4747899159663818E-2</c:v>
                </c:pt>
                <c:pt idx="9">
                  <c:v>-0.1872700515084621</c:v>
                </c:pt>
                <c:pt idx="10">
                  <c:v>7.0198675496688789E-2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48-433C-B893-4B974E5A66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48-433C-B893-4B974E5A66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48-433C-B893-4B974E5A66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48-433C-B893-4B974E5A66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48-433C-B893-4B974E5A66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48-433C-B893-4B974E5A66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48-433C-B893-4B974E5A66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48-433C-B893-4B974E5A6659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4.7455767384446575E-2</c:v>
                </c:pt>
                <c:pt idx="2">
                  <c:v>0.95254423261555343</c:v>
                </c:pt>
                <c:pt idx="3">
                  <c:v>0.40574175804344215</c:v>
                </c:pt>
                <c:pt idx="4">
                  <c:v>3.9096506868597912E-2</c:v>
                </c:pt>
                <c:pt idx="5">
                  <c:v>2.764042186112655E-2</c:v>
                </c:pt>
                <c:pt idx="6">
                  <c:v>4.2583141436089197E-2</c:v>
                </c:pt>
                <c:pt idx="7">
                  <c:v>2.8636603166124059E-2</c:v>
                </c:pt>
                <c:pt idx="8">
                  <c:v>3.282345212915707E-2</c:v>
                </c:pt>
                <c:pt idx="9">
                  <c:v>3.1892239170137664E-2</c:v>
                </c:pt>
                <c:pt idx="10">
                  <c:v>0.34413010994087878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48-433C-B893-4B974E5A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0-4EBB-9BFC-CC78F6E944A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B0-4EBB-9BFC-CC78F6E944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B0-4EBB-9BFC-CC78F6E944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B0-4EBB-9BFC-CC78F6E944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B0-4EBB-9BFC-CC78F6E944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B0-4EBB-9BFC-CC78F6E944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B0-4EBB-9BFC-CC78F6E944A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B0-4EBB-9BFC-CC78F6E94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276285</c:v>
                </c:pt>
                <c:pt idx="1">
                  <c:v>13602</c:v>
                </c:pt>
                <c:pt idx="2">
                  <c:v>4682</c:v>
                </c:pt>
                <c:pt idx="3">
                  <c:v>8920</c:v>
                </c:pt>
                <c:pt idx="4">
                  <c:v>262683</c:v>
                </c:pt>
                <c:pt idx="5">
                  <c:v>115186</c:v>
                </c:pt>
                <c:pt idx="6">
                  <c:v>10599</c:v>
                </c:pt>
                <c:pt idx="7">
                  <c:v>6699</c:v>
                </c:pt>
                <c:pt idx="8">
                  <c:v>10519</c:v>
                </c:pt>
                <c:pt idx="9">
                  <c:v>7855</c:v>
                </c:pt>
                <c:pt idx="10">
                  <c:v>8620</c:v>
                </c:pt>
                <c:pt idx="11">
                  <c:v>9274</c:v>
                </c:pt>
                <c:pt idx="12">
                  <c:v>93931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B0-4EBB-9BFC-CC78F6E944AA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4.5575646566405004E-2</c:v>
                </c:pt>
                <c:pt idx="1">
                  <c:v>0.21003469442220446</c:v>
                </c:pt>
                <c:pt idx="2">
                  <c:v>0.26063543349488416</c:v>
                </c:pt>
                <c:pt idx="3">
                  <c:v>0.1850670918028432</c:v>
                </c:pt>
                <c:pt idx="4">
                  <c:v>3.8268623444176031E-2</c:v>
                </c:pt>
                <c:pt idx="5">
                  <c:v>5.4063946997565893E-2</c:v>
                </c:pt>
                <c:pt idx="6">
                  <c:v>-1.4046511627906932E-2</c:v>
                </c:pt>
                <c:pt idx="7">
                  <c:v>0.10708973723351511</c:v>
                </c:pt>
                <c:pt idx="8">
                  <c:v>-7.1415960451977401E-2</c:v>
                </c:pt>
                <c:pt idx="9">
                  <c:v>-0.22003773210207522</c:v>
                </c:pt>
                <c:pt idx="10">
                  <c:v>-2.9060599234061679E-2</c:v>
                </c:pt>
                <c:pt idx="11">
                  <c:v>-0.18898119807608216</c:v>
                </c:pt>
                <c:pt idx="12">
                  <c:v>0.10234714235418374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B0-4EBB-9BFC-CC78F6E944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B0-4EBB-9BFC-CC78F6E944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B0-4EBB-9BFC-CC78F6E944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B0-4EBB-9BFC-CC78F6E944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B0-4EBB-9BFC-CC78F6E944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B0-4EBB-9BFC-CC78F6E944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B0-4EBB-9BFC-CC78F6E944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B0-4EBB-9BFC-CC78F6E944AA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4.9231771540257346E-2</c:v>
                </c:pt>
                <c:pt idx="2">
                  <c:v>1.6946269250954629E-2</c:v>
                </c:pt>
                <c:pt idx="3">
                  <c:v>3.2285502289302714E-2</c:v>
                </c:pt>
                <c:pt idx="4">
                  <c:v>0.95076822845974263</c:v>
                </c:pt>
                <c:pt idx="5">
                  <c:v>0.4169100747416617</c:v>
                </c:pt>
                <c:pt idx="6">
                  <c:v>3.8362560399587381E-2</c:v>
                </c:pt>
                <c:pt idx="7">
                  <c:v>2.424670177534068E-2</c:v>
                </c:pt>
                <c:pt idx="8">
                  <c:v>3.807300432524386E-2</c:v>
                </c:pt>
                <c:pt idx="9">
                  <c:v>2.8430787049604576E-2</c:v>
                </c:pt>
                <c:pt idx="10">
                  <c:v>3.1199667010514506E-2</c:v>
                </c:pt>
                <c:pt idx="11">
                  <c:v>3.3566787918272799E-2</c:v>
                </c:pt>
                <c:pt idx="12">
                  <c:v>0.33997864523951715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B0-4EBB-9BFC-CC78F6E94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5-4A3A-8976-FA689E12FE15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5-4A3A-8976-FA689E12FE15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5-4A3A-8976-FA689E12FE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5-4A3A-8976-FA689E12FE15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C5-4A3A-8976-FA689E12FE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C5-4A3A-8976-FA689E12FE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12">
                  <c:v>1688329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C5-4A3A-8976-FA689E12F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C5-4A3A-8976-FA689E12FE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C5-4A3A-8976-FA689E12FE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C5-4A3A-8976-FA689E12FE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C5-4A3A-8976-FA689E12FE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C5-4A3A-8976-FA689E12FE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5-4A3A-8976-FA689E12FE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5-4A3A-8976-FA689E12FE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5-4A3A-8976-FA689E12FE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5-4A3A-8976-FA689E12FE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5-4A3A-8976-FA689E12FE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5-4A3A-8976-FA689E12FE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5-4A3A-8976-FA689E12FE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5-4A3A-8976-FA689E12FE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5-4A3A-8976-FA689E12FE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5-4A3A-8976-FA689E12FE15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12">
                  <c:v>1.601231494336286E-2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C5-4A3A-8976-FA689E12F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8-4ADB-BBA8-E04E5F8E6C5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8-4ADB-BBA8-E04E5F8E6C5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78-4ADB-BBA8-E04E5F8E6C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8-4ADB-BBA8-E04E5F8E6C5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8-4ADB-BBA8-E04E5F8E6C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78-4ADB-BBA8-E04E5F8E6C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12">
                  <c:v>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78-4ADB-BBA8-E04E5F8E6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78-4ADB-BBA8-E04E5F8E6C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78-4ADB-BBA8-E04E5F8E6C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78-4ADB-BBA8-E04E5F8E6C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78-4ADB-BBA8-E04E5F8E6C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78-4ADB-BBA8-E04E5F8E6C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8-4ADB-BBA8-E04E5F8E6C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78-4ADB-BBA8-E04E5F8E6C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78-4ADB-BBA8-E04E5F8E6C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78-4ADB-BBA8-E04E5F8E6C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78-4ADB-BBA8-E04E5F8E6C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78-4ADB-BBA8-E04E5F8E6C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78-4ADB-BBA8-E04E5F8E6C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78-4ADB-BBA8-E04E5F8E6C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78-4ADB-BBA8-E04E5F8E6C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78-4ADB-BBA8-E04E5F8E6C5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12">
                  <c:v>0.14261141516810016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78-4ADB-BBA8-E04E5F8E6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D-4289-B628-CB644FE7758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D-4289-B628-CB644FE7758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D-4289-B628-CB644FE775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D-4289-B628-CB644FE7758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D-4289-B628-CB644FE775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D-4289-B628-CB644FE775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12">
                  <c:v>64556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AD-4289-B628-CB644FE7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AD-4289-B628-CB644FE775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AD-4289-B628-CB644FE775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AD-4289-B628-CB644FE775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AD-4289-B628-CB644FE775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AD-4289-B628-CB644FE775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D-4289-B628-CB644FE775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D-4289-B628-CB644FE775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D-4289-B628-CB644FE775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D-4289-B628-CB644FE775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D-4289-B628-CB644FE775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D-4289-B628-CB644FE775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D-4289-B628-CB644FE775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D-4289-B628-CB644FE775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D-4289-B628-CB644FE775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D-4289-B628-CB644FE7758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12">
                  <c:v>9.3909919680075893E-2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AD-4289-B628-CB644FE7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D9-4339-B4D2-8D24E53E5C3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9-4339-B4D2-8D24E53E5C3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D9-4339-B4D2-8D24E53E5C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D9-4339-B4D2-8D24E53E5C3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D9-4339-B4D2-8D24E53E5C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D9-4339-B4D2-8D24E53E5C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12">
                  <c:v>40693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D9-4339-B4D2-8D24E53E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D9-4339-B4D2-8D24E53E5C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D9-4339-B4D2-8D24E53E5C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D9-4339-B4D2-8D24E53E5C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D9-4339-B4D2-8D24E53E5C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D9-4339-B4D2-8D24E53E5C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D9-4339-B4D2-8D24E53E5C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9-4339-B4D2-8D24E53E5C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9-4339-B4D2-8D24E53E5C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9-4339-B4D2-8D24E53E5C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9-4339-B4D2-8D24E53E5C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9-4339-B4D2-8D24E53E5C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9-4339-B4D2-8D24E53E5C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9-4339-B4D2-8D24E53E5C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9-4339-B4D2-8D24E53E5C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9-4339-B4D2-8D24E53E5C3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12">
                  <c:v>0.15310286200056678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D9-4339-B4D2-8D24E53E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06-422E-8A32-BA65C3C012A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6-422E-8A32-BA65C3C012A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06-422E-8A32-BA65C3C012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6-422E-8A32-BA65C3C012A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06-422E-8A32-BA65C3C012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06-422E-8A32-BA65C3C012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12">
                  <c:v>23863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06-422E-8A32-BA65C3C01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06-422E-8A32-BA65C3C012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06-422E-8A32-BA65C3C012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06-422E-8A32-BA65C3C012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06-422E-8A32-BA65C3C012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06-422E-8A32-BA65C3C012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06-422E-8A32-BA65C3C012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06-422E-8A32-BA65C3C012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06-422E-8A32-BA65C3C012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06-422E-8A32-BA65C3C012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06-422E-8A32-BA65C3C012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06-422E-8A32-BA65C3C012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06-422E-8A32-BA65C3C012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06-422E-8A32-BA65C3C012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06-422E-8A32-BA65C3C012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06-422E-8A32-BA65C3C012A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12">
                  <c:v>5.8590456921261413E-3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06-422E-8A32-BA65C3C01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02-466F-80E3-5B46CE7754F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2-466F-80E3-5B46CE7754F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02-466F-80E3-5B46CE7754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2-466F-80E3-5B46CE7754F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2-466F-80E3-5B46CE7754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02-466F-80E3-5B46CE7754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12">
                  <c:v>1623773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02-466F-80E3-5B46CE77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02-466F-80E3-5B46CE7754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02-466F-80E3-5B46CE7754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02-466F-80E3-5B46CE7754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02-466F-80E3-5B46CE7754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02-466F-80E3-5B46CE7754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02-466F-80E3-5B46CE7754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02-466F-80E3-5B46CE7754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2-466F-80E3-5B46CE7754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2-466F-80E3-5B46CE7754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2-466F-80E3-5B46CE7754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2-466F-80E3-5B46CE7754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2-466F-80E3-5B46CE7754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2-466F-80E3-5B46CE7754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2-466F-80E3-5B46CE7754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2-466F-80E3-5B46CE7754F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12">
                  <c:v>1.3144011974740133E-2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02-466F-80E3-5B46CE77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6-47B3-B85D-A46883E74AD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6-47B3-B85D-A46883E74AD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6-47B3-B85D-A46883E74AD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16-47B3-B85D-A46883E74AD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6-47B3-B85D-A46883E74A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16-47B3-B85D-A46883E74AD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12">
                  <c:v>673435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16-47B3-B85D-A46883E7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16-47B3-B85D-A46883E74A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16-47B3-B85D-A46883E74A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16-47B3-B85D-A46883E74A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16-47B3-B85D-A46883E74A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16-47B3-B85D-A46883E74A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16-47B3-B85D-A46883E74A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16-47B3-B85D-A46883E74A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6-47B3-B85D-A46883E74A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6-47B3-B85D-A46883E74A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6-47B3-B85D-A46883E74A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6-47B3-B85D-A46883E74A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6-47B3-B85D-A46883E74A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6-47B3-B85D-A46883E74A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6-47B3-B85D-A46883E74A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6-47B3-B85D-A46883E74AD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12">
                  <c:v>2.8170153774748741E-2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16-47B3-B85D-A46883E7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B-469C-A879-F0827DFC59E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B-469C-A879-F0827DFC59E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EB-469C-A879-F0827DFC59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B-469C-A879-F0827DFC59E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EB-469C-A879-F0827DFC59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EB-469C-A879-F0827DFC59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12">
                  <c:v>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EB-469C-A879-F0827DFC5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EB-469C-A879-F0827DFC59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EB-469C-A879-F0827DFC59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EB-469C-A879-F0827DFC59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EB-469C-A879-F0827DFC59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EB-469C-A879-F0827DFC59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EB-469C-A879-F0827DFC59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B-469C-A879-F0827DFC59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B-469C-A879-F0827DFC59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B-469C-A879-F0827DFC59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B-469C-A879-F0827DFC59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B-469C-A879-F0827DFC59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B-469C-A879-F0827DFC59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B-469C-A879-F0827DFC59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B-469C-A879-F0827DFC59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B-469C-A879-F0827DFC59E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12">
                  <c:v>-7.9899932915921235E-2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EB-469C-A879-F0827DFC5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6-4301-9AEF-8219F264F77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6-4301-9AEF-8219F264F77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6-4301-9AEF-8219F264F7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6-4301-9AEF-8219F264F77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6-4301-9AEF-8219F264F7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66-4301-9AEF-8219F264F7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12">
                  <c:v>44302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66-4301-9AEF-8219F264F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66-4301-9AEF-8219F264F7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66-4301-9AEF-8219F264F7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66-4301-9AEF-8219F264F7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66-4301-9AEF-8219F264F7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66-4301-9AEF-8219F264F7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6-4301-9AEF-8219F264F7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6-4301-9AEF-8219F264F7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6-4301-9AEF-8219F264F7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6-4301-9AEF-8219F264F7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6-4301-9AEF-8219F264F7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6-4301-9AEF-8219F264F7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6-4301-9AEF-8219F264F7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6-4301-9AEF-8219F264F7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6-4301-9AEF-8219F264F7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6-4301-9AEF-8219F264F77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12">
                  <c:v>0.1506714111321783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66-4301-9AEF-8219F264F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56-487A-98E5-6A0BE907527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6-487A-98E5-6A0BE907527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56-487A-98E5-6A0BE9075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6-487A-98E5-6A0BE907527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56-487A-98E5-6A0BE90752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56-487A-98E5-6A0BE9075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12">
                  <c:v>56173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56-487A-98E5-6A0BE907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56-487A-98E5-6A0BE90752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56-487A-98E5-6A0BE90752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6-487A-98E5-6A0BE90752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6-487A-98E5-6A0BE90752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6-487A-98E5-6A0BE90752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6-487A-98E5-6A0BE90752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56-487A-98E5-6A0BE90752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6-487A-98E5-6A0BE90752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6-487A-98E5-6A0BE90752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6-487A-98E5-6A0BE90752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6-487A-98E5-6A0BE90752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6-487A-98E5-6A0BE90752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6-487A-98E5-6A0BE90752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56-487A-98E5-6A0BE90752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56-487A-98E5-6A0BE907527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12">
                  <c:v>-0.17607110902503775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56-487A-98E5-6A0BE907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8-4883-9E21-D4EF7CFC126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8-4883-9E21-D4EF7CFC126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28-4883-9E21-D4EF7CFC12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8-4883-9E21-D4EF7CFC126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28-4883-9E21-D4EF7CFC12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28-4883-9E21-D4EF7CFC12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12">
                  <c:v>75230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28-4883-9E21-D4EF7CFC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28-4883-9E21-D4EF7CFC12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28-4883-9E21-D4EF7CFC12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28-4883-9E21-D4EF7CFC12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28-4883-9E21-D4EF7CFC12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28-4883-9E21-D4EF7CFC12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28-4883-9E21-D4EF7CFC12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28-4883-9E21-D4EF7CFC12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28-4883-9E21-D4EF7CFC12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28-4883-9E21-D4EF7CFC12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8-4883-9E21-D4EF7CFC12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8-4883-9E21-D4EF7CFC12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8-4883-9E21-D4EF7CFC12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28-4883-9E21-D4EF7CFC12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28-4883-9E21-D4EF7CFC12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28-4883-9E21-D4EF7CFC126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12">
                  <c:v>-7.833480348916988E-2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28-4883-9E21-D4EF7CFC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4-4253-BB15-F58B1EF9943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4-4253-BB15-F58B1EF9943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4-4253-BB15-F58B1EF994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4-4253-BB15-F58B1EF9943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4-4253-BB15-F58B1EF994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14-4253-BB15-F58B1EF994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12">
                  <c:v>62283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14-4253-BB15-F58B1EF99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14-4253-BB15-F58B1EF994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14-4253-BB15-F58B1EF994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4-4253-BB15-F58B1EF994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4-4253-BB15-F58B1EF994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4-4253-BB15-F58B1EF994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4-4253-BB15-F58B1EF994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4-4253-BB15-F58B1EF994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4-4253-BB15-F58B1EF994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4-4253-BB15-F58B1EF994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4-4253-BB15-F58B1EF994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4-4253-BB15-F58B1EF994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4-4253-BB15-F58B1EF994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4-4253-BB15-F58B1EF994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4-4253-BB15-F58B1EF994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14-4253-BB15-F58B1EF9943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12">
                  <c:v>1.8311724408547558E-2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14-4253-BB15-F58B1EF99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C-452D-9DB1-F4BA6B0257B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C-452D-9DB1-F4BA6B0257B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C-452D-9DB1-F4BA6B0257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C-452D-9DB1-F4BA6B0257B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6C-452D-9DB1-F4BA6B025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6C-452D-9DB1-F4BA6B0257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12">
                  <c:v>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6C-452D-9DB1-F4BA6B025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6C-452D-9DB1-F4BA6B0257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6C-452D-9DB1-F4BA6B0257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6C-452D-9DB1-F4BA6B025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6C-452D-9DB1-F4BA6B025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6C-452D-9DB1-F4BA6B025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C-452D-9DB1-F4BA6B025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6C-452D-9DB1-F4BA6B025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6C-452D-9DB1-F4BA6B025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6C-452D-9DB1-F4BA6B025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6C-452D-9DB1-F4BA6B025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6C-452D-9DB1-F4BA6B025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6C-452D-9DB1-F4BA6B025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6C-452D-9DB1-F4BA6B025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6C-452D-9DB1-F4BA6B025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6C-452D-9DB1-F4BA6B0257B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12">
                  <c:v>0.31269139162980597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6C-452D-9DB1-F4BA6B025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F-4629-9797-BA60D205AD3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F-4629-9797-BA60D205AD3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1F-4629-9797-BA60D205A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F-4629-9797-BA60D205AD3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1F-4629-9797-BA60D205AD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1F-4629-9797-BA60D205A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12">
                  <c:v>72240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1F-4629-9797-BA60D205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1F-4629-9797-BA60D205AD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1F-4629-9797-BA60D205A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F-4629-9797-BA60D205AD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F-4629-9797-BA60D205AD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F-4629-9797-BA60D205AD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F-4629-9797-BA60D205AD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F-4629-9797-BA60D205AD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F-4629-9797-BA60D205AD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F-4629-9797-BA60D205AD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F-4629-9797-BA60D205AD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F-4629-9797-BA60D205AD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F-4629-9797-BA60D205AD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F-4629-9797-BA60D205AD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F-4629-9797-BA60D205AD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F-4629-9797-BA60D205AD3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12">
                  <c:v>-9.9465213976738687E-2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1F-4629-9797-BA60D205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1-4EAD-AB91-1FE2DC88005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1-4EAD-AB91-1FE2DC88005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1-4EAD-AB91-1FE2DC8800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1-4EAD-AB91-1FE2DC88005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1-4EAD-AB91-1FE2DC8800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11-4EAD-AB91-1FE2DC88005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12">
                  <c:v>1688329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11-4EAD-AB91-1FE2DC88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11-4EAD-AB91-1FE2DC8800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11-4EAD-AB91-1FE2DC8800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11-4EAD-AB91-1FE2DC8800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11-4EAD-AB91-1FE2DC8800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11-4EAD-AB91-1FE2DC8800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1-4EAD-AB91-1FE2DC8800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1-4EAD-AB91-1FE2DC8800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1-4EAD-AB91-1FE2DC8800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1-4EAD-AB91-1FE2DC8800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1-4EAD-AB91-1FE2DC8800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1-4EAD-AB91-1FE2DC8800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1-4EAD-AB91-1FE2DC8800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1-4EAD-AB91-1FE2DC8800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1-4EAD-AB91-1FE2DC8800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1-4EAD-AB91-1FE2DC88005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12">
                  <c:v>1.601231494336286E-2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11-4EAD-AB91-1FE2DC88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0-4DD1-8839-BC1FA696F4F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0-4DD1-8839-BC1FA696F4F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0-4DD1-8839-BC1FA696F4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0-4DD1-8839-BC1FA696F4F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B0-4DD1-8839-BC1FA696F4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B0-4DD1-8839-BC1FA696F4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12">
                  <c:v>990814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B0-4DD1-8839-BC1FA696F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B0-4DD1-8839-BC1FA696F4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B0-4DD1-8839-BC1FA696F4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B0-4DD1-8839-BC1FA696F4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B0-4DD1-8839-BC1FA696F4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B0-4DD1-8839-BC1FA696F4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0-4DD1-8839-BC1FA696F4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0-4DD1-8839-BC1FA696F4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0-4DD1-8839-BC1FA696F4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0-4DD1-8839-BC1FA696F4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0-4DD1-8839-BC1FA696F4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0-4DD1-8839-BC1FA696F4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0-4DD1-8839-BC1FA696F4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0-4DD1-8839-BC1FA696F4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0-4DD1-8839-BC1FA696F4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B0-4DD1-8839-BC1FA696F4F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12">
                  <c:v>6.8326423669328173E-2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B0-4DD1-8839-BC1FA696F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B-4E1A-A724-E64396E4564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B-4E1A-A724-E64396E4564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B-4E1A-A724-E64396E4564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B-4E1A-A724-E64396E4564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B-4E1A-A724-E64396E456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9B-4E1A-A724-E64396E4564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12">
                  <c:v>755625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B-4E1A-A724-E64396E45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9B-4E1A-A724-E64396E456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9B-4E1A-A724-E64396E456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9B-4E1A-A724-E64396E456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9B-4E1A-A724-E64396E456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9B-4E1A-A724-E64396E456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B-4E1A-A724-E64396E456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B-4E1A-A724-E64396E456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B-4E1A-A724-E64396E456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B-4E1A-A724-E64396E456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B-4E1A-A724-E64396E456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B-4E1A-A724-E64396E456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B-4E1A-A724-E64396E456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B-4E1A-A724-E64396E456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B-4E1A-A724-E64396E456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B-4E1A-A724-E64396E4564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12">
                  <c:v>3.5876099279599227E-2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9B-4E1A-A724-E64396E45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5-4F6C-90AA-AAAF1F76D0BD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5-4F6C-90AA-AAAF1F76D0BD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5-4F6C-90AA-AAAF1F76D0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5-4F6C-90AA-AAAF1F76D0BD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5-4F6C-90AA-AAAF1F76D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5-4F6C-90AA-AAAF1F76D0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12">
                  <c:v>235189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65-4F6C-90AA-AAAF1F76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65-4F6C-90AA-AAAF1F76D0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65-4F6C-90AA-AAAF1F76D0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5-4F6C-90AA-AAAF1F76D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5-4F6C-90AA-AAAF1F76D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5-4F6C-90AA-AAAF1F76D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5-4F6C-90AA-AAAF1F76D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5-4F6C-90AA-AAAF1F76D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5-4F6C-90AA-AAAF1F76D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5-4F6C-90AA-AAAF1F76D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5-4F6C-90AA-AAAF1F76D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5-4F6C-90AA-AAAF1F76D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5-4F6C-90AA-AAAF1F76D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5-4F6C-90AA-AAAF1F76D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5-4F6C-90AA-AAAF1F76D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5-4F6C-90AA-AAAF1F76D0B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12">
                  <c:v>0.18788322642557698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65-4F6C-90AA-AAAF1F76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C-4F3F-8860-73C312D36EF1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C-4F3F-8860-73C312D36EF1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C-4F3F-8860-73C312D36E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C-4F3F-8860-73C312D36EF1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8C-4F3F-8860-73C312D36E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8C-4F3F-8860-73C312D36E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12">
                  <c:v>697515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8C-4F3F-8860-73C312D3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8C-4F3F-8860-73C312D36E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8C-4F3F-8860-73C312D36E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C-4F3F-8860-73C312D36E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C-4F3F-8860-73C312D36E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C-4F3F-8860-73C312D36E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C-4F3F-8860-73C312D36E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C-4F3F-8860-73C312D36E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C-4F3F-8860-73C312D36E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C-4F3F-8860-73C312D36E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C-4F3F-8860-73C312D36E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C-4F3F-8860-73C312D36E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C-4F3F-8860-73C312D36E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C-4F3F-8860-73C312D36E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8C-4F3F-8860-73C312D36E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8C-4F3F-8860-73C312D36EF1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12">
                  <c:v>-5.0064281006052203E-2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8C-4F3F-8860-73C312D3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3-4CC1-85C7-39DFCD814CB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3-4CC1-85C7-39DFCD814CB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3-4CC1-85C7-39DFCD814C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3-4CC1-85C7-39DFCD814CB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3-4CC1-85C7-39DFCD814C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3-4CC1-85C7-39DFCD814C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12">
                  <c:v>7.5446940480925209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3-4CC1-85C7-39DFCD8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B3-4CC1-85C7-39DFCD814C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B3-4CC1-85C7-39DFCD814C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B3-4CC1-85C7-39DFCD814C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B3-4CC1-85C7-39DFCD814C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B3-4CC1-85C7-39DFCD814C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3-4CC1-85C7-39DFCD814C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B3-4CC1-85C7-39DFCD814C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B3-4CC1-85C7-39DFCD814C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B3-4CC1-85C7-39DFCD814C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B3-4CC1-85C7-39DFCD814C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B3-4CC1-85C7-39DFCD814C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B3-4CC1-85C7-39DFCD814C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B3-4CC1-85C7-39DFCD814C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3-4CC1-85C7-39DFCD814C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3-4CC1-85C7-39DFCD814CB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12">
                  <c:v>-0.20561727569821375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B3-4CC1-85C7-39DFCD8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0-4F01-8761-F3DD11284A8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0-4F01-8761-F3DD11284A8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0-4F01-8761-F3DD11284A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0-4F01-8761-F3DD11284A8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0-4F01-8761-F3DD11284A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40-4F01-8761-F3DD11284A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12">
                  <c:v>5.7819973130317956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0-4F01-8761-F3DD1128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40-4F01-8761-F3DD11284A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40-4F01-8761-F3DD11284A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40-4F01-8761-F3DD11284A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40-4F01-8761-F3DD11284A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40-4F01-8761-F3DD11284A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40-4F01-8761-F3DD11284A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40-4F01-8761-F3DD11284A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40-4F01-8761-F3DD11284A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40-4F01-8761-F3DD11284A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40-4F01-8761-F3DD11284A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40-4F01-8761-F3DD11284A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40-4F01-8761-F3DD11284A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40-4F01-8761-F3DD11284A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40-4F01-8761-F3DD11284A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40-4F01-8761-F3DD11284A8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12">
                  <c:v>-0.54047965289920885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40-4F01-8761-F3DD1128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EF-446E-A5D6-1349AB17AB2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F-446E-A5D6-1349AB17AB2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EF-446E-A5D6-1349AB17AB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F-446E-A5D6-1349AB17AB2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EF-446E-A5D6-1349AB17AB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EF-446E-A5D6-1349AB17AB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12">
                  <c:v>5.569043383057342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EF-446E-A5D6-1349AB17A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EF-446E-A5D6-1349AB17AB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EF-446E-A5D6-1349AB17AB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EF-446E-A5D6-1349AB17AB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EF-446E-A5D6-1349AB17AB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EF-446E-A5D6-1349AB17AB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F-446E-A5D6-1349AB17AB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F-446E-A5D6-1349AB17AB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F-446E-A5D6-1349AB17AB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F-446E-A5D6-1349AB17AB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F-446E-A5D6-1349AB17AB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F-446E-A5D6-1349AB17AB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F-446E-A5D6-1349AB17AB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F-446E-A5D6-1349AB17AB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F-446E-A5D6-1349AB17AB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F-446E-A5D6-1349AB17AB2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12">
                  <c:v>5.0669653581188356E-2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EF-446E-A5D6-1349AB17A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0-4403-B058-C74E83CC5E3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0-4403-B058-C74E83CC5E3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0-4403-B058-C74E83CC5E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0-4403-B058-C74E83CC5E3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0-4403-B058-C74E83CC5E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B0-4403-B058-C74E83CC5E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12">
                  <c:v>6.1853291861067907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0-4403-B058-C74E83CC5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B0-4403-B058-C74E83CC5E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B0-4403-B058-C74E83CC5E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B0-4403-B058-C74E83CC5E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B0-4403-B058-C74E83CC5E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B0-4403-B058-C74E83CC5E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B0-4403-B058-C74E83CC5E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B0-4403-B058-C74E83CC5E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B0-4403-B058-C74E83CC5E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B0-4403-B058-C74E83CC5E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B0-4403-B058-C74E83CC5E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B0-4403-B058-C74E83CC5E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B0-4403-B058-C74E83CC5E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B0-4403-B058-C74E83CC5E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B0-4403-B058-C74E83CC5E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B0-4403-B058-C74E83CC5E3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12">
                  <c:v>-1.8868041925934476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B0-4403-B058-C74E83CC5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6A-44AE-B09E-12FCF71CDD8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A-44AE-B09E-12FCF71CDD8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6A-44AE-B09E-12FCF71CDD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6A-44AE-B09E-12FCF71CDD8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6A-44AE-B09E-12FCF71CDD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6A-44AE-B09E-12FCF71CDD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12">
                  <c:v>212612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6A-44AE-B09E-12FCF71C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6A-44AE-B09E-12FCF71CDD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6A-44AE-B09E-12FCF71CDD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6A-44AE-B09E-12FCF71CDD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6A-44AE-B09E-12FCF71CDD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6A-44AE-B09E-12FCF71CDD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6A-44AE-B09E-12FCF71CDD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6A-44AE-B09E-12FCF71CDD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6A-44AE-B09E-12FCF71CDD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A-44AE-B09E-12FCF71CDD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A-44AE-B09E-12FCF71CDD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A-44AE-B09E-12FCF71CDD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A-44AE-B09E-12FCF71CDD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A-44AE-B09E-12FCF71CDD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A-44AE-B09E-12FCF71CDD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A-44AE-B09E-12FCF71CDD8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12">
                  <c:v>3.6762518712848635E-2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6A-44AE-B09E-12FCF71C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F-480C-8490-1D9544609FB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F-480C-8490-1D9544609FB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6F-480C-8490-1D9544609F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6F-480C-8490-1D9544609FB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6F-480C-8490-1D9544609F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6F-480C-8490-1D9544609F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12">
                  <c:v>7.6372594209169753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6F-480C-8490-1D9544609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6F-480C-8490-1D9544609F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6F-480C-8490-1D9544609F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F-480C-8490-1D9544609F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F-480C-8490-1D9544609F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F-480C-8490-1D9544609F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F-480C-8490-1D9544609F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F-480C-8490-1D9544609F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F-480C-8490-1D9544609F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F-480C-8490-1D9544609F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F-480C-8490-1D9544609F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F-480C-8490-1D9544609F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F-480C-8490-1D9544609F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F-480C-8490-1D9544609F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F-480C-8490-1D9544609F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F-480C-8490-1D9544609FB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12">
                  <c:v>-0.1780404966733462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6F-480C-8490-1D9544609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B7-4E4F-AE4C-0E7E5FDB7C6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7-4E4F-AE4C-0E7E5FDB7C6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B7-4E4F-AE4C-0E7E5FDB7C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B7-4E4F-AE4C-0E7E5FDB7C6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B7-4E4F-AE4C-0E7E5FDB7C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B7-4E4F-AE4C-0E7E5FDB7C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12">
                  <c:v>7.2542630314651042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B7-4E4F-AE4C-0E7E5FD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B7-4E4F-AE4C-0E7E5FDB7C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B7-4E4F-AE4C-0E7E5FDB7C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B7-4E4F-AE4C-0E7E5FDB7C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B7-4E4F-AE4C-0E7E5FDB7C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B7-4E4F-AE4C-0E7E5FDB7C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B7-4E4F-AE4C-0E7E5FDB7C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B7-4E4F-AE4C-0E7E5FDB7C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B7-4E4F-AE4C-0E7E5FDB7C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B7-4E4F-AE4C-0E7E5FDB7C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B7-4E4F-AE4C-0E7E5FDB7C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B7-4E4F-AE4C-0E7E5FDB7C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B7-4E4F-AE4C-0E7E5FDB7C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B7-4E4F-AE4C-0E7E5FDB7C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B7-4E4F-AE4C-0E7E5FDB7C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B7-4E4F-AE4C-0E7E5FDB7C6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12">
                  <c:v>-0.20000307526438466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B7-4E4F-AE4C-0E7E5FD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A-4C2A-9BD5-0DD6FA096325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A-4C2A-9BD5-0DD6FA096325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DA-4C2A-9BD5-0DD6FA0963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DA-4C2A-9BD5-0DD6FA096325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A-4C2A-9BD5-0DD6FA0963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DA-4C2A-9BD5-0DD6FA0963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12">
                  <c:v>7.5785656728444799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DA-4C2A-9BD5-0DD6FA096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DA-4C2A-9BD5-0DD6FA0963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DA-4C2A-9BD5-0DD6FA09632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1DA-4C2A-9BD5-0DD6FA09632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1DA-4C2A-9BD5-0DD6FA0963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DA-4C2A-9BD5-0DD6FA0963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DA-4C2A-9BD5-0DD6FA0963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DA-4C2A-9BD5-0DD6FA0963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DA-4C2A-9BD5-0DD6FA0963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DA-4C2A-9BD5-0DD6FA0963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DA-4C2A-9BD5-0DD6FA0963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DA-4C2A-9BD5-0DD6FA0963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DA-4C2A-9BD5-0DD6FA0963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DA-4C2A-9BD5-0DD6FA0963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DA-4C2A-9BD5-0DD6FA0963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DA-4C2A-9BD5-0DD6FA0963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DA-4C2A-9BD5-0DD6FA0963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DA-4C2A-9BD5-0DD6FA096325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12">
                  <c:v>-0.46640846702509542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DA-4C2A-9BD5-0DD6FA096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41-4A6A-9825-7594B35156E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1-4A6A-9825-7594B35156E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41-4A6A-9825-7594B35156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41-4A6A-9825-7594B35156E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41-4A6A-9825-7594B35156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41-4A6A-9825-7594B35156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12">
                  <c:v>7.8549645390070921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41-4A6A-9825-7594B351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41-4A6A-9825-7594B35156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41-4A6A-9825-7594B35156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41-4A6A-9825-7594B35156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41-4A6A-9825-7594B35156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41-4A6A-9825-7594B35156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41-4A6A-9825-7594B35156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41-4A6A-9825-7594B35156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1-4A6A-9825-7594B35156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1-4A6A-9825-7594B35156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1-4A6A-9825-7594B35156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1-4A6A-9825-7594B35156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1-4A6A-9825-7594B35156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41-4A6A-9825-7594B35156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41-4A6A-9825-7594B35156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41-4A6A-9825-7594B35156E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12">
                  <c:v>0.2505797868838453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41-4A6A-9825-7594B351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5-4864-9458-A4C3DEE3DC5D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5-4864-9458-A4C3DEE3DC5D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5-4864-9458-A4C3DEE3DC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5-4864-9458-A4C3DEE3DC5D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5-4864-9458-A4C3DEE3DC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65-4864-9458-A4C3DEE3DC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12">
                  <c:v>9.1981332896675951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65-4864-9458-A4C3DEE3D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65-4864-9458-A4C3DEE3DC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65-4864-9458-A4C3DEE3D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5-4864-9458-A4C3DEE3DC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5-4864-9458-A4C3DEE3DC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5-4864-9458-A4C3DEE3DC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5-4864-9458-A4C3DEE3DC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5-4864-9458-A4C3DEE3DC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5-4864-9458-A4C3DEE3DC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5-4864-9458-A4C3DEE3DC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5-4864-9458-A4C3DEE3DC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5-4864-9458-A4C3DEE3DC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65-4864-9458-A4C3DEE3DC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65-4864-9458-A4C3DEE3DC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65-4864-9458-A4C3DEE3DC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65-4864-9458-A4C3DEE3DC5D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12">
                  <c:v>0.76560391428107621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65-4864-9458-A4C3DEE3D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DF-4180-A1FE-F87676FFC8C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F-4180-A1FE-F87676FFC8C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DF-4180-A1FE-F87676FFC8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F-4180-A1FE-F87676FFC8C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DF-4180-A1FE-F87676FFC8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DF-4180-A1FE-F87676FFC8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12">
                  <c:v>8.7294035739150608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DF-4180-A1FE-F87676FF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DF-4180-A1FE-F87676FFC8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DF-4180-A1FE-F87676FFC8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DF-4180-A1FE-F87676FFC8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DF-4180-A1FE-F87676FFC8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DF-4180-A1FE-F87676FFC8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DF-4180-A1FE-F87676FFC8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DF-4180-A1FE-F87676FFC8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DF-4180-A1FE-F87676FFC8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DF-4180-A1FE-F87676FFC8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DF-4180-A1FE-F87676FFC8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DF-4180-A1FE-F87676FFC8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DF-4180-A1FE-F87676FFC8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DF-4180-A1FE-F87676FFC8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DF-4180-A1FE-F87676FFC8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DF-4180-A1FE-F87676FFC8C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12">
                  <c:v>-0.17082540874767993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DF-4180-A1FE-F87676FF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E-4AE5-9754-F5EF477A113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E-4AE5-9754-F5EF477A113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E-4AE5-9754-F5EF477A11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E-4AE5-9754-F5EF477A113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E-4AE5-9754-F5EF477A1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2E-4AE5-9754-F5EF477A11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12">
                  <c:v>9.1981332896675951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2E-4AE5-9754-F5EF477A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2E-4AE5-9754-F5EF477A1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2E-4AE5-9754-F5EF477A1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2E-4AE5-9754-F5EF477A1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E-4AE5-9754-F5EF477A1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E-4AE5-9754-F5EF477A1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E-4AE5-9754-F5EF477A1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2E-4AE5-9754-F5EF477A1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E-4AE5-9754-F5EF477A1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E-4AE5-9754-F5EF477A1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E-4AE5-9754-F5EF477A1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2E-4AE5-9754-F5EF477A1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2E-4AE5-9754-F5EF477A1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2E-4AE5-9754-F5EF477A1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2E-4AE5-9754-F5EF477A1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2E-4AE5-9754-F5EF477A113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12">
                  <c:v>0.76560391428107621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2E-4AE5-9754-F5EF477A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8-4F90-BF65-2443FBA0808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8-4F90-BF65-2443FBA0808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68-4F90-BF65-2443FBA080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68-4F90-BF65-2443FBA0808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68-4F90-BF65-2443FBA08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68-4F90-BF65-2443FBA080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12">
                  <c:v>9.2655459684617671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68-4F90-BF65-2443FBA0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68-4F90-BF65-2443FBA080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68-4F90-BF65-2443FBA080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68-4F90-BF65-2443FBA08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68-4F90-BF65-2443FBA08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68-4F90-BF65-2443FBA08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8-4F90-BF65-2443FBA08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68-4F90-BF65-2443FBA08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68-4F90-BF65-2443FBA08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68-4F90-BF65-2443FBA08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68-4F90-BF65-2443FBA08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68-4F90-BF65-2443FBA08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68-4F90-BF65-2443FBA08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68-4F90-BF65-2443FBA08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68-4F90-BF65-2443FBA08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68-4F90-BF65-2443FBA0808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12">
                  <c:v>0.77068485735065551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68-4F90-BF65-2443FBA0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7-4294-A430-52FCF45D2F4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7-4294-A430-52FCF45D2F4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7-4294-A430-52FCF45D2F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7-4294-A430-52FCF45D2F4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7-4294-A430-52FCF45D2F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07-4294-A430-52FCF45D2F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12">
                  <c:v>10.66430469441984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07-4294-A430-52FCF45D2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07-4294-A430-52FCF45D2F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07-4294-A430-52FCF45D2F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07-4294-A430-52FCF45D2F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07-4294-A430-52FCF45D2F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07-4294-A430-52FCF45D2F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7-4294-A430-52FCF45D2F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7-4294-A430-52FCF45D2F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7-4294-A430-52FCF45D2F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7-4294-A430-52FCF45D2F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7-4294-A430-52FCF45D2F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7-4294-A430-52FCF45D2F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7-4294-A430-52FCF45D2F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7-4294-A430-52FCF45D2F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7-4294-A430-52FCF45D2F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7-4294-A430-52FCF45D2F4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12">
                  <c:v>1.7062924107794153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07-4294-A430-52FCF45D2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3-4E3F-A3ED-B6E59965D167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3-4E3F-A3ED-B6E59965D167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3-4E3F-A3ED-B6E59965D1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3-4E3F-A3ED-B6E59965D167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3-4E3F-A3ED-B6E59965D1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D3-4E3F-A3ED-B6E59965D1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12">
                  <c:v>7.5446940480925209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D3-4E3F-A3ED-B6E59965D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D3-4E3F-A3ED-B6E59965D1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D3-4E3F-A3ED-B6E59965D1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3-4E3F-A3ED-B6E59965D1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3-4E3F-A3ED-B6E59965D1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3-4E3F-A3ED-B6E59965D1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3-4E3F-A3ED-B6E59965D1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3-4E3F-A3ED-B6E59965D1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3-4E3F-A3ED-B6E59965D1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3-4E3F-A3ED-B6E59965D1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3-4E3F-A3ED-B6E59965D1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3-4E3F-A3ED-B6E59965D1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3-4E3F-A3ED-B6E59965D1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3-4E3F-A3ED-B6E59965D1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3-4E3F-A3ED-B6E59965D1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3-4E3F-A3ED-B6E59965D167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12">
                  <c:v>-0.20561727569821375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D3-4E3F-A3ED-B6E59965D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7-4917-AF9E-644B5B4B13E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7-4917-AF9E-644B5B4B13E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7-4917-AF9E-644B5B4B13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7-4917-AF9E-644B5B4B13E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7-4917-AF9E-644B5B4B13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47-4917-AF9E-644B5B4B13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12">
                  <c:v>92833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7-4917-AF9E-644B5B4B1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47-4917-AF9E-644B5B4B13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47-4917-AF9E-644B5B4B13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47-4917-AF9E-644B5B4B13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47-4917-AF9E-644B5B4B13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47-4917-AF9E-644B5B4B13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47-4917-AF9E-644B5B4B13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7-4917-AF9E-644B5B4B13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7-4917-AF9E-644B5B4B13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7-4917-AF9E-644B5B4B13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7-4917-AF9E-644B5B4B13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7-4917-AF9E-644B5B4B13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7-4917-AF9E-644B5B4B13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7-4917-AF9E-644B5B4B13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7-4917-AF9E-644B5B4B13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7-4917-AF9E-644B5B4B13E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12">
                  <c:v>5.6517236277555893E-2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47-4917-AF9E-644B5B4B1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0-408E-8B00-C0DD4BB11A9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0-408E-8B00-C0DD4BB11A9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0-408E-8B00-C0DD4BB11A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0-408E-8B00-C0DD4BB11A9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0-408E-8B00-C0DD4BB11A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70-408E-8B00-C0DD4BB11A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12">
                  <c:v>6.9574748964258131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0-408E-8B00-C0DD4BB11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70-408E-8B00-C0DD4BB11A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70-408E-8B00-C0DD4BB11A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70-408E-8B00-C0DD4BB11A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70-408E-8B00-C0DD4BB11A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70-408E-8B00-C0DD4BB11A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70-408E-8B00-C0DD4BB11A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70-408E-8B00-C0DD4BB11A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70-408E-8B00-C0DD4BB11A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70-408E-8B00-C0DD4BB11A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70-408E-8B00-C0DD4BB11A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70-408E-8B00-C0DD4BB11A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70-408E-8B00-C0DD4BB11A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70-408E-8B00-C0DD4BB11A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70-408E-8B00-C0DD4BB11A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70-408E-8B00-C0DD4BB11A9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12">
                  <c:v>-0.18914152905232573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70-408E-8B00-C0DD4BB11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0-4EB6-80B0-212CCCEAFD2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0-4EB6-80B0-212CCCEAFD2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0-4EB6-80B0-212CCCEAFD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0-4EB6-80B0-212CCCEAFD2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0-4EB6-80B0-212CCCEAFD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20-4EB6-80B0-212CCCEAFD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12">
                  <c:v>7.024430376216638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0-4EB6-80B0-212CCCEA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20-4EB6-80B0-212CCCEAFD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20-4EB6-80B0-212CCCEAFD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20-4EB6-80B0-212CCCEAFD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20-4EB6-80B0-212CCCEAFD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20-4EB6-80B0-212CCCEAFD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20-4EB6-80B0-212CCCEAFD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20-4EB6-80B0-212CCCEAFD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0-4EB6-80B0-212CCCEAFD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0-4EB6-80B0-212CCCEAFD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0-4EB6-80B0-212CCCEAFD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0-4EB6-80B0-212CCCEAFD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0-4EB6-80B0-212CCCEAFD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0-4EB6-80B0-212CCCEAFD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0-4EB6-80B0-212CCCEAFD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0-4EB6-80B0-212CCCEAFD2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12">
                  <c:v>-0.23317839513717153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20-4EB6-80B0-212CCCEA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44-470E-B41B-04E64CAFDA7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4-470E-B41B-04E64CAFDA7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44-470E-B41B-04E64CAFDA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44-470E-B41B-04E64CAFDA7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44-470E-B41B-04E64CAFDA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44-470E-B41B-04E64CAFDA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12">
                  <c:v>6.7507391142110853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44-470E-B41B-04E64CAF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44-470E-B41B-04E64CAFDA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44-470E-B41B-04E64CAFDA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44-470E-B41B-04E64CAFDA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44-470E-B41B-04E64CAFDA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44-470E-B41B-04E64CAFDA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44-470E-B41B-04E64CAFDA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44-470E-B41B-04E64CAFDA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44-470E-B41B-04E64CAFDA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44-470E-B41B-04E64CAFDA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44-470E-B41B-04E64CAFDA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44-470E-B41B-04E64CAFDA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44-470E-B41B-04E64CAFDA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44-470E-B41B-04E64CAFDA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44-470E-B41B-04E64CAFDA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44-470E-B41B-04E64CAFDA7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12">
                  <c:v>-1.4680328809587806E-2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44-470E-B41B-04E64CAF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7-4D8C-929D-44745EB4C6E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7-4D8C-929D-44745EB4C6E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7-4D8C-929D-44745EB4C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7-4D8C-929D-44745EB4C6E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7-4D8C-929D-44745EB4C6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97-4D8C-929D-44745EB4C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12">
                  <c:v>8.5724556638440639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97-4D8C-929D-44745EB4C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97-4D8C-929D-44745EB4C6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97-4D8C-929D-44745EB4C6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97-4D8C-929D-44745EB4C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97-4D8C-929D-44745EB4C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97-4D8C-929D-44745EB4C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97-4D8C-929D-44745EB4C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97-4D8C-929D-44745EB4C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97-4D8C-929D-44745EB4C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97-4D8C-929D-44745EB4C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97-4D8C-929D-44745EB4C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97-4D8C-929D-44745EB4C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97-4D8C-929D-44745EB4C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97-4D8C-929D-44745EB4C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97-4D8C-929D-44745EB4C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97-4D8C-929D-44745EB4C6E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12">
                  <c:v>-0.10354542320236071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97-4D8C-929D-44745EB4C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71-47B1-9A73-BF415F6B2F5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1-47B1-9A73-BF415F6B2F5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71-47B1-9A73-BF415F6B2F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71-47B1-9A73-BF415F6B2F5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71-47B1-9A73-BF415F6B2F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71-47B1-9A73-BF415F6B2F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71-47B1-9A73-BF415F6B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71-47B1-9A73-BF415F6B2F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71-47B1-9A73-BF415F6B2F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1-47B1-9A73-BF415F6B2F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1-47B1-9A73-BF415F6B2F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1-47B1-9A73-BF415F6B2F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1-47B1-9A73-BF415F6B2F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1-47B1-9A73-BF415F6B2F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1-47B1-9A73-BF415F6B2F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1-47B1-9A73-BF415F6B2F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1-47B1-9A73-BF415F6B2F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71-47B1-9A73-BF415F6B2F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71-47B1-9A73-BF415F6B2F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71-47B1-9A73-BF415F6B2F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71-47B1-9A73-BF415F6B2F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71-47B1-9A73-BF415F6B2F5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71-47B1-9A73-BF415F6B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A-473C-B4F0-56B39F677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A-473C-B4F0-56B39F6775F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A-473C-B4F0-56B39F677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A-473C-B4F0-56B39F6775F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A-473C-B4F0-56B39F6775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7A-473C-B4F0-56B39F67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7A-473C-B4F0-56B39F6775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A-473C-B4F0-56B39F6775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A-473C-B4F0-56B39F6775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A-473C-B4F0-56B39F6775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A-473C-B4F0-56B39F6775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A-473C-B4F0-56B39F6775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A-473C-B4F0-56B39F6775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A-473C-B4F0-56B39F6775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A-473C-B4F0-56B39F6775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A-473C-B4F0-56B39F6775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A-473C-B4F0-56B39F6775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A-473C-B4F0-56B39F6775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A-473C-B4F0-56B39F6775F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7A-473C-B4F0-56B39F67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33-4AA6-B1B9-E5171F24E1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3-4AA6-B1B9-E5171F24E19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33-4AA6-B1B9-E5171F24E1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33-4AA6-B1B9-E5171F24E19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33-4AA6-B1B9-E5171F24E1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33-4AA6-B1B9-E5171F24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33-4AA6-B1B9-E5171F24E1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33-4AA6-B1B9-E5171F24E1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33-4AA6-B1B9-E5171F24E1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33-4AA6-B1B9-E5171F24E1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33-4AA6-B1B9-E5171F24E1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33-4AA6-B1B9-E5171F24E1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33-4AA6-B1B9-E5171F24E1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33-4AA6-B1B9-E5171F24E1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33-4AA6-B1B9-E5171F24E1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33-4AA6-B1B9-E5171F24E1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33-4AA6-B1B9-E5171F24E1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33-4AA6-B1B9-E5171F24E1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33-4AA6-B1B9-E5171F24E19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33-4AA6-B1B9-E5171F24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5-4047-9733-5642822C570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5-4047-9733-5642822C570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5-4047-9733-5642822C57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5-4047-9733-5642822C570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5-4047-9733-5642822C57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5-4047-9733-5642822C57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65-4047-9733-5642822C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65-4047-9733-5642822C57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0.44629999999999997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65-4047-9733-5642822C57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65-4047-9733-5642822C57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65-4047-9733-5642822C57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65-4047-9733-5642822C57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5-4047-9733-5642822C57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65-4047-9733-5642822C57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65-4047-9733-5642822C57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65-4047-9733-5642822C57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65-4047-9733-5642822C57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65-4047-9733-5642822C57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65-4047-9733-5642822C57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65-4047-9733-5642822C57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65-4047-9733-5642822C57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65-4047-9733-5642822C570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65-4047-9733-5642822C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4-4289-AD55-5800C395804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4-4289-AD55-5800C395804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4-4289-AD55-5800C39580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4-4289-AD55-5800C395804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4-4289-AD55-5800C39580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74-4289-AD55-5800C39580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74-4289-AD55-5800C3958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74-4289-AD55-5800C39580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0.47910000000000003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74-4289-AD55-5800C39580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74-4289-AD55-5800C39580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74-4289-AD55-5800C39580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74-4289-AD55-5800C39580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4-4289-AD55-5800C39580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4-4289-AD55-5800C39580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4-4289-AD55-5800C39580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4-4289-AD55-5800C39580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4-4289-AD55-5800C39580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4-4289-AD55-5800C39580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4-4289-AD55-5800C39580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4-4289-AD55-5800C39580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4-4289-AD55-5800C39580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4-4289-AD55-5800C395804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74-4289-AD55-5800C3958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6395</c:v>
                </c:pt>
                <c:pt idx="1">
                  <c:v>1616</c:v>
                </c:pt>
                <c:pt idx="2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C-4651-9713-6E21461D81B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7307</c:v>
                </c:pt>
                <c:pt idx="1">
                  <c:v>2885</c:v>
                </c:pt>
                <c:pt idx="2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C-4651-9713-6E21461D8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0C-4651-9713-6E21461D81B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0C-4651-9713-6E21461D81B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0C-4651-9713-6E21461D81B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C-4651-9713-6E21461D81B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C-4651-9713-6E21461D81B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C-4651-9713-6E21461D81B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C-4651-9713-6E21461D81B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C-4651-9713-6E21461D81B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C-4651-9713-6E21461D81B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0.65445588893864759</c:v>
                </c:pt>
                <c:pt idx="1">
                  <c:v>0.25839677563815494</c:v>
                </c:pt>
                <c:pt idx="2">
                  <c:v>8.7147335423197497E-2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0C-4651-9713-6E21461D8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C-4651-9713-6E21461D81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C-4651-9713-6E21461D81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C-4651-9713-6E21461D81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C-4651-9713-6E21461D81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C-4651-9713-6E21461D81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C-4651-9713-6E21461D81B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C-4651-9713-6E21461D81B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C-4651-9713-6E21461D81B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C-4651-9713-6E21461D81B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C-4651-9713-6E21461D81B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C-4651-9713-6E21461D81B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C-4651-9713-6E21461D81B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0.14261141516810016</c:v>
                </c:pt>
                <c:pt idx="1">
                  <c:v>0.78527227722772275</c:v>
                </c:pt>
                <c:pt idx="2">
                  <c:v>-0.26455026455026454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0C-4651-9713-6E21461D81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4-4AD5-8854-B44279AD858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4-4AD5-8854-B44279AD858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4-4AD5-8854-B44279AD8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4-4AD5-8854-B44279AD858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4-4AD5-8854-B44279AD85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A4-4AD5-8854-B44279AD8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12">
                  <c:v>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A4-4AD5-8854-B44279AD8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A4-4AD5-8854-B44279AD85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A4-4AD5-8854-B44279AD858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AA4-4AD5-8854-B44279AD858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AA4-4AD5-8854-B44279AD85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A4-4AD5-8854-B44279AD85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4-4AD5-8854-B44279AD85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4-4AD5-8854-B44279AD85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4-4AD5-8854-B44279AD85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4-4AD5-8854-B44279AD85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4-4AD5-8854-B44279AD85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4-4AD5-8854-B44279AD85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4-4AD5-8854-B44279AD85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4-4AD5-8854-B44279AD85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4-4AD5-8854-B44279AD85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4-4AD5-8854-B44279AD85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4-4AD5-8854-B44279AD85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4-4AD5-8854-B44279AD858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12">
                  <c:v>-2.3274117382505066E-2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A4-4AD5-8854-B44279AD8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E9-4ECB-BE81-BBFA3B22C4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E9-4ECB-BE81-BBFA3B22C4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E9-4ECB-BE81-BBFA3B22C4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E9-4ECB-BE81-BBFA3B22C4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E9-4ECB-BE81-BBFA3B22C49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9-4ECB-BE81-BBFA3B22C49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9-4ECB-BE81-BBFA3B22C49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9-4ECB-BE81-BBFA3B22C4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9-4ECB-BE81-BBFA3B22C49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9-4ECB-BE81-BBFA3B22C49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9-4ECB-BE81-BBFA3B22C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7307</c:v>
                </c:pt>
                <c:pt idx="1">
                  <c:v>2885</c:v>
                </c:pt>
                <c:pt idx="2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E9-4ECB-BE81-BBFA3B22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7-450F-AB5E-4FDD45371BD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7-450F-AB5E-4FDD45371BD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7-450F-AB5E-4FDD45371BD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7-450F-AB5E-4FDD45371BD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7-450F-AB5E-4FDD45371BD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7-450F-AB5E-4FDD45371BD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7-450F-AB5E-4FDD45371BD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7-450F-AB5E-4FDD45371BD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7-450F-AB5E-4FDD45371BD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7-450F-AB5E-4FDD45371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A97-450F-AB5E-4FDD45371BD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7-450F-AB5E-4FDD45371BD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7-450F-AB5E-4FDD45371BD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7-450F-AB5E-4FDD45371BD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7-450F-AB5E-4FDD45371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A97-450F-AB5E-4FDD45371BD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A97-450F-AB5E-4FDD45371BD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7-450F-AB5E-4FDD45371BD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7-450F-AB5E-4FDD45371BD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7-450F-AB5E-4FDD45371BD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7-450F-AB5E-4FDD45371BD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7-450F-AB5E-4FDD45371BD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7-450F-AB5E-4FDD45371BD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7-450F-AB5E-4FDD45371BD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7-450F-AB5E-4FDD45371BD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7-450F-AB5E-4FDD45371BD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7-450F-AB5E-4FDD45371BD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7-450F-AB5E-4FDD45371BD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7-450F-AB5E-4FDD45371BD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7-450F-AB5E-4FDD45371BD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7-450F-AB5E-4FDD45371BD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97-450F-AB5E-4FDD45371BD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97-450F-AB5E-4FDD45371B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A97-450F-AB5E-4FDD45371BD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97-450F-AB5E-4FDD45371B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97-450F-AB5E-4FDD45371B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97-450F-AB5E-4FDD45371B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97-450F-AB5E-4FDD45371B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97-450F-AB5E-4FDD45371B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97-450F-AB5E-4FDD45371B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97-450F-AB5E-4FDD45371B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97-450F-AB5E-4FDD45371B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97-450F-AB5E-4FDD45371B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97-450F-AB5E-4FDD45371B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A97-450F-AB5E-4FDD45371B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A97-450F-AB5E-4FDD45371B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A97-450F-AB5E-4FDD45371B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A97-450F-AB5E-4FDD45371B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A97-450F-AB5E-4FDD45371BD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A97-450F-AB5E-4FDD45371BD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7-450F-AB5E-4FDD45371BD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97-450F-AB5E-4FDD45371BD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97-450F-AB5E-4FDD45371BD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97-450F-AB5E-4FDD45371BD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97-450F-AB5E-4FDD45371BD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97-450F-AB5E-4FDD45371BD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97-450F-AB5E-4FDD45371BD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97-450F-AB5E-4FDD45371BD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97-450F-AB5E-4FDD45371BD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97-450F-AB5E-4FDD45371BD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97-450F-AB5E-4FDD45371BD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97-450F-AB5E-4FDD45371BD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97-450F-AB5E-4FDD45371BD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97-450F-AB5E-4FDD45371BD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97-450F-AB5E-4FDD45371BD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97-450F-AB5E-4FDD45371B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A97-450F-AB5E-4FDD45371BD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97-450F-AB5E-4FDD45371BD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97-450F-AB5E-4FDD45371BD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97-450F-AB5E-4FDD45371BD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97-450F-AB5E-4FDD45371BD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97-450F-AB5E-4FDD45371BD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97-450F-AB5E-4FDD45371BD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97-450F-AB5E-4FDD45371BD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97-450F-AB5E-4FDD45371BD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97-450F-AB5E-4FDD45371BD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97-450F-AB5E-4FDD45371BD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97-450F-AB5E-4FDD45371BD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97-450F-AB5E-4FDD45371BD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97-450F-AB5E-4FDD45371BD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97-450F-AB5E-4FDD45371BD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97-450F-AB5E-4FDD45371BD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97-450F-AB5E-4FDD45371B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A97-450F-AB5E-4FDD45371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BE-4A6E-9420-4BB272F3AA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BE-4A6E-9420-4BB272F3AA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BE-4A6E-9420-4BB272F3AA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E-4A6E-9420-4BB272F3AA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2708</c:v>
                </c:pt>
                <c:pt idx="1">
                  <c:v>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A6E-9420-4BB272F3A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7406</c:v>
                </c:pt>
                <c:pt idx="1">
                  <c:v>2116</c:v>
                </c:pt>
                <c:pt idx="2">
                  <c:v>5290</c:v>
                </c:pt>
                <c:pt idx="3">
                  <c:v>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F-43EE-8935-D4EE3008340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6662</c:v>
                </c:pt>
                <c:pt idx="1">
                  <c:v>1431</c:v>
                </c:pt>
                <c:pt idx="2">
                  <c:v>5231</c:v>
                </c:pt>
                <c:pt idx="3">
                  <c:v>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F-43EE-8935-D4EE3008340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8519</c:v>
                </c:pt>
                <c:pt idx="1">
                  <c:v>2708</c:v>
                </c:pt>
                <c:pt idx="2">
                  <c:v>5811</c:v>
                </c:pt>
                <c:pt idx="3">
                  <c:v>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F-43EE-8935-D4EE3008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0.27874512158510956</c:v>
                </c:pt>
                <c:pt idx="1">
                  <c:v>0.89238294898672255</c:v>
                </c:pt>
                <c:pt idx="2">
                  <c:v>0.11087746128847265</c:v>
                </c:pt>
                <c:pt idx="3">
                  <c:v>-9.7305389221556959E-3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F-43EE-8935-D4EE3008340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0.76300940438871478</c:v>
                </c:pt>
                <c:pt idx="1">
                  <c:v>0.24254366323331841</c:v>
                </c:pt>
                <c:pt idx="2">
                  <c:v>0.52046574115539634</c:v>
                </c:pt>
                <c:pt idx="3">
                  <c:v>0.23699059561128527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F-43EE-8935-D4EE3008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14-4B18-885B-5F4045924C9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14-4B18-885B-5F4045924C9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14-4B18-885B-5F4045924C9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4-4B18-885B-5F4045924C9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1269</c:v>
                </c:pt>
                <c:pt idx="1">
                  <c:v>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14-4B18-885B-5F404592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5899</c:v>
                </c:pt>
                <c:pt idx="1">
                  <c:v>1242</c:v>
                </c:pt>
                <c:pt idx="2">
                  <c:v>4657</c:v>
                </c:pt>
                <c:pt idx="3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5-4F92-903A-5BF722061EF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5106</c:v>
                </c:pt>
                <c:pt idx="1">
                  <c:v>708</c:v>
                </c:pt>
                <c:pt idx="2">
                  <c:v>4398</c:v>
                </c:pt>
                <c:pt idx="3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5-4F92-903A-5BF722061EF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5814</c:v>
                </c:pt>
                <c:pt idx="1">
                  <c:v>1269</c:v>
                </c:pt>
                <c:pt idx="2">
                  <c:v>4545</c:v>
                </c:pt>
                <c:pt idx="3">
                  <c:v>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55-4F92-903A-5BF722061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0.13866039952996467</c:v>
                </c:pt>
                <c:pt idx="1">
                  <c:v>0.79237288135593231</c:v>
                </c:pt>
                <c:pt idx="2">
                  <c:v>3.3424283765347784E-2</c:v>
                </c:pt>
                <c:pt idx="3">
                  <c:v>0.15826221877424351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55-4F92-903A-5BF722061EFD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0.79567537977282055</c:v>
                </c:pt>
                <c:pt idx="1">
                  <c:v>0.17366908443957849</c:v>
                </c:pt>
                <c:pt idx="2">
                  <c:v>0.62200629533324214</c:v>
                </c:pt>
                <c:pt idx="3">
                  <c:v>0.20432462022717943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55-4F92-903A-5BF722061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81-45CE-A955-5F549166775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81-45CE-A955-5F549166775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1-45CE-A955-5F549166775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1-45CE-A955-5F549166775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1439</c:v>
                </c:pt>
                <c:pt idx="1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81-45CE-A955-5F5491667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1507</c:v>
                </c:pt>
                <c:pt idx="1">
                  <c:v>874</c:v>
                </c:pt>
                <c:pt idx="2">
                  <c:v>633</c:v>
                </c:pt>
                <c:pt idx="3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8-4024-87AC-DFDD0129515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1556</c:v>
                </c:pt>
                <c:pt idx="1">
                  <c:v>723</c:v>
                </c:pt>
                <c:pt idx="2">
                  <c:v>833</c:v>
                </c:pt>
                <c:pt idx="3">
                  <c:v>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8-4024-87AC-DFDD0129515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2705</c:v>
                </c:pt>
                <c:pt idx="1">
                  <c:v>1439</c:v>
                </c:pt>
                <c:pt idx="2">
                  <c:v>1266</c:v>
                </c:pt>
                <c:pt idx="3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8-4024-87AC-DFDD01295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0.73843187660668375</c:v>
                </c:pt>
                <c:pt idx="1">
                  <c:v>0.99031811894882438</c:v>
                </c:pt>
                <c:pt idx="2">
                  <c:v>0.5198079231692676</c:v>
                </c:pt>
                <c:pt idx="3">
                  <c:v>-0.16630513376717282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8-4024-87AC-DFDD01295152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0.70114048729911871</c:v>
                </c:pt>
                <c:pt idx="1">
                  <c:v>0.37299118714359775</c:v>
                </c:pt>
                <c:pt idx="2">
                  <c:v>0.32814930015552102</c:v>
                </c:pt>
                <c:pt idx="3">
                  <c:v>0.29885951270088129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48-4024-87AC-DFDD01295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08-4D6E-9F34-23E865AF05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08-4D6E-9F34-23E865AF05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08-4D6E-9F34-23E865AF05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08-4D6E-9F34-23E865AF055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08-4D6E-9F34-23E865AF05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08-4D6E-9F34-23E865AF05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08-4D6E-9F34-23E865AF055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08-4D6E-9F34-23E865AF055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08-4D6E-9F34-23E865AF055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108-4D6E-9F34-23E865AF055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8-4D6E-9F34-23E865AF055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8-4D6E-9F34-23E865AF055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8-4D6E-9F34-23E865AF055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8-4D6E-9F34-23E865AF055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8-4D6E-9F34-23E865AF055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8-4D6E-9F34-23E865AF055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08-4D6E-9F34-23E865AF055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08-4D6E-9F34-23E865AF055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08-4D6E-9F34-23E865AF055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108-4D6E-9F34-23E865AF055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08-4D6E-9F34-23E865AF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1-4FE6-944B-8B939BC5E0E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1-4FE6-944B-8B939BC5E0E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1-4FE6-944B-8B939BC5E0E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1-4FE6-944B-8B939BC5E0E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1-4FE6-944B-8B939BC5E0E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1-4FE6-944B-8B939BC5E0E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1-4FE6-944B-8B939BC5E0E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1-4FE6-944B-8B939BC5E0E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1-4FE6-944B-8B939BC5E0E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1-4FE6-944B-8B939BC5E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A81-4FE6-944B-8B939BC5E0E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1-4FE6-944B-8B939BC5E0E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1-4FE6-944B-8B939BC5E0E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1-4FE6-944B-8B939BC5E0E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1-4FE6-944B-8B939BC5E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81-4FE6-944B-8B939BC5E0E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A81-4FE6-944B-8B939BC5E0E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1-4FE6-944B-8B939BC5E0E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1-4FE6-944B-8B939BC5E0E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1-4FE6-944B-8B939BC5E0E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1-4FE6-944B-8B939BC5E0E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1-4FE6-944B-8B939BC5E0E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1-4FE6-944B-8B939BC5E0E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81-4FE6-944B-8B939BC5E0E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1-4FE6-944B-8B939BC5E0E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81-4FE6-944B-8B939BC5E0E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1-4FE6-944B-8B939BC5E0E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81-4FE6-944B-8B939BC5E0E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81-4FE6-944B-8B939BC5E0E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81-4FE6-944B-8B939BC5E0E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81-4FE6-944B-8B939BC5E0E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81-4FE6-944B-8B939BC5E0E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81-4FE6-944B-8B939BC5E0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A81-4FE6-944B-8B939BC5E0E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81-4FE6-944B-8B939BC5E0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81-4FE6-944B-8B939BC5E0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81-4FE6-944B-8B939BC5E0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81-4FE6-944B-8B939BC5E0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81-4FE6-944B-8B939BC5E0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A81-4FE6-944B-8B939BC5E0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81-4FE6-944B-8B939BC5E0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A81-4FE6-944B-8B939BC5E0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81-4FE6-944B-8B939BC5E0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A81-4FE6-944B-8B939BC5E0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81-4FE6-944B-8B939BC5E0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A81-4FE6-944B-8B939BC5E0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81-4FE6-944B-8B939BC5E0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A81-4FE6-944B-8B939BC5E0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81-4FE6-944B-8B939BC5E0E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A81-4FE6-944B-8B939BC5E0E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81-4FE6-944B-8B939BC5E0E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81-4FE6-944B-8B939BC5E0E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81-4FE6-944B-8B939BC5E0E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81-4FE6-944B-8B939BC5E0E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81-4FE6-944B-8B939BC5E0E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81-4FE6-944B-8B939BC5E0E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81-4FE6-944B-8B939BC5E0E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81-4FE6-944B-8B939BC5E0E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81-4FE6-944B-8B939BC5E0E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81-4FE6-944B-8B939BC5E0E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81-4FE6-944B-8B939BC5E0E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81-4FE6-944B-8B939BC5E0E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81-4FE6-944B-8B939BC5E0E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81-4FE6-944B-8B939BC5E0E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81-4FE6-944B-8B939BC5E0E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81-4FE6-944B-8B939BC5E0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A81-4FE6-944B-8B939BC5E0E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81-4FE6-944B-8B939BC5E0E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81-4FE6-944B-8B939BC5E0E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81-4FE6-944B-8B939BC5E0E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81-4FE6-944B-8B939BC5E0E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81-4FE6-944B-8B939BC5E0E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81-4FE6-944B-8B939BC5E0E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81-4FE6-944B-8B939BC5E0E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81-4FE6-944B-8B939BC5E0E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81-4FE6-944B-8B939BC5E0E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81-4FE6-944B-8B939BC5E0E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81-4FE6-944B-8B939BC5E0E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81-4FE6-944B-8B939BC5E0E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81-4FE6-944B-8B939BC5E0E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81-4FE6-944B-8B939BC5E0E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81-4FE6-944B-8B939BC5E0E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81-4FE6-944B-8B939BC5E0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A81-4FE6-944B-8B939BC5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0-40AD-97A0-4DE1699E2D0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0-40AD-97A0-4DE1699E2D0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0-40AD-97A0-4DE1699E2D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30-40AD-97A0-4DE1699E2D0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0-40AD-97A0-4DE1699E2D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30-40AD-97A0-4DE1699E2D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12">
                  <c:v>5640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30-40AD-97A0-4DE1699E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30-40AD-97A0-4DE1699E2D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30-40AD-97A0-4DE1699E2D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30-40AD-97A0-4DE1699E2D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30-40AD-97A0-4DE1699E2D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30-40AD-97A0-4DE1699E2D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30-40AD-97A0-4DE1699E2D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0-40AD-97A0-4DE1699E2D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0-40AD-97A0-4DE1699E2D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0-40AD-97A0-4DE1699E2D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0-40AD-97A0-4DE1699E2D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0-40AD-97A0-4DE1699E2D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0-40AD-97A0-4DE1699E2D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0-40AD-97A0-4DE1699E2D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0-40AD-97A0-4DE1699E2D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0-40AD-97A0-4DE1699E2D0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12">
                  <c:v>0.11396405293304368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30-40AD-97A0-4DE1699E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4-48CA-A0AA-8310B196835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4-48CA-A0AA-8310B196835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4-48CA-A0AA-8310B196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4-48CA-A0AA-8310B1968355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4-48CA-A0AA-8310B196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F-4C69-A572-ECABDA4F51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FF-4C69-A572-ECABDA4F51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FF-4C69-A572-ECABDA4F5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FF-4C69-A572-ECABDA4F515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EFF-4C69-A572-ECABDA4F51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EFF-4C69-A572-ECABDA4F51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FF-4C69-A572-ECABDA4F51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FF-4C69-A572-ECABDA4F515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FF-4C69-A572-ECABDA4F515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FF-4C69-A572-ECABDA4F515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F-4C69-A572-ECABDA4F515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F-4C69-A572-ECABDA4F515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F-4C69-A572-ECABDA4F515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F-4C69-A572-ECABDA4F515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F-4C69-A572-ECABDA4F515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F-4C69-A572-ECABDA4F515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F-4C69-A572-ECABDA4F515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F-4C69-A572-ECABDA4F515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F-4C69-A572-ECABDA4F515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EFF-4C69-A572-ECABDA4F515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EFF-4C69-A572-ECABDA4F5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E-42E3-B103-A00BBC8567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E-42E3-B103-A00BBC8567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E-42E3-B103-A00BBC8567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E-42E3-B103-A00BBC8567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E-42E3-B103-A00BBC8567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E-42E3-B103-A00BBC8567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E-42E3-B103-A00BBC8567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E-42E3-B103-A00BBC8567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E-42E3-B103-A00BBC8567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E-42E3-B103-A00BBC856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FCE-42E3-B103-A00BBC8567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E-42E3-B103-A00BBC8567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E-42E3-B103-A00BBC8567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E-42E3-B103-A00BBC8567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E-42E3-B103-A00BBC856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FCE-42E3-B103-A00BBC8567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FCE-42E3-B103-A00BBC8567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E-42E3-B103-A00BBC8567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E-42E3-B103-A00BBC8567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E-42E3-B103-A00BBC8567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E-42E3-B103-A00BBC8567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E-42E3-B103-A00BBC8567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E-42E3-B103-A00BBC8567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E-42E3-B103-A00BBC8567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E-42E3-B103-A00BBC8567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E-42E3-B103-A00BBC8567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E-42E3-B103-A00BBC8567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E-42E3-B103-A00BBC8567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E-42E3-B103-A00BBC8567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E-42E3-B103-A00BBC8567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E-42E3-B103-A00BBC8567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E-42E3-B103-A00BBC8567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E-42E3-B103-A00BBC8567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FCE-42E3-B103-A00BBC8567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CE-42E3-B103-A00BBC8567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FCE-42E3-B103-A00BBC8567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FCE-42E3-B103-A00BBC8567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FCE-42E3-B103-A00BBC8567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FCE-42E3-B103-A00BBC8567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FCE-42E3-B103-A00BBC8567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FCE-42E3-B103-A00BBC8567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FCE-42E3-B103-A00BBC8567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FCE-42E3-B103-A00BBC8567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FCE-42E3-B103-A00BBC8567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FCE-42E3-B103-A00BBC8567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FCE-42E3-B103-A00BBC8567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FCE-42E3-B103-A00BBC8567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FCE-42E3-B103-A00BBC8567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FCE-42E3-B103-A00BBC8567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FCE-42E3-B103-A00BBC8567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E-42E3-B103-A00BBC8567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CE-42E3-B103-A00BBC8567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CE-42E3-B103-A00BBC8567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CE-42E3-B103-A00BBC8567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CE-42E3-B103-A00BBC8567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CE-42E3-B103-A00BBC8567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CE-42E3-B103-A00BBC8567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CE-42E3-B103-A00BBC8567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CE-42E3-B103-A00BBC8567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CE-42E3-B103-A00BBC8567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FCE-42E3-B103-A00BBC8567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FCE-42E3-B103-A00BBC8567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FCE-42E3-B103-A00BBC8567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FCE-42E3-B103-A00BBC8567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FCE-42E3-B103-A00BBC8567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FCE-42E3-B103-A00BBC8567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FCE-42E3-B103-A00BBC8567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FCE-42E3-B103-A00BBC8567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FCE-42E3-B103-A00BBC8567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FCE-42E3-B103-A00BBC8567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FCE-42E3-B103-A00BBC8567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FCE-42E3-B103-A00BBC8567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FCE-42E3-B103-A00BBC8567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FCE-42E3-B103-A00BBC8567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FCE-42E3-B103-A00BBC8567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FCE-42E3-B103-A00BBC8567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FCE-42E3-B103-A00BBC8567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FCE-42E3-B103-A00BBC8567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FCE-42E3-B103-A00BBC8567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FCE-42E3-B103-A00BBC8567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FCE-42E3-B103-A00BBC8567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FCE-42E3-B103-A00BBC8567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FCE-42E3-B103-A00BBC8567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FCE-42E3-B103-A00BBC85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E-469A-8398-B5DC2E9351D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E-469A-8398-B5DC2E9351D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AE-469A-8398-B5DC2E935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AE-469A-8398-B5DC2E9351D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AE-469A-8398-B5DC2E935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6-4E2D-A6F0-996EFB76EB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6-4E2D-A6F0-996EFB76EB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E6-4E2D-A6F0-996EFB76EB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E6-4E2D-A6F0-996EFB76EBF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E6-4E2D-A6F0-996EFB76EBF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5E6-4E2D-A6F0-996EFB76EBF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E6-4E2D-A6F0-996EFB76EBF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E6-4E2D-A6F0-996EFB76EBF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E6-4E2D-A6F0-996EFB76EBF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E6-4E2D-A6F0-996EFB76EBF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E6-4E2D-A6F0-996EFB76EBF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6-4E2D-A6F0-996EFB76EBF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6-4E2D-A6F0-996EFB76EBF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6-4E2D-A6F0-996EFB76EBF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6-4E2D-A6F0-996EFB76EBF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E6-4E2D-A6F0-996EFB76EBF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E6-4E2D-A6F0-996EFB76EBF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E6-4E2D-A6F0-996EFB76EBF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E6-4E2D-A6F0-996EFB76EBF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5E6-4E2D-A6F0-996EFB76EBF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E6-4E2D-A6F0-996EFB76E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7-4D77-878B-CF098F5899D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7-4D77-878B-CF098F5899D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7-4D77-878B-CF098F5899D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7-4D77-878B-CF098F5899D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7-4D77-878B-CF098F5899D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7-4D77-878B-CF098F5899D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7-4D77-878B-CF098F5899D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7-4D77-878B-CF098F5899D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47-4D77-878B-CF098F5899D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7-4D77-878B-CF098F589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E47-4D77-878B-CF098F5899D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47-4D77-878B-CF098F5899D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47-4D77-878B-CF098F5899D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47-4D77-878B-CF098F5899D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47-4D77-878B-CF098F589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E47-4D77-878B-CF098F5899D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E47-4D77-878B-CF098F5899D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47-4D77-878B-CF098F5899D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47-4D77-878B-CF098F5899D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47-4D77-878B-CF098F5899D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47-4D77-878B-CF098F5899D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47-4D77-878B-CF098F5899D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47-4D77-878B-CF098F5899D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47-4D77-878B-CF098F5899D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47-4D77-878B-CF098F5899D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47-4D77-878B-CF098F5899D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47-4D77-878B-CF098F5899D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47-4D77-878B-CF098F5899D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47-4D77-878B-CF098F5899D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47-4D77-878B-CF098F5899D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47-4D77-878B-CF098F5899D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47-4D77-878B-CF098F5899D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47-4D77-878B-CF098F5899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E47-4D77-878B-CF098F5899D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47-4D77-878B-CF098F5899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47-4D77-878B-CF098F5899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E47-4D77-878B-CF098F5899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E47-4D77-878B-CF098F5899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E47-4D77-878B-CF098F5899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E47-4D77-878B-CF098F5899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E47-4D77-878B-CF098F5899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E47-4D77-878B-CF098F5899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E47-4D77-878B-CF098F5899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E47-4D77-878B-CF098F5899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E47-4D77-878B-CF098F5899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E47-4D77-878B-CF098F5899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E47-4D77-878B-CF098F5899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E47-4D77-878B-CF098F5899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E47-4D77-878B-CF098F5899D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E47-4D77-878B-CF098F5899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47-4D77-878B-CF098F5899D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47-4D77-878B-CF098F5899D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47-4D77-878B-CF098F5899D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47-4D77-878B-CF098F5899D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47-4D77-878B-CF098F5899D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47-4D77-878B-CF098F5899D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47-4D77-878B-CF098F5899D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47-4D77-878B-CF098F5899D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47-4D77-878B-CF098F5899D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E47-4D77-878B-CF098F5899D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E47-4D77-878B-CF098F5899D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E47-4D77-878B-CF098F5899D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E47-4D77-878B-CF098F5899D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E47-4D77-878B-CF098F5899D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E47-4D77-878B-CF098F5899D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E47-4D77-878B-CF098F5899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E47-4D77-878B-CF098F5899D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E47-4D77-878B-CF098F5899D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E47-4D77-878B-CF098F5899D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E47-4D77-878B-CF098F5899D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E47-4D77-878B-CF098F5899D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E47-4D77-878B-CF098F5899D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E47-4D77-878B-CF098F5899D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E47-4D77-878B-CF098F5899D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E47-4D77-878B-CF098F5899D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E47-4D77-878B-CF098F5899D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E47-4D77-878B-CF098F5899D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E47-4D77-878B-CF098F5899D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E47-4D77-878B-CF098F5899D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E47-4D77-878B-CF098F5899D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E47-4D77-878B-CF098F5899D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E47-4D77-878B-CF098F5899D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E47-4D77-878B-CF098F5899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E47-4D77-878B-CF098F58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7-4525-88E5-8C42FADB2DF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7-4525-88E5-8C42FADB2DF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7-4525-88E5-8C42FADB2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57-4525-88E5-8C42FADB2DF9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57-4525-88E5-8C42FADB2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2D8-81FF-D5E0EC09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2D8-81FF-D5E0EC09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0-4995-AD54-D3FA075E0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0-4995-AD54-D3FA075E0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5-413A-B411-B0FEA85B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5-413A-B411-B0FEA85B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5-41B6-B0BE-36CCD1AB28AB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5-41B6-B0BE-36CCD1AB28AB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5-41B6-B0BE-36CCD1AB2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5-41B6-B0BE-36CCD1AB28AB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5-41B6-B0BE-36CCD1AB28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E5-41B6-B0BE-36CCD1AB2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12">
                  <c:v>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E5-41B6-B0BE-36CCD1AB2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E5-41B6-B0BE-36CCD1AB28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E5-41B6-B0BE-36CCD1AB28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E5-41B6-B0BE-36CCD1AB28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5-41B6-B0BE-36CCD1AB28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5-41B6-B0BE-36CCD1AB28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5-41B6-B0BE-36CCD1AB28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5-41B6-B0BE-36CCD1AB28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5-41B6-B0BE-36CCD1AB28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5-41B6-B0BE-36CCD1AB28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5-41B6-B0BE-36CCD1AB28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5-41B6-B0BE-36CCD1AB28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5-41B6-B0BE-36CCD1AB28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5-41B6-B0BE-36CCD1AB28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5-41B6-B0BE-36CCD1AB28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5-41B6-B0BE-36CCD1AB28AB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12">
                  <c:v>-0.24465058750773039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E5-41B6-B0BE-36CCD1AB2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D0AC59-949B-4A0D-9CA0-61CF2241F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87BB85E-170B-411E-992A-B9514932C28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1761623-8FBA-1862-265C-89FB446A2D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3BEDA01-91AD-0566-E3C4-02DBC90D6B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99E0E-9883-4F61-9509-BCDCBEBF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4D7645-40A3-43D9-B935-CD537A68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EEB53D-2690-4E30-BC92-C032D2995D1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79C58B-9425-B55D-B053-CDB29730C7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AEB14A-32C9-D3BC-77D6-F3769A839D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AFA8CC-5AF7-4193-B54F-C1F8DC300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71803F-D832-4C9D-A802-19C006B22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FD90E0-3F2E-4EB4-A738-BE9EFE1BD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4A8BDB7-5CD4-46B4-BC5D-A9001C3F6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A570C1C-D15C-48E1-B560-3F9FBA5F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31,3%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3.858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34,6%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3.858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34,6%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92752F0-F57A-4F02-8BA7-D52365D6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B6E625-D743-49E5-8697-7645F0B1E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7E7EF11-E969-4262-B72E-D4C457A4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B8FDBB-3007-42F6-8A4D-DCAAC9BFC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8.519 viajeros 
cuota: 76,3%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2.646 viajeros
cuota: 23,7%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C65494-D95B-4E54-B270-67D47E880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88D6D5-D3AC-40BF-8747-D02F3134C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05ECAC-9368-40D4-A4CB-ED5573EE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71428E-0281-4DC6-932E-FDF41CE8F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5.814 viajeros 
cuota: 79,6%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1.493 viajeros
cuota: 20,4%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E9B08C-8448-4F42-8352-AB82536FE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4727DB-4BCD-466A-A719-E61BA697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F1BD64-8F19-4716-B864-E20E04CC8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D22AC0-E249-4AF9-8FC2-693FD2001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2.705 viajeros 
cuota: 70,1%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1.153 viajeros
cuota: 29,9%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1CDCD39-484A-44D0-B8B8-FC48B5E98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2E2766-3B95-4738-A7D0-606F84EFB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73BEFE2-9AED-4317-BAD8-20517F320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EF35B24-BE3E-43D1-8C84-EADE725C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BC320C-66D2-4AA1-87E7-C021EDD6C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839043-9E42-43FB-8705-568A7A1FA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9052F8-43B8-4A8D-B0D4-D365BB174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DA954D-E45D-4E0D-9DD8-D3FCC416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F1C4D22-81CD-4544-932C-03FD46DB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12AA8D-0E0E-47E9-B623-342530D72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33209F-671E-49ED-A8D4-7437C6386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BBFE24-6FD5-4E58-8026-D37B789C5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AEB8FD2-C7E1-45BE-AF1D-6EA187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5588C0-D9DB-49DF-955C-EA33CFFD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AFE1DC-A369-46CA-B8C1-F07952AA9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FAFC87-FF71-4FD6-B0B8-8B493CDD1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FAC6D8-4857-4F3F-A5FE-9D83889F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0D902C-6175-4FAE-98B2-8424CE7D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178F8B-D23F-447C-8E63-B6438BEE1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847451-E35F-46E1-89A4-7313F04FD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889F0B-BE4C-4635-8B88-517DC4FD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14A5C7-B5FD-4A16-BF9E-061D780F7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B1F25-BEC8-4D37-A4C4-B4685A60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F8E6BD-F5FA-49C8-8293-3166629F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CDB930-41C7-4E65-AF20-EFC83187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E68832-B62E-4B7E-98A2-7E8DDB86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091A7-EF8A-4D54-9EC2-17D6B8754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CA6CA2-6F5B-498B-88B1-408B7DFF7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380B85-3E77-4017-B7EF-31F79221E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A23CDA-EAD1-47D4-A9EA-FBB2F6B91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829DCA-DB2F-4235-963A-8563625D3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EF7EEE-41D3-44E2-BC07-36AEB8E3C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4D0086-828A-4A1D-B767-9278783D2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60D2D3-B94E-4D98-A220-73CC10F80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185CA8-F546-4C2C-AAC6-62A58359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1FD4C1-6E2F-4224-877D-0893AC631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3253EF-E6AA-42D9-BF46-4D530E84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4A9282-5BBD-4836-80DD-3E29D209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0E0B8C-CF57-4599-9F52-0DEAE2E94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79FA96-8C0C-49A0-8829-CC381294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3E306E-8840-46ED-8728-37D09A01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812A50-0DBD-4026-8595-792520F2F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AF265F-6BB5-451D-AA5A-AC0AECA5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720884-0A57-4BBD-95B3-76BAE0AE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C102B-C0F7-40AC-A597-D7D1AF0D8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D2AAD1-D4E6-42D7-B0D0-E8AA7371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EF784A-D382-4A14-9037-E7AB533B3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0F9A6-C6CA-427F-90FC-4DBCC6B6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504B392-A7E3-4B3A-AF21-8E28D7C6C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AB11E4-8014-42F2-9796-28418DB1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058DDD-E300-4B62-AC99-43765443B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2A5245-03D8-4EA1-BB7A-BAF414FB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8AFB89C-30EB-45C6-990B-0E1B007D6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AD9B8C-53D5-42C6-82EF-493BCB2D80F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E0D430-E6E9-34F0-E72C-102C3CDD4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9C5F7F3-507E-9C78-CCAF-0C3E7DF9FD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B6CB64-72C5-47BF-B764-D255392F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9AA721-66F9-4B43-AD99-A3925B9B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FEB461-9E02-48A1-BFAD-85A8EFBD8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AF1DD5-25B5-449F-BBE3-0D987DBF3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7CDDB8-41C5-47DC-A5AE-25254364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3B8ECE2-84EC-4E8D-90B9-AA8554EE8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80806B-62B7-48BC-916D-2746B2ECF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134990-74D7-4818-9EA3-D55C3C33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96A895-04CD-45CD-A143-AE9C0A7E1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C670C3-B859-44A7-9C18-5F2656AD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5ABDC7A-BD5F-44ED-85C1-F29D7CBC054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B4118AA-B400-AE50-EEC0-489E7E889C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DAE46A-92A5-B6E8-F1BC-8FD1B8A55F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9A04A-C05A-4E5C-B2FD-24B611E89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7DC355-0B9C-4859-BE2F-EDB76DA72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90AA083-3753-43B6-AFAF-0D7B30ED4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752E65-883A-4371-BE4E-6AB065292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243EA9-C581-48E2-83F6-D8A57CF6A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89CFD4-13F6-4FB8-A48E-C4687C389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89ED6A-FB28-42A6-A174-2B7F329EE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908A64-EEB9-4A10-8C79-611BB388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5CA0C9-0BB1-4BD7-B079-24708C5B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5804DD-8084-40ED-BFC7-17175B09312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597F9A2-1607-B1A8-9A26-859B5FF18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7303EB-A53A-B9E9-4C54-3951AA865A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A9DB50-09DE-4259-8C4B-196EE6936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87008E-32EB-4D42-83B3-BCC01662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8F2CEC-C624-48A2-AFEE-65B81569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BBAC83-9BA0-4C4F-94EB-154D81091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2C3F73-EEA2-4D80-B72D-639C27A27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BA5551-138E-4F31-997C-13D84A0E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A7DAC14-35B7-4A83-894F-828832CCE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2F0C1BA-FAF7-4BC9-8A41-091E9225B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D6908CB-5509-4D40-98AA-F6B67B0A4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759DEC1-3B91-447B-AE08-9CF315BE7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ADA36AD-5A52-40A1-B021-D197EDC21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E5B81C0-F4F5-4A7A-9FE5-065474085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D92F97-2260-4657-BD71-154A6AA71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80FE86E-9329-40E9-9A63-1327A2916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A2F5BE-7943-46F1-B8DD-A2E94A97F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B04AB8-F483-4D10-9243-66F4C547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09C507-0A0A-443D-9818-291C827E9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9DBC8D-6321-4626-937D-12577BD62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3510E9-725C-4037-A7BF-2E80460B2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DF6126-1B6B-4442-B384-A21C10B2C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0CC654-3C23-4BC9-9A5E-1120A4D7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F47C68-B61F-4670-B0EE-C921A315B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426BB8-20DE-40FB-B184-2ADC07775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44F369-336B-4E0F-B53A-9C6CCECC2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7F0A096-9834-4FB3-8593-73ABD2C6015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2058133-C3B0-924B-E8F8-5B6E75016B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0A98B3-66BF-4DE7-C44B-6F2DB32C05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7DC62-5075-4BFF-832B-7F1B8547E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43FCC2-8BDF-48C7-8789-614A87D9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A47E39-AA94-48F7-B1C8-B69241D18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475EDD-22CE-408D-9D7D-06EB7914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FC4477-A834-4233-8CC9-A605803B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61B14B-F20F-47F9-9FD3-7241D681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BE4E28-E014-4ACA-9D2E-D11475DB044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E1BAFE-C510-D333-F19B-B170AB0EDC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44D53F7-4FC3-D853-E6E1-F995CC26D7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CAB059-2E99-4FF3-8C46-FE57CF9D4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AE5BFD-8A45-466E-A793-395728185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696ACA-7C95-49C4-929F-A173D253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6894E1-A357-4293-BE22-DC5A01DD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DA9CCD-66F8-488C-8DF0-C013B48CF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ADDF230-C104-4303-AB0F-D4612BC55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3ECCE40-EE50-4C2A-893D-BAD4CD2C6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BDB0482-E924-4437-8D27-E3F5D6E09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5FAEDBC-5566-4A15-84D8-D334E740F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61D7547-0D62-47C0-B81E-23B01D433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1D725F0-4F50-43C7-8E8A-44FB2A4BE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1E96A9B-EF02-4E6D-AC67-B9CA0660E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E5AF56-EFEF-4FC8-BBAE-17F48AFB5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E16FD6-572D-4AEA-A87D-1116CB264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E5ED014-8DAC-4FB6-B57F-94E301A4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C5063E-371F-4128-9E96-6DA7270B9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33E155-831A-48B5-A42A-0D7A0FBE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D1C20C-BB0C-44D1-870E-05CE8D5E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AB07ED-110E-4026-BB45-0CEA89316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42E794-8BD1-44FA-97D2-1124C6A1C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7AF4B0-B190-4563-B385-85C4C2C7C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408C894-633A-4F21-81CB-144D07262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16EBF13-D9E6-412D-AC9D-824C4FBFD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BD23125-0588-47BE-A126-07C39EB1F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2212691-CCC9-4D18-ABCA-8505E3153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57A2B98-112D-462C-A025-73230D8E8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CC098BA-3B23-40A8-9AF5-095A6D5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2BC09F3-7E92-46C7-9841-B1A44E02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B7AB7DD-2DEF-4753-99EF-461545C7B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ADEFD5B-C8E7-43A3-91A2-82F639564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F69DE6-5665-4238-80C0-57716B1F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7712B3-D210-40FB-8246-D68BCD364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3AFE24-72A2-4053-AA7D-EED0CD8D6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C6A9F5-49EB-4C9D-835C-FDED30334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A8E6EA-1128-41AB-A3F8-3DD7315E6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6F35B1-6104-4962-A2CC-A55C167C3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002CEF-D121-47F0-9059-A865ECE19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CC7435-6B33-40D3-8D9B-479282C87C4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7A50C4B-D5BA-1909-E126-626AF62441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4C6F90-8ADF-ABCD-D185-D842BBFADE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EC4A31-DB75-4E49-8365-28B48D482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13D3F76-22EA-43F2-BA66-0EB378D0D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1854572-8913-4470-A56B-F3B421B1C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68F160-49D7-4014-96BA-500BABE01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79453B-6978-4CBB-B507-72364494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0B7484-A379-4F1C-B943-539D0A4E3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137854-BA6C-4D49-89D5-D50C7D25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0B99-57D7-44CE-A628-28CEE8683E24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7CD07CED-6D84-4FB1-9D2B-F22FAA8D56F6}"/>
    <hyperlink ref="B19" location="'Viajeros entr evol mensu TF'!A1" tooltip="Evolución mensual de viajeros entrentrados en Tenerife según lugar de residencia" display="Evolución mensual de viajeros entrados en Tenerife según lugar de residencia" xr:uid="{49ADC12E-45E6-419F-928A-368C7FA83753}"/>
    <hyperlink ref="B14" location="'Establecim aloj islas cat y tip'!A1" tooltip="Establecimientos alojativos Canarias e islas" display="Establecimientos alojativos Canarias e islas" xr:uid="{F1C07659-9177-4249-B9AE-0429CD4A127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DCEBB59-E855-4E42-B3D1-CD969B0BE97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A8144BD-5586-4075-96B3-5FF8E951CAA8}"/>
    <hyperlink ref="B37" location="'Pernoctaciones lugar reside'!A1" tooltip="Pernoctaciones registradas en establecimientos alojativos de Canarias e islas según tipología y categoría" display="'Pernoctaciones lugar reside'!A1" xr:uid="{6EAD43F9-5689-4BE8-B438-2B86CEA5ECDD}"/>
    <hyperlink ref="B8" location="'Resumen indicadores (aloj)'!A1" tooltip="Resumen indicadores Tenerife" display="'Resumen indicadores (aloj)'!A1" xr:uid="{6546AEEA-2E86-480D-8A2C-CC26E178CB44}"/>
    <hyperlink ref="B9" location="'Resumen indicadores municipios '!A1" tooltip="Resumen indicadores municipios Tenerife" display="Resumen indicadores municipios Tenerife" xr:uid="{E5A9B6C9-552A-4398-B95A-5F007917BE2B}"/>
    <hyperlink ref="B20" location="'Viajeros entr evol mensu TF cat'!A1" tooltip="Evolución mensual de viajeros entrentrados en Tenerife según lugar de residencia" display="'Viajeros entr evol mensu TF cat'!A1" xr:uid="{8158674D-C73E-4D27-AED9-83ECDF94380B}"/>
    <hyperlink ref="B21" location="'Viajeros entr evol anual TF cat'!A1" tooltip="Evolución mensual de viajeros entrentrados en Tenerife según lugar de residencia" display="'Viajeros entr evol anual TF cat'!A1" xr:uid="{C531E81A-6A36-4D4D-A935-550BF8563FA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AD85441-C71B-44AF-A41B-F53F1532A00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72A35C0-8066-4417-A947-871D5804D7C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3899447-F6BA-43C8-98C9-779773F8E34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CFCD5E1-1E3C-4DB4-B99D-071572B0537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0E52AB5-8272-4085-B543-B125E07F0C2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4D551EF-5A36-4A2E-8A17-B9F6B4531FD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38BB304-51A5-4C97-8AAA-5AF7E4E1A7BD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938F4E5-ECA8-4DEF-B2EA-9CF1C8B74CD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518752E-917E-41C6-B3AA-F4110D3F6D8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8DA8013-8FE4-4B55-B065-C0C18B1686B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A7F612D-84E3-49E8-A521-0BDBB234CDE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642CCCF-736A-43B8-9297-648E3964C116}"/>
    <hyperlink ref="B35" location="'Pernoctaciones evol mensu TF'!A1" tooltip="Evolución mensual de pernoctaciones en Tenerife según lugar de residencia" display="'Pernoctaciones evol mensu TF'!A1" xr:uid="{2E05BAD2-8E68-4770-BA50-2BC00B90356B}"/>
    <hyperlink ref="B36" location="'Pernocta evol mensu TF cat'!A1" tooltip="Evolución mensual de pernoctaciones en Tenerife según lugar de residencia" display="'Pernocta evol mensu TF cat'!A1" xr:uid="{792F2379-6E51-488C-A9F3-A353AA5A3DE4}"/>
    <hyperlink ref="B38" location="'Pernoctaciones lugar residen ac'!A1" tooltip="Pernoctaciones registradas en establecimientos alojativos de Canarias e islas según tipología y categoría" display="'Pernoctaciones lugar residen ac'!A1" xr:uid="{A0D67A63-8F2A-45D2-9114-5F11EB1D4A1C}"/>
    <hyperlink ref="B39" location="'Pernoctaciones lugar reside año'!A1" tooltip="Pernoctaciones registradas en establecimientos alojativos de Canarias e islas según tipología y categoría" display="'Pernoctaciones lugar reside año'!A1" xr:uid="{F2A24651-A792-4851-B28A-89687499C56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DC24532-3324-4762-BB0B-56D2C4E6027C}"/>
    <hyperlink ref="B41" location="'EM evol menusual lugar resd'!A1" tooltip="Evolución mensual de estancia media en Tenerife según lugar de residencia" display="'EM evol menusual lugar resd'!A1" xr:uid="{02A81FB0-00CB-4DE1-871D-B0FB0F4DF08D}"/>
    <hyperlink ref="B42" location="'EM evol mensu TF cat '!A1" tooltip="Evolución mensual de estancia media en Tenerife según lugar de residencia" display="'EM evol mensu TF cat '!A1" xr:uid="{C5C6DE5A-14E8-40CA-B8C4-5D409CA5A8B2}"/>
    <hyperlink ref="B44" location="'tasa de ocupación evol mens'!A1" tooltip="Evolución mensual de estancia media en Tenerife según lugar de residencia" display="'tasa de ocupación evol mens'!A1" xr:uid="{6C8ADCEB-6050-48EB-A4D5-EDB5A250D88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DB3253E-2ECC-4342-9588-DF57DAF5EF06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08E929D-6BD7-4B46-8C9D-26151CAE67B3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804E8F7-CB32-4434-8899-DBC2DD0CC4B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374E4BF-2BE0-4D0E-9DDC-88F9E18A5B5D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A3864C9-5AD4-4E01-BD58-85C6D43D2E4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F34F9-9DF7-47C0-8125-77342BA20DAE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249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 t="shared" ref="E7" si="0">G7-1</f>
        <v>2021</v>
      </c>
      <c r="F7" s="296"/>
      <c r="G7" s="297">
        <f t="shared" ref="G7" si="1">I7-1</f>
        <v>2022</v>
      </c>
      <c r="H7" s="296"/>
      <c r="I7" s="297">
        <f t="shared" ref="I7" si="2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102767</v>
      </c>
      <c r="D9" s="118">
        <v>8.4192760207635331E-3</v>
      </c>
      <c r="E9" s="117">
        <v>8010</v>
      </c>
      <c r="F9" s="118">
        <f t="shared" ref="F9:L21" si="3">IFERROR(E9/C9-1,"-")</f>
        <v>-0.92205669135033619</v>
      </c>
      <c r="G9" s="117">
        <v>72992</v>
      </c>
      <c r="H9" s="118">
        <f t="shared" si="3"/>
        <v>8.1126092384519346</v>
      </c>
      <c r="I9" s="117">
        <v>102127</v>
      </c>
      <c r="J9" s="118">
        <f t="shared" si="3"/>
        <v>0.39915333187198598</v>
      </c>
      <c r="K9" s="117">
        <v>102161</v>
      </c>
      <c r="L9" s="118">
        <f t="shared" si="3"/>
        <v>3.3291881676733581E-4</v>
      </c>
      <c r="M9" s="117">
        <v>108758</v>
      </c>
      <c r="N9" s="118">
        <f t="shared" ref="N9" si="4">IFERROR(M9/K9-1,"-")</f>
        <v>6.4574544101956732E-2</v>
      </c>
    </row>
    <row r="10" spans="1:15" x14ac:dyDescent="0.25">
      <c r="A10" s="1" t="s">
        <v>72</v>
      </c>
      <c r="B10" s="116" t="s">
        <v>73</v>
      </c>
      <c r="C10" s="117">
        <v>105310</v>
      </c>
      <c r="D10" s="118">
        <v>5.3089469105308984E-2</v>
      </c>
      <c r="E10" s="117">
        <v>10131</v>
      </c>
      <c r="F10" s="118">
        <f t="shared" si="3"/>
        <v>-0.90379830975216024</v>
      </c>
      <c r="G10" s="117">
        <v>88104</v>
      </c>
      <c r="H10" s="118">
        <f t="shared" si="3"/>
        <v>7.6964761622742071</v>
      </c>
      <c r="I10" s="117">
        <v>102173</v>
      </c>
      <c r="J10" s="118">
        <f t="shared" si="3"/>
        <v>0.15968627985108519</v>
      </c>
      <c r="K10" s="117">
        <v>112246</v>
      </c>
      <c r="L10" s="118">
        <f t="shared" si="3"/>
        <v>9.8587689507012577E-2</v>
      </c>
      <c r="M10" s="117">
        <v>115019</v>
      </c>
      <c r="N10" s="118">
        <f>IFERROR(M10/K10-1,"-")</f>
        <v>2.4704666536001341E-2</v>
      </c>
    </row>
    <row r="11" spans="1:15" x14ac:dyDescent="0.25">
      <c r="A11" s="1" t="s">
        <v>74</v>
      </c>
      <c r="B11" s="116" t="s">
        <v>75</v>
      </c>
      <c r="C11" s="117">
        <v>41200</v>
      </c>
      <c r="D11" s="118">
        <v>-0.65453341047635816</v>
      </c>
      <c r="E11" s="117">
        <v>12907</v>
      </c>
      <c r="F11" s="118">
        <f t="shared" si="3"/>
        <v>-0.68672330097087375</v>
      </c>
      <c r="G11" s="117">
        <v>104660</v>
      </c>
      <c r="H11" s="118">
        <f t="shared" si="3"/>
        <v>7.1087781823816538</v>
      </c>
      <c r="I11" s="117">
        <v>114283</v>
      </c>
      <c r="J11" s="118">
        <f t="shared" si="3"/>
        <v>9.1945346837378095E-2</v>
      </c>
      <c r="K11" s="117">
        <v>122937</v>
      </c>
      <c r="L11" s="118">
        <f t="shared" si="3"/>
        <v>7.5724298452088279E-2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13736</v>
      </c>
      <c r="F12" s="118" t="str">
        <f t="shared" si="3"/>
        <v>-</v>
      </c>
      <c r="G12" s="117">
        <v>110839</v>
      </c>
      <c r="H12" s="118">
        <f t="shared" si="3"/>
        <v>7.0692341292952818</v>
      </c>
      <c r="I12" s="117">
        <v>112901</v>
      </c>
      <c r="J12" s="118">
        <f t="shared" si="3"/>
        <v>1.8603560118730877E-2</v>
      </c>
      <c r="K12" s="117">
        <v>113542</v>
      </c>
      <c r="L12" s="118">
        <f t="shared" si="3"/>
        <v>5.6775405000841772E-3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15428</v>
      </c>
      <c r="F13" s="118" t="str">
        <f t="shared" si="3"/>
        <v>-</v>
      </c>
      <c r="G13" s="117">
        <v>97379</v>
      </c>
      <c r="H13" s="118">
        <f t="shared" si="3"/>
        <v>5.3118356235416124</v>
      </c>
      <c r="I13" s="117">
        <v>96632</v>
      </c>
      <c r="J13" s="118">
        <f t="shared" si="3"/>
        <v>-7.671058441758527E-3</v>
      </c>
      <c r="K13" s="117">
        <v>110622</v>
      </c>
      <c r="L13" s="118">
        <f t="shared" si="3"/>
        <v>0.14477605762066403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21147</v>
      </c>
      <c r="F14" s="118" t="str">
        <f t="shared" si="3"/>
        <v>-</v>
      </c>
      <c r="G14" s="117">
        <v>99145</v>
      </c>
      <c r="H14" s="118">
        <f t="shared" si="3"/>
        <v>3.6883718730789239</v>
      </c>
      <c r="I14" s="117">
        <v>109784</v>
      </c>
      <c r="J14" s="118">
        <f t="shared" si="3"/>
        <v>0.1073074789449795</v>
      </c>
      <c r="K14" s="117">
        <v>113390</v>
      </c>
      <c r="L14" s="118">
        <f t="shared" si="3"/>
        <v>3.2846316403118747E-2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42074</v>
      </c>
      <c r="F15" s="118" t="str">
        <f t="shared" si="3"/>
        <v>-</v>
      </c>
      <c r="G15" s="117">
        <v>119732</v>
      </c>
      <c r="H15" s="118">
        <f t="shared" si="3"/>
        <v>1.8457479678661408</v>
      </c>
      <c r="I15" s="117">
        <v>112830</v>
      </c>
      <c r="J15" s="118">
        <f t="shared" si="3"/>
        <v>-5.7645408078040972E-2</v>
      </c>
      <c r="K15" s="117">
        <v>121148</v>
      </c>
      <c r="L15" s="118">
        <f t="shared" si="3"/>
        <v>7.3721527962421263E-2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30803</v>
      </c>
      <c r="D16" s="118">
        <v>-0.74237228597236626</v>
      </c>
      <c r="E16" s="117">
        <v>53067</v>
      </c>
      <c r="F16" s="118">
        <f t="shared" si="3"/>
        <v>0.72278674155114753</v>
      </c>
      <c r="G16" s="117">
        <v>117894</v>
      </c>
      <c r="H16" s="118">
        <f t="shared" si="3"/>
        <v>1.2216066481994461</v>
      </c>
      <c r="I16" s="117">
        <v>116797</v>
      </c>
      <c r="J16" s="118">
        <f t="shared" si="3"/>
        <v>-9.3049688703411571E-3</v>
      </c>
      <c r="K16" s="117">
        <v>126181</v>
      </c>
      <c r="L16" s="118">
        <f t="shared" si="3"/>
        <v>8.0344529397159192E-2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18180</v>
      </c>
      <c r="D17" s="118">
        <v>-0.81693502099507598</v>
      </c>
      <c r="E17" s="117">
        <v>59020</v>
      </c>
      <c r="F17" s="118">
        <f t="shared" si="3"/>
        <v>2.2464246424642464</v>
      </c>
      <c r="G17" s="117">
        <v>103298</v>
      </c>
      <c r="H17" s="118">
        <f t="shared" si="3"/>
        <v>0.7502202643171807</v>
      </c>
      <c r="I17" s="117">
        <v>107312</v>
      </c>
      <c r="J17" s="118">
        <f t="shared" si="3"/>
        <v>3.8858448372669274E-2</v>
      </c>
      <c r="K17" s="117">
        <v>111150</v>
      </c>
      <c r="L17" s="118">
        <f t="shared" si="3"/>
        <v>3.5764872521246494E-2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21674</v>
      </c>
      <c r="D18" s="118">
        <v>-0.80267302754966408</v>
      </c>
      <c r="E18" s="117">
        <v>89457</v>
      </c>
      <c r="F18" s="118">
        <f t="shared" si="3"/>
        <v>3.127387653409615</v>
      </c>
      <c r="G18" s="117">
        <v>113209</v>
      </c>
      <c r="H18" s="118">
        <f t="shared" si="3"/>
        <v>0.26551303978447738</v>
      </c>
      <c r="I18" s="117">
        <v>119521</v>
      </c>
      <c r="J18" s="118">
        <f t="shared" si="3"/>
        <v>5.5755284473849143E-2</v>
      </c>
      <c r="K18" s="117">
        <v>125080</v>
      </c>
      <c r="L18" s="118">
        <f t="shared" si="3"/>
        <v>4.6510655031333448E-2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16498</v>
      </c>
      <c r="D19" s="118">
        <v>-0.8463372607460532</v>
      </c>
      <c r="E19" s="117">
        <v>88426</v>
      </c>
      <c r="F19" s="118">
        <f t="shared" si="3"/>
        <v>4.3598011880227903</v>
      </c>
      <c r="G19" s="117">
        <v>107366</v>
      </c>
      <c r="H19" s="118">
        <f t="shared" si="3"/>
        <v>0.21419039648972027</v>
      </c>
      <c r="I19" s="117">
        <v>113999</v>
      </c>
      <c r="J19" s="118">
        <f t="shared" si="3"/>
        <v>6.1779334239889794E-2</v>
      </c>
      <c r="K19" s="117">
        <v>113916</v>
      </c>
      <c r="L19" s="118">
        <f t="shared" si="3"/>
        <v>-7.280765620750751E-4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17398</v>
      </c>
      <c r="D20" s="118">
        <v>-0.84088747439274214</v>
      </c>
      <c r="E20" s="117">
        <v>78855</v>
      </c>
      <c r="F20" s="118">
        <f t="shared" si="3"/>
        <v>3.5324175192550866</v>
      </c>
      <c r="G20" s="117">
        <v>108917</v>
      </c>
      <c r="H20" s="118">
        <f t="shared" si="3"/>
        <v>0.38123137404096119</v>
      </c>
      <c r="I20" s="117">
        <v>111619</v>
      </c>
      <c r="J20" s="118">
        <f t="shared" si="3"/>
        <v>2.4807881230661799E-2</v>
      </c>
      <c r="K20" s="117">
        <v>115450</v>
      </c>
      <c r="L20" s="118">
        <f t="shared" si="3"/>
        <v>3.4322113618649119E-2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375345</v>
      </c>
      <c r="D21" s="121">
        <v>-0.71114220212080703</v>
      </c>
      <c r="E21" s="120">
        <v>492258</v>
      </c>
      <c r="F21" s="121">
        <f t="shared" si="3"/>
        <v>0.31148143707788845</v>
      </c>
      <c r="G21" s="120">
        <v>1243535</v>
      </c>
      <c r="H21" s="121">
        <f t="shared" si="3"/>
        <v>1.5261854555944239</v>
      </c>
      <c r="I21" s="120">
        <v>1319978</v>
      </c>
      <c r="J21" s="121">
        <f t="shared" si="3"/>
        <v>6.1472334916186533E-2</v>
      </c>
      <c r="K21" s="120">
        <v>1387823</v>
      </c>
      <c r="L21" s="121">
        <f t="shared" si="3"/>
        <v>5.139858391579244E-2</v>
      </c>
      <c r="M21" s="120">
        <v>223777</v>
      </c>
      <c r="N21" s="121">
        <v>4.3701931373509195E-2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250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$C$7</f>
        <v>2020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60504</v>
      </c>
      <c r="D31" s="118">
        <v>8.4884346422807955E-2</v>
      </c>
      <c r="E31" s="117">
        <v>60504</v>
      </c>
      <c r="F31" s="118">
        <f t="shared" ref="F31:L43" si="5">IFERROR(E31/C31-1,"-")</f>
        <v>0</v>
      </c>
      <c r="G31" s="117">
        <v>40098</v>
      </c>
      <c r="H31" s="118">
        <f t="shared" si="5"/>
        <v>-0.33726695755652514</v>
      </c>
      <c r="I31" s="117">
        <v>63291</v>
      </c>
      <c r="J31" s="118">
        <f t="shared" si="5"/>
        <v>0.57840790064342351</v>
      </c>
      <c r="K31" s="117">
        <v>62071</v>
      </c>
      <c r="L31" s="118">
        <f t="shared" si="5"/>
        <v>-1.9276042407293303E-2</v>
      </c>
      <c r="M31" s="117">
        <v>69478</v>
      </c>
      <c r="N31" s="118">
        <f t="shared" ref="N31:N32" si="6">IFERROR(M31/K31-1,"-")</f>
        <v>0.11933108859209618</v>
      </c>
    </row>
    <row r="32" spans="1:15" x14ac:dyDescent="0.25">
      <c r="B32" s="116" t="s">
        <v>73</v>
      </c>
      <c r="C32" s="117">
        <v>62555</v>
      </c>
      <c r="D32" s="118">
        <v>0.11697378758660104</v>
      </c>
      <c r="E32" s="117">
        <v>62555</v>
      </c>
      <c r="F32" s="118">
        <f t="shared" si="5"/>
        <v>0</v>
      </c>
      <c r="G32" s="117">
        <v>51286</v>
      </c>
      <c r="H32" s="118">
        <f t="shared" si="5"/>
        <v>-0.18014547198465347</v>
      </c>
      <c r="I32" s="117">
        <v>61780</v>
      </c>
      <c r="J32" s="118">
        <f t="shared" si="5"/>
        <v>0.20461724447217566</v>
      </c>
      <c r="K32" s="117">
        <v>67703</v>
      </c>
      <c r="L32" s="118">
        <f t="shared" si="5"/>
        <v>9.5872450631272255E-2</v>
      </c>
      <c r="M32" s="117">
        <v>72932</v>
      </c>
      <c r="N32" s="118">
        <f t="shared" si="6"/>
        <v>7.7234391385906154E-2</v>
      </c>
    </row>
    <row r="33" spans="2:15" x14ac:dyDescent="0.25">
      <c r="B33" s="116" t="s">
        <v>75</v>
      </c>
      <c r="C33" s="117">
        <v>24047</v>
      </c>
      <c r="D33" s="118">
        <v>-0.62609425777059069</v>
      </c>
      <c r="E33" s="117">
        <v>24047</v>
      </c>
      <c r="F33" s="118">
        <f t="shared" si="5"/>
        <v>0</v>
      </c>
      <c r="G33" s="117">
        <v>60604</v>
      </c>
      <c r="H33" s="118">
        <f t="shared" si="5"/>
        <v>1.5202312138728322</v>
      </c>
      <c r="I33" s="117">
        <v>67669</v>
      </c>
      <c r="J33" s="118">
        <f t="shared" si="5"/>
        <v>0.11657646359976237</v>
      </c>
      <c r="K33" s="117">
        <v>75940</v>
      </c>
      <c r="L33" s="118">
        <f t="shared" si="5"/>
        <v>0.12222731235868722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66573</v>
      </c>
      <c r="H34" s="118" t="str">
        <f t="shared" si="5"/>
        <v>-</v>
      </c>
      <c r="I34" s="117">
        <v>68688</v>
      </c>
      <c r="J34" s="118">
        <f t="shared" si="5"/>
        <v>3.1769636339056273E-2</v>
      </c>
      <c r="K34" s="117">
        <v>67726</v>
      </c>
      <c r="L34" s="118">
        <f t="shared" si="5"/>
        <v>-1.4005357558816711E-2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59315</v>
      </c>
      <c r="H35" s="118" t="str">
        <f t="shared" si="5"/>
        <v>-</v>
      </c>
      <c r="I35" s="117">
        <v>62382</v>
      </c>
      <c r="J35" s="118">
        <f t="shared" si="5"/>
        <v>5.1706988114305075E-2</v>
      </c>
      <c r="K35" s="117">
        <v>68445</v>
      </c>
      <c r="L35" s="118">
        <f t="shared" si="5"/>
        <v>9.7191497547369332E-2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62022</v>
      </c>
      <c r="H36" s="118" t="str">
        <f t="shared" si="5"/>
        <v>-</v>
      </c>
      <c r="I36" s="117">
        <v>67287</v>
      </c>
      <c r="J36" s="118">
        <f t="shared" si="5"/>
        <v>8.4889232852858765E-2</v>
      </c>
      <c r="K36" s="117">
        <v>70894</v>
      </c>
      <c r="L36" s="118">
        <f t="shared" si="5"/>
        <v>5.3606194361466519E-2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71116</v>
      </c>
      <c r="H37" s="118" t="str">
        <f t="shared" si="5"/>
        <v>-</v>
      </c>
      <c r="I37" s="117">
        <v>70310</v>
      </c>
      <c r="J37" s="118">
        <f t="shared" si="5"/>
        <v>-1.13335958152877E-2</v>
      </c>
      <c r="K37" s="117">
        <v>76375</v>
      </c>
      <c r="L37" s="118">
        <f t="shared" si="5"/>
        <v>8.6260844830038375E-2</v>
      </c>
      <c r="M37" s="117"/>
      <c r="N37" s="118"/>
    </row>
    <row r="38" spans="2:15" x14ac:dyDescent="0.25">
      <c r="B38" s="116" t="s">
        <v>85</v>
      </c>
      <c r="C38" s="117">
        <v>14181</v>
      </c>
      <c r="D38" s="118">
        <v>-0.7786294099281923</v>
      </c>
      <c r="E38" s="117">
        <v>14181</v>
      </c>
      <c r="F38" s="118">
        <f t="shared" si="5"/>
        <v>0</v>
      </c>
      <c r="G38" s="117">
        <v>71571</v>
      </c>
      <c r="H38" s="118">
        <f t="shared" si="5"/>
        <v>4.0469642479373809</v>
      </c>
      <c r="I38" s="117">
        <v>69694</v>
      </c>
      <c r="J38" s="118">
        <f t="shared" si="5"/>
        <v>-2.6225705942350963E-2</v>
      </c>
      <c r="K38" s="117">
        <v>78502</v>
      </c>
      <c r="L38" s="118">
        <f t="shared" si="5"/>
        <v>0.12638103710505932</v>
      </c>
      <c r="M38" s="117"/>
      <c r="N38" s="118"/>
    </row>
    <row r="39" spans="2:15" x14ac:dyDescent="0.25">
      <c r="B39" s="116" t="s">
        <v>87</v>
      </c>
      <c r="C39" s="117">
        <v>8785</v>
      </c>
      <c r="D39" s="118">
        <v>-0.84416298582654814</v>
      </c>
      <c r="E39" s="117">
        <v>8785</v>
      </c>
      <c r="F39" s="118">
        <f t="shared" si="5"/>
        <v>0</v>
      </c>
      <c r="G39" s="117">
        <v>64404</v>
      </c>
      <c r="H39" s="118">
        <f t="shared" si="5"/>
        <v>6.3311326124075125</v>
      </c>
      <c r="I39" s="117">
        <v>67208</v>
      </c>
      <c r="J39" s="118">
        <f t="shared" si="5"/>
        <v>4.3537668467797053E-2</v>
      </c>
      <c r="K39" s="117">
        <v>71650</v>
      </c>
      <c r="L39" s="118">
        <f t="shared" si="5"/>
        <v>6.6093322223544915E-2</v>
      </c>
      <c r="M39" s="117"/>
      <c r="N39" s="118"/>
    </row>
    <row r="40" spans="2:15" x14ac:dyDescent="0.25">
      <c r="B40" s="116" t="s">
        <v>89</v>
      </c>
      <c r="C40" s="117">
        <v>9727</v>
      </c>
      <c r="D40" s="118">
        <v>-0.85214404061592719</v>
      </c>
      <c r="E40" s="117">
        <v>9727</v>
      </c>
      <c r="F40" s="118">
        <f t="shared" si="5"/>
        <v>0</v>
      </c>
      <c r="G40" s="117">
        <v>71237</v>
      </c>
      <c r="H40" s="118">
        <f t="shared" si="5"/>
        <v>6.3236352421095923</v>
      </c>
      <c r="I40" s="117">
        <v>73508</v>
      </c>
      <c r="J40" s="118">
        <f t="shared" si="5"/>
        <v>3.18795008212025E-2</v>
      </c>
      <c r="K40" s="117">
        <v>79884</v>
      </c>
      <c r="L40" s="118">
        <f t="shared" si="5"/>
        <v>8.6738858355553061E-2</v>
      </c>
      <c r="M40" s="117"/>
      <c r="N40" s="118"/>
    </row>
    <row r="41" spans="2:15" x14ac:dyDescent="0.25">
      <c r="B41" s="116" t="s">
        <v>91</v>
      </c>
      <c r="C41" s="117">
        <v>7481</v>
      </c>
      <c r="D41" s="118">
        <v>-0.88281825159380334</v>
      </c>
      <c r="E41" s="117">
        <v>7481</v>
      </c>
      <c r="F41" s="118">
        <f t="shared" si="5"/>
        <v>0</v>
      </c>
      <c r="G41" s="117">
        <v>65777</v>
      </c>
      <c r="H41" s="118">
        <f t="shared" si="5"/>
        <v>7.7925411041304642</v>
      </c>
      <c r="I41" s="117">
        <v>71022</v>
      </c>
      <c r="J41" s="118">
        <f t="shared" si="5"/>
        <v>7.9739118536874543E-2</v>
      </c>
      <c r="K41" s="117">
        <v>70390</v>
      </c>
      <c r="L41" s="118">
        <f t="shared" si="5"/>
        <v>-8.898651122187462E-3</v>
      </c>
      <c r="M41" s="117"/>
      <c r="N41" s="118"/>
    </row>
    <row r="42" spans="2:15" x14ac:dyDescent="0.25">
      <c r="B42" s="116" t="s">
        <v>93</v>
      </c>
      <c r="C42" s="117">
        <v>8227</v>
      </c>
      <c r="D42" s="118">
        <v>-0.87079498696485225</v>
      </c>
      <c r="E42" s="117">
        <v>8227</v>
      </c>
      <c r="F42" s="118">
        <f t="shared" si="5"/>
        <v>0</v>
      </c>
      <c r="G42" s="117">
        <v>68554</v>
      </c>
      <c r="H42" s="118">
        <f t="shared" si="5"/>
        <v>7.33280661237389</v>
      </c>
      <c r="I42" s="117">
        <v>67674</v>
      </c>
      <c r="J42" s="118">
        <f t="shared" si="5"/>
        <v>-1.2836595968141906E-2</v>
      </c>
      <c r="K42" s="117">
        <v>71887</v>
      </c>
      <c r="L42" s="118">
        <f t="shared" si="5"/>
        <v>6.2254336968407431E-2</v>
      </c>
      <c r="M42" s="117"/>
      <c r="N42" s="118"/>
    </row>
    <row r="43" spans="2:15" ht="15.75" x14ac:dyDescent="0.25">
      <c r="B43" s="119" t="s">
        <v>30</v>
      </c>
      <c r="C43" s="120">
        <v>206279</v>
      </c>
      <c r="D43" s="121">
        <v>-0.71742409194583523</v>
      </c>
      <c r="E43" s="120">
        <v>206279</v>
      </c>
      <c r="F43" s="121">
        <f t="shared" si="5"/>
        <v>0</v>
      </c>
      <c r="G43" s="120">
        <v>752557</v>
      </c>
      <c r="H43" s="121">
        <f t="shared" si="5"/>
        <v>2.6482482463071859</v>
      </c>
      <c r="I43" s="120">
        <v>810513</v>
      </c>
      <c r="J43" s="121">
        <f t="shared" si="5"/>
        <v>7.7012106724141827E-2</v>
      </c>
      <c r="K43" s="120">
        <v>861467</v>
      </c>
      <c r="L43" s="121">
        <f t="shared" si="5"/>
        <v>6.2866357479768986E-2</v>
      </c>
      <c r="M43" s="120">
        <v>142410</v>
      </c>
      <c r="N43" s="121">
        <v>9.7369272735678969E-2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8" t="s">
        <v>251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$C$7</f>
        <v>2020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44788</v>
      </c>
      <c r="D53" s="118">
        <v>8.141780954220601E-2</v>
      </c>
      <c r="E53" s="117">
        <v>44788</v>
      </c>
      <c r="F53" s="118">
        <f t="shared" ref="F53:L65" si="7">IFERROR(E53/C53-1,"-")</f>
        <v>0</v>
      </c>
      <c r="G53" s="117">
        <v>32265</v>
      </c>
      <c r="H53" s="118">
        <f t="shared" si="7"/>
        <v>-0.27960614450299193</v>
      </c>
      <c r="I53" s="117">
        <v>48326</v>
      </c>
      <c r="J53" s="118">
        <f t="shared" si="7"/>
        <v>0.49778397644506422</v>
      </c>
      <c r="K53" s="117">
        <v>49957</v>
      </c>
      <c r="L53" s="118">
        <f t="shared" si="7"/>
        <v>3.374994826801303E-2</v>
      </c>
      <c r="M53" s="117">
        <v>51937</v>
      </c>
      <c r="N53" s="118">
        <f t="shared" ref="N53:N54" si="8">IFERROR(M53/K53-1,"-")</f>
        <v>3.9634085313369427E-2</v>
      </c>
    </row>
    <row r="54" spans="1:15" x14ac:dyDescent="0.25">
      <c r="A54" s="1">
        <v>2</v>
      </c>
      <c r="B54" s="116" t="s">
        <v>73</v>
      </c>
      <c r="C54" s="117">
        <v>45868</v>
      </c>
      <c r="D54" s="118">
        <v>0.14318470702589536</v>
      </c>
      <c r="E54" s="117">
        <v>45868</v>
      </c>
      <c r="F54" s="118">
        <f t="shared" si="7"/>
        <v>0</v>
      </c>
      <c r="G54" s="117">
        <v>39485</v>
      </c>
      <c r="H54" s="118">
        <f t="shared" si="7"/>
        <v>-0.13916019883142927</v>
      </c>
      <c r="I54" s="117">
        <v>45827</v>
      </c>
      <c r="J54" s="118">
        <f t="shared" si="7"/>
        <v>0.16061795618589336</v>
      </c>
      <c r="K54" s="117">
        <v>50552</v>
      </c>
      <c r="L54" s="118">
        <f t="shared" si="7"/>
        <v>0.1031051563488774</v>
      </c>
      <c r="M54" s="117">
        <v>55634</v>
      </c>
      <c r="N54" s="118">
        <f t="shared" si="8"/>
        <v>0.10053014717518605</v>
      </c>
    </row>
    <row r="55" spans="1:15" x14ac:dyDescent="0.25">
      <c r="A55" s="1">
        <v>3</v>
      </c>
      <c r="B55" s="116" t="s">
        <v>75</v>
      </c>
      <c r="C55" s="117">
        <v>16834</v>
      </c>
      <c r="D55" s="118">
        <v>-0.63772918998020145</v>
      </c>
      <c r="E55" s="117">
        <v>16834</v>
      </c>
      <c r="F55" s="118">
        <f t="shared" si="7"/>
        <v>0</v>
      </c>
      <c r="G55" s="117">
        <v>44785</v>
      </c>
      <c r="H55" s="118">
        <f t="shared" si="7"/>
        <v>1.6603896875371271</v>
      </c>
      <c r="I55" s="117">
        <v>48639</v>
      </c>
      <c r="J55" s="118">
        <f t="shared" si="7"/>
        <v>8.6055598972870406E-2</v>
      </c>
      <c r="K55" s="117">
        <v>55860</v>
      </c>
      <c r="L55" s="118">
        <f t="shared" si="7"/>
        <v>0.14846111145377172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48283</v>
      </c>
      <c r="H56" s="118" t="str">
        <f t="shared" si="7"/>
        <v>-</v>
      </c>
      <c r="I56" s="117">
        <v>50475</v>
      </c>
      <c r="J56" s="118">
        <f t="shared" si="7"/>
        <v>4.5399001719031551E-2</v>
      </c>
      <c r="K56" s="117">
        <v>50481</v>
      </c>
      <c r="L56" s="118">
        <f t="shared" si="7"/>
        <v>1.188707280832535E-4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46145</v>
      </c>
      <c r="H57" s="118" t="str">
        <f t="shared" si="7"/>
        <v>-</v>
      </c>
      <c r="I57" s="117">
        <v>48589</v>
      </c>
      <c r="J57" s="118">
        <f t="shared" si="7"/>
        <v>5.2963484667894578E-2</v>
      </c>
      <c r="K57" s="117">
        <v>52392</v>
      </c>
      <c r="L57" s="118">
        <f t="shared" si="7"/>
        <v>7.8268743954392983E-2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46624</v>
      </c>
      <c r="H58" s="118" t="str">
        <f t="shared" si="7"/>
        <v>-</v>
      </c>
      <c r="I58" s="117">
        <v>50600</v>
      </c>
      <c r="J58" s="118">
        <f t="shared" si="7"/>
        <v>8.5277968428277173E-2</v>
      </c>
      <c r="K58" s="117">
        <v>52676</v>
      </c>
      <c r="L58" s="118">
        <f t="shared" si="7"/>
        <v>4.1027667984189664E-2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54466</v>
      </c>
      <c r="H59" s="118" t="str">
        <f t="shared" si="7"/>
        <v>-</v>
      </c>
      <c r="I59" s="117">
        <v>53655</v>
      </c>
      <c r="J59" s="118">
        <f t="shared" si="7"/>
        <v>-1.4890023133698138E-2</v>
      </c>
      <c r="K59" s="117">
        <v>57122</v>
      </c>
      <c r="L59" s="118">
        <f t="shared" si="7"/>
        <v>6.46165315441245E-2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10075</v>
      </c>
      <c r="D60" s="118">
        <v>-0.79925880172946262</v>
      </c>
      <c r="E60" s="117">
        <v>10075</v>
      </c>
      <c r="F60" s="118">
        <f t="shared" si="7"/>
        <v>0</v>
      </c>
      <c r="G60" s="117">
        <v>54395</v>
      </c>
      <c r="H60" s="118">
        <f t="shared" si="7"/>
        <v>4.3990074441687348</v>
      </c>
      <c r="I60" s="117">
        <v>55335</v>
      </c>
      <c r="J60" s="118">
        <f t="shared" si="7"/>
        <v>1.7281000091920129E-2</v>
      </c>
      <c r="K60" s="117">
        <v>59369</v>
      </c>
      <c r="L60" s="118">
        <f t="shared" si="7"/>
        <v>7.2901418631968973E-2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6466</v>
      </c>
      <c r="D61" s="118">
        <v>-0.85327554516780502</v>
      </c>
      <c r="E61" s="117">
        <v>6466</v>
      </c>
      <c r="F61" s="118">
        <f t="shared" si="7"/>
        <v>0</v>
      </c>
      <c r="G61" s="117">
        <v>49072</v>
      </c>
      <c r="H61" s="118">
        <f t="shared" si="7"/>
        <v>6.589236003711723</v>
      </c>
      <c r="I61" s="117">
        <v>51415</v>
      </c>
      <c r="J61" s="118">
        <f t="shared" si="7"/>
        <v>4.7746168894685415E-2</v>
      </c>
      <c r="K61" s="117">
        <v>54012</v>
      </c>
      <c r="L61" s="118">
        <f t="shared" si="7"/>
        <v>5.0510551395507086E-2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8213</v>
      </c>
      <c r="D62" s="118">
        <v>-0.83843490577172752</v>
      </c>
      <c r="E62" s="117">
        <v>8213</v>
      </c>
      <c r="F62" s="118">
        <f t="shared" si="7"/>
        <v>0</v>
      </c>
      <c r="G62" s="117">
        <v>54881</v>
      </c>
      <c r="H62" s="118">
        <f t="shared" si="7"/>
        <v>5.6822111286984054</v>
      </c>
      <c r="I62" s="117">
        <v>55616</v>
      </c>
      <c r="J62" s="118">
        <f t="shared" si="7"/>
        <v>1.3392613108361706E-2</v>
      </c>
      <c r="K62" s="117">
        <v>61026</v>
      </c>
      <c r="L62" s="118">
        <f t="shared" si="7"/>
        <v>9.7274165707710081E-2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5716</v>
      </c>
      <c r="D63" s="118">
        <v>-0.87879044912846171</v>
      </c>
      <c r="E63" s="117">
        <v>5716</v>
      </c>
      <c r="F63" s="118">
        <f t="shared" si="7"/>
        <v>0</v>
      </c>
      <c r="G63" s="117">
        <v>50351</v>
      </c>
      <c r="H63" s="118">
        <f t="shared" si="7"/>
        <v>7.808782365290412</v>
      </c>
      <c r="I63" s="117">
        <v>49722</v>
      </c>
      <c r="J63" s="118">
        <f t="shared" si="7"/>
        <v>-1.2492304025739309E-2</v>
      </c>
      <c r="K63" s="117">
        <v>54172</v>
      </c>
      <c r="L63" s="118">
        <f t="shared" si="7"/>
        <v>8.9497606693214271E-2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6600</v>
      </c>
      <c r="D64" s="118">
        <v>-0.85933204032481514</v>
      </c>
      <c r="E64" s="117">
        <v>6600</v>
      </c>
      <c r="F64" s="118">
        <f t="shared" si="7"/>
        <v>0</v>
      </c>
      <c r="G64" s="117">
        <v>52615</v>
      </c>
      <c r="H64" s="118">
        <f t="shared" si="7"/>
        <v>6.9719696969696967</v>
      </c>
      <c r="I64" s="117">
        <v>51027</v>
      </c>
      <c r="J64" s="118">
        <f t="shared" si="7"/>
        <v>-3.0181507174760092E-2</v>
      </c>
      <c r="K64" s="117">
        <v>53638</v>
      </c>
      <c r="L64" s="118">
        <f t="shared" si="7"/>
        <v>5.1168988966625584E-2</v>
      </c>
      <c r="M64" s="117"/>
      <c r="N64" s="118"/>
    </row>
    <row r="65" spans="1:15" ht="15.75" x14ac:dyDescent="0.25">
      <c r="B65" s="119" t="s">
        <v>30</v>
      </c>
      <c r="C65" s="120">
        <v>151994</v>
      </c>
      <c r="D65" s="121">
        <v>-0.72479562552621335</v>
      </c>
      <c r="E65" s="120">
        <v>151994</v>
      </c>
      <c r="F65" s="121">
        <f t="shared" si="7"/>
        <v>0</v>
      </c>
      <c r="G65" s="120">
        <v>573367</v>
      </c>
      <c r="H65" s="121">
        <f t="shared" si="7"/>
        <v>2.7723002223771993</v>
      </c>
      <c r="I65" s="120">
        <v>609226</v>
      </c>
      <c r="J65" s="121">
        <f t="shared" si="7"/>
        <v>6.254109497058602E-2</v>
      </c>
      <c r="K65" s="120">
        <v>651257</v>
      </c>
      <c r="L65" s="121">
        <f t="shared" si="7"/>
        <v>6.8990817857412567E-2</v>
      </c>
      <c r="M65" s="120">
        <v>107571</v>
      </c>
      <c r="N65" s="121">
        <v>7.0262364564367408E-2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252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$C$7</f>
        <v>2020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15716</v>
      </c>
      <c r="D75" s="118">
        <v>9.4886442803399751E-2</v>
      </c>
      <c r="E75" s="117">
        <v>15716</v>
      </c>
      <c r="F75" s="118">
        <f t="shared" ref="F75:L87" si="9">IFERROR(E75/C75-1,"-")</f>
        <v>0</v>
      </c>
      <c r="G75" s="117">
        <v>7833</v>
      </c>
      <c r="H75" s="118">
        <f t="shared" si="9"/>
        <v>-0.5015907355561211</v>
      </c>
      <c r="I75" s="117">
        <v>14965</v>
      </c>
      <c r="J75" s="118">
        <f t="shared" si="9"/>
        <v>0.91050683007787558</v>
      </c>
      <c r="K75" s="117">
        <v>12114</v>
      </c>
      <c r="L75" s="118">
        <f t="shared" si="9"/>
        <v>-0.19051119278316075</v>
      </c>
      <c r="M75" s="117">
        <v>17541</v>
      </c>
      <c r="N75" s="118">
        <f t="shared" ref="N75:N76" si="10">IFERROR(M75/K75-1,"-")</f>
        <v>0.4479940564635958</v>
      </c>
    </row>
    <row r="76" spans="1:15" x14ac:dyDescent="0.25">
      <c r="A76" s="1">
        <v>2</v>
      </c>
      <c r="B76" s="116" t="s">
        <v>73</v>
      </c>
      <c r="C76" s="117">
        <v>16687</v>
      </c>
      <c r="D76" s="118">
        <v>5.0752471506832153E-2</v>
      </c>
      <c r="E76" s="117">
        <v>16687</v>
      </c>
      <c r="F76" s="118">
        <f t="shared" si="9"/>
        <v>0</v>
      </c>
      <c r="G76" s="117">
        <v>11801</v>
      </c>
      <c r="H76" s="118">
        <f t="shared" si="9"/>
        <v>-0.29280278060765863</v>
      </c>
      <c r="I76" s="117">
        <v>15953</v>
      </c>
      <c r="J76" s="118">
        <f t="shared" si="9"/>
        <v>0.35183459028895858</v>
      </c>
      <c r="K76" s="117">
        <v>17151</v>
      </c>
      <c r="L76" s="118">
        <f t="shared" si="9"/>
        <v>7.5095593305334329E-2</v>
      </c>
      <c r="M76" s="117">
        <v>17298</v>
      </c>
      <c r="N76" s="118">
        <f t="shared" si="10"/>
        <v>8.5709288088158253E-3</v>
      </c>
    </row>
    <row r="77" spans="1:15" x14ac:dyDescent="0.25">
      <c r="A77" s="1">
        <v>3</v>
      </c>
      <c r="B77" s="116" t="s">
        <v>75</v>
      </c>
      <c r="C77" s="117">
        <v>7213</v>
      </c>
      <c r="D77" s="118">
        <v>-0.59579714205659851</v>
      </c>
      <c r="E77" s="117">
        <v>7213</v>
      </c>
      <c r="F77" s="118">
        <f t="shared" si="9"/>
        <v>0</v>
      </c>
      <c r="G77" s="117">
        <v>15819</v>
      </c>
      <c r="H77" s="118">
        <f t="shared" si="9"/>
        <v>1.1931235269652016</v>
      </c>
      <c r="I77" s="117">
        <v>19030</v>
      </c>
      <c r="J77" s="118">
        <f t="shared" si="9"/>
        <v>0.20298375371388833</v>
      </c>
      <c r="K77" s="117">
        <v>20080</v>
      </c>
      <c r="L77" s="118">
        <f t="shared" si="9"/>
        <v>5.5176037834997471E-2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18290</v>
      </c>
      <c r="H78" s="118" t="str">
        <f t="shared" si="9"/>
        <v>-</v>
      </c>
      <c r="I78" s="117">
        <v>18213</v>
      </c>
      <c r="J78" s="118">
        <f t="shared" si="9"/>
        <v>-4.2099507927829682E-3</v>
      </c>
      <c r="K78" s="117">
        <v>17245</v>
      </c>
      <c r="L78" s="118">
        <f t="shared" si="9"/>
        <v>-5.3148849722725489E-2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13170</v>
      </c>
      <c r="H79" s="118" t="str">
        <f t="shared" si="9"/>
        <v>-</v>
      </c>
      <c r="I79" s="117">
        <v>13793</v>
      </c>
      <c r="J79" s="118">
        <f t="shared" si="9"/>
        <v>4.7304479878511829E-2</v>
      </c>
      <c r="K79" s="117">
        <v>16053</v>
      </c>
      <c r="L79" s="118">
        <f t="shared" si="9"/>
        <v>0.16385122888421666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15398</v>
      </c>
      <c r="H80" s="118" t="str">
        <f t="shared" si="9"/>
        <v>-</v>
      </c>
      <c r="I80" s="117">
        <v>16687</v>
      </c>
      <c r="J80" s="118">
        <f t="shared" si="9"/>
        <v>8.3712170411741837E-2</v>
      </c>
      <c r="K80" s="117">
        <v>18218</v>
      </c>
      <c r="L80" s="118">
        <f t="shared" si="9"/>
        <v>9.1748067357823482E-2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16650</v>
      </c>
      <c r="H81" s="118" t="str">
        <f t="shared" si="9"/>
        <v>-</v>
      </c>
      <c r="I81" s="117">
        <v>16655</v>
      </c>
      <c r="J81" s="118">
        <f t="shared" si="9"/>
        <v>3.0030030030037125E-4</v>
      </c>
      <c r="K81" s="117">
        <v>19253</v>
      </c>
      <c r="L81" s="118">
        <f t="shared" si="9"/>
        <v>0.15598919243470433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4106</v>
      </c>
      <c r="D82" s="118">
        <v>-0.70398673491456998</v>
      </c>
      <c r="E82" s="117">
        <v>4106</v>
      </c>
      <c r="F82" s="118">
        <f t="shared" si="9"/>
        <v>0</v>
      </c>
      <c r="G82" s="117">
        <v>17176</v>
      </c>
      <c r="H82" s="118">
        <f t="shared" si="9"/>
        <v>3.1831466147101803</v>
      </c>
      <c r="I82" s="117">
        <v>14359</v>
      </c>
      <c r="J82" s="118">
        <f t="shared" si="9"/>
        <v>-0.16400791802515136</v>
      </c>
      <c r="K82" s="117">
        <v>19133</v>
      </c>
      <c r="L82" s="118">
        <f t="shared" si="9"/>
        <v>0.33247440629570302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2319</v>
      </c>
      <c r="D83" s="118">
        <v>-0.8115247074122236</v>
      </c>
      <c r="E83" s="117">
        <v>2319</v>
      </c>
      <c r="F83" s="118">
        <f t="shared" si="9"/>
        <v>0</v>
      </c>
      <c r="G83" s="117">
        <v>15332</v>
      </c>
      <c r="H83" s="118">
        <f t="shared" si="9"/>
        <v>5.6114704614057782</v>
      </c>
      <c r="I83" s="117">
        <v>15793</v>
      </c>
      <c r="J83" s="118">
        <f t="shared" si="9"/>
        <v>3.0067831985389981E-2</v>
      </c>
      <c r="K83" s="117">
        <v>17638</v>
      </c>
      <c r="L83" s="118">
        <f t="shared" si="9"/>
        <v>0.116823909326917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1514</v>
      </c>
      <c r="D84" s="118">
        <v>-0.89874941483314386</v>
      </c>
      <c r="E84" s="117">
        <v>1514</v>
      </c>
      <c r="F84" s="118">
        <f t="shared" si="9"/>
        <v>0</v>
      </c>
      <c r="G84" s="117">
        <v>16356</v>
      </c>
      <c r="H84" s="118">
        <f t="shared" si="9"/>
        <v>9.8031704095112282</v>
      </c>
      <c r="I84" s="117">
        <v>17892</v>
      </c>
      <c r="J84" s="118">
        <f t="shared" si="9"/>
        <v>9.3910491562729348E-2</v>
      </c>
      <c r="K84" s="117">
        <v>18858</v>
      </c>
      <c r="L84" s="118">
        <f t="shared" si="9"/>
        <v>5.39906103286385E-2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1765</v>
      </c>
      <c r="D85" s="118">
        <v>-0.89420368039321463</v>
      </c>
      <c r="E85" s="117">
        <v>1765</v>
      </c>
      <c r="F85" s="118">
        <f t="shared" si="9"/>
        <v>0</v>
      </c>
      <c r="G85" s="117">
        <v>15426</v>
      </c>
      <c r="H85" s="118">
        <f t="shared" si="9"/>
        <v>7.7399433427762041</v>
      </c>
      <c r="I85" s="117">
        <v>21300</v>
      </c>
      <c r="J85" s="118">
        <f t="shared" si="9"/>
        <v>0.38078568650330613</v>
      </c>
      <c r="K85" s="117">
        <v>16218</v>
      </c>
      <c r="L85" s="118">
        <f t="shared" si="9"/>
        <v>-0.23859154929577464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1627</v>
      </c>
      <c r="D86" s="118">
        <v>-0.90289465831095195</v>
      </c>
      <c r="E86" s="117">
        <v>1627</v>
      </c>
      <c r="F86" s="118">
        <f t="shared" si="9"/>
        <v>0</v>
      </c>
      <c r="G86" s="117">
        <v>15939</v>
      </c>
      <c r="H86" s="118">
        <f t="shared" si="9"/>
        <v>8.7965580823601712</v>
      </c>
      <c r="I86" s="117">
        <v>16647</v>
      </c>
      <c r="J86" s="118">
        <f t="shared" si="9"/>
        <v>4.4419348767174904E-2</v>
      </c>
      <c r="K86" s="117">
        <v>18249</v>
      </c>
      <c r="L86" s="118">
        <f t="shared" si="9"/>
        <v>9.6233555595602871E-2</v>
      </c>
      <c r="M86" s="117"/>
      <c r="N86" s="118"/>
    </row>
    <row r="87" spans="1:15" ht="15.75" x14ac:dyDescent="0.25">
      <c r="B87" s="119" t="s">
        <v>30</v>
      </c>
      <c r="C87" s="120">
        <v>54285</v>
      </c>
      <c r="D87" s="121">
        <v>-0.69451322453573439</v>
      </c>
      <c r="E87" s="120">
        <v>54285</v>
      </c>
      <c r="F87" s="121">
        <f t="shared" si="9"/>
        <v>0</v>
      </c>
      <c r="G87" s="120">
        <v>179190</v>
      </c>
      <c r="H87" s="121">
        <f t="shared" si="9"/>
        <v>2.3009118541033433</v>
      </c>
      <c r="I87" s="120">
        <v>201287</v>
      </c>
      <c r="J87" s="121">
        <f t="shared" si="9"/>
        <v>0.12331603326078455</v>
      </c>
      <c r="K87" s="120">
        <v>210210</v>
      </c>
      <c r="L87" s="121">
        <f t="shared" si="9"/>
        <v>4.432973813510066E-2</v>
      </c>
      <c r="M87" s="120">
        <v>34839</v>
      </c>
      <c r="N87" s="121">
        <v>0.19046642747309073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253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$C$7</f>
        <v>2020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42263</v>
      </c>
      <c r="D97" s="118">
        <v>-8.4007022258826614E-2</v>
      </c>
      <c r="E97" s="117">
        <v>42263</v>
      </c>
      <c r="F97" s="118">
        <f t="shared" ref="F97:L109" si="11">IFERROR(E97/C97-1,"-")</f>
        <v>0</v>
      </c>
      <c r="G97" s="117">
        <v>32894</v>
      </c>
      <c r="H97" s="118">
        <f t="shared" si="11"/>
        <v>-0.22168326905330904</v>
      </c>
      <c r="I97" s="117">
        <v>38836</v>
      </c>
      <c r="J97" s="118">
        <f t="shared" si="11"/>
        <v>0.18064084635495825</v>
      </c>
      <c r="K97" s="117">
        <v>40090</v>
      </c>
      <c r="L97" s="118">
        <f t="shared" si="11"/>
        <v>3.2289628180039109E-2</v>
      </c>
      <c r="M97" s="117">
        <v>39280</v>
      </c>
      <c r="N97" s="118">
        <f t="shared" ref="N97:N98" si="12">IFERROR(M97/K97-1,"-")</f>
        <v>-2.0204539785482645E-2</v>
      </c>
    </row>
    <row r="98" spans="2:14" x14ac:dyDescent="0.25">
      <c r="B98" s="116" t="s">
        <v>73</v>
      </c>
      <c r="C98" s="117">
        <v>42755</v>
      </c>
      <c r="D98" s="118">
        <v>-2.8229197445280407E-2</v>
      </c>
      <c r="E98" s="117">
        <v>42755</v>
      </c>
      <c r="F98" s="118">
        <f t="shared" si="11"/>
        <v>0</v>
      </c>
      <c r="G98" s="117">
        <v>36818</v>
      </c>
      <c r="H98" s="118">
        <f t="shared" si="11"/>
        <v>-0.13886095193544612</v>
      </c>
      <c r="I98" s="117">
        <v>40393</v>
      </c>
      <c r="J98" s="118">
        <f t="shared" si="11"/>
        <v>9.7099244934542916E-2</v>
      </c>
      <c r="K98" s="117">
        <v>44543</v>
      </c>
      <c r="L98" s="118">
        <f t="shared" si="11"/>
        <v>0.10274057386180768</v>
      </c>
      <c r="M98" s="117">
        <v>42087</v>
      </c>
      <c r="N98" s="118">
        <f t="shared" si="12"/>
        <v>-5.5137732079114543E-2</v>
      </c>
    </row>
    <row r="99" spans="2:14" x14ac:dyDescent="0.25">
      <c r="B99" s="116" t="s">
        <v>75</v>
      </c>
      <c r="C99" s="117">
        <v>17153</v>
      </c>
      <c r="D99" s="118">
        <v>-0.68782076948276494</v>
      </c>
      <c r="E99" s="117">
        <v>17153</v>
      </c>
      <c r="F99" s="118">
        <f t="shared" si="11"/>
        <v>0</v>
      </c>
      <c r="G99" s="117">
        <v>44056</v>
      </c>
      <c r="H99" s="118">
        <f t="shared" si="11"/>
        <v>1.5684136885675977</v>
      </c>
      <c r="I99" s="117">
        <v>46614</v>
      </c>
      <c r="J99" s="118">
        <f t="shared" si="11"/>
        <v>5.8062465952424258E-2</v>
      </c>
      <c r="K99" s="117">
        <v>46997</v>
      </c>
      <c r="L99" s="118">
        <f t="shared" si="11"/>
        <v>8.2164156691122425E-3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44266</v>
      </c>
      <c r="H100" s="118" t="str">
        <f t="shared" si="11"/>
        <v>-</v>
      </c>
      <c r="I100" s="117">
        <v>44213</v>
      </c>
      <c r="J100" s="118">
        <f t="shared" si="11"/>
        <v>-1.1973071883613073E-3</v>
      </c>
      <c r="K100" s="117">
        <v>45816</v>
      </c>
      <c r="L100" s="118">
        <f t="shared" si="11"/>
        <v>3.6256304706760556E-2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38064</v>
      </c>
      <c r="H101" s="118" t="str">
        <f t="shared" si="11"/>
        <v>-</v>
      </c>
      <c r="I101" s="117">
        <v>34250</v>
      </c>
      <c r="J101" s="118">
        <f t="shared" si="11"/>
        <v>-0.10019966372425393</v>
      </c>
      <c r="K101" s="117">
        <v>42177</v>
      </c>
      <c r="L101" s="118">
        <f t="shared" si="11"/>
        <v>0.2314452554744526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37123</v>
      </c>
      <c r="H102" s="118" t="str">
        <f t="shared" si="11"/>
        <v>-</v>
      </c>
      <c r="I102" s="117">
        <v>42497</v>
      </c>
      <c r="J102" s="118">
        <f t="shared" si="11"/>
        <v>0.14476200738086908</v>
      </c>
      <c r="K102" s="117">
        <v>42496</v>
      </c>
      <c r="L102" s="118">
        <f t="shared" si="11"/>
        <v>-2.3531072781635132E-5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48616</v>
      </c>
      <c r="H103" s="118" t="str">
        <f t="shared" si="11"/>
        <v>-</v>
      </c>
      <c r="I103" s="117">
        <v>42520</v>
      </c>
      <c r="J103" s="118">
        <f t="shared" si="11"/>
        <v>-0.12539081783774886</v>
      </c>
      <c r="K103" s="117">
        <v>44773</v>
      </c>
      <c r="L103" s="118">
        <f t="shared" si="11"/>
        <v>5.2986829727187157E-2</v>
      </c>
      <c r="M103" s="117"/>
      <c r="N103" s="118"/>
    </row>
    <row r="104" spans="2:14" x14ac:dyDescent="0.25">
      <c r="B104" s="116" t="s">
        <v>85</v>
      </c>
      <c r="C104" s="117">
        <v>16622</v>
      </c>
      <c r="D104" s="118">
        <v>-0.70052608820985873</v>
      </c>
      <c r="E104" s="117">
        <v>16622</v>
      </c>
      <c r="F104" s="118">
        <f t="shared" si="11"/>
        <v>0</v>
      </c>
      <c r="G104" s="117">
        <v>46323</v>
      </c>
      <c r="H104" s="118">
        <f t="shared" si="11"/>
        <v>1.7868487546624956</v>
      </c>
      <c r="I104" s="117">
        <v>47103</v>
      </c>
      <c r="J104" s="118">
        <f t="shared" si="11"/>
        <v>1.6838287675668751E-2</v>
      </c>
      <c r="K104" s="117">
        <v>47679</v>
      </c>
      <c r="L104" s="118">
        <f t="shared" si="11"/>
        <v>1.2228520476402771E-2</v>
      </c>
      <c r="M104" s="117"/>
      <c r="N104" s="118"/>
    </row>
    <row r="105" spans="2:14" x14ac:dyDescent="0.25">
      <c r="B105" s="116" t="s">
        <v>87</v>
      </c>
      <c r="C105" s="117">
        <v>9395</v>
      </c>
      <c r="D105" s="118">
        <v>-0.78118595118315626</v>
      </c>
      <c r="E105" s="117">
        <v>9395</v>
      </c>
      <c r="F105" s="118">
        <f t="shared" si="11"/>
        <v>0</v>
      </c>
      <c r="G105" s="117">
        <v>38894</v>
      </c>
      <c r="H105" s="118">
        <f t="shared" si="11"/>
        <v>3.1398616285258116</v>
      </c>
      <c r="I105" s="117">
        <v>40104</v>
      </c>
      <c r="J105" s="118">
        <f t="shared" si="11"/>
        <v>3.1110196945544288E-2</v>
      </c>
      <c r="K105" s="117">
        <v>39500</v>
      </c>
      <c r="L105" s="118">
        <f t="shared" si="11"/>
        <v>-1.5060841811290637E-2</v>
      </c>
      <c r="M105" s="117"/>
      <c r="N105" s="118"/>
    </row>
    <row r="106" spans="2:14" x14ac:dyDescent="0.25">
      <c r="B106" s="116" t="s">
        <v>89</v>
      </c>
      <c r="C106" s="117">
        <v>11947</v>
      </c>
      <c r="D106" s="118">
        <v>-0.72879162788585949</v>
      </c>
      <c r="E106" s="117">
        <v>11947</v>
      </c>
      <c r="F106" s="118">
        <f t="shared" si="11"/>
        <v>0</v>
      </c>
      <c r="G106" s="117">
        <v>41972</v>
      </c>
      <c r="H106" s="118">
        <f t="shared" si="11"/>
        <v>2.5131832259144553</v>
      </c>
      <c r="I106" s="117">
        <v>46013</v>
      </c>
      <c r="J106" s="118">
        <f t="shared" si="11"/>
        <v>9.6278471361860296E-2</v>
      </c>
      <c r="K106" s="117">
        <v>45196</v>
      </c>
      <c r="L106" s="118">
        <f t="shared" si="11"/>
        <v>-1.7755851607154538E-2</v>
      </c>
      <c r="M106" s="117"/>
      <c r="N106" s="118"/>
    </row>
    <row r="107" spans="2:14" x14ac:dyDescent="0.25">
      <c r="B107" s="116" t="s">
        <v>91</v>
      </c>
      <c r="C107" s="117">
        <v>9017</v>
      </c>
      <c r="D107" s="118">
        <v>-0.7928269460527525</v>
      </c>
      <c r="E107" s="117">
        <v>9017</v>
      </c>
      <c r="F107" s="118">
        <f t="shared" si="11"/>
        <v>0</v>
      </c>
      <c r="G107" s="117">
        <v>41589</v>
      </c>
      <c r="H107" s="118">
        <f t="shared" si="11"/>
        <v>3.6122879006321389</v>
      </c>
      <c r="I107" s="117">
        <v>42977</v>
      </c>
      <c r="J107" s="118">
        <f t="shared" si="11"/>
        <v>3.3374209526557452E-2</v>
      </c>
      <c r="K107" s="117">
        <v>43526</v>
      </c>
      <c r="L107" s="118">
        <f t="shared" si="11"/>
        <v>1.2774274612001868E-2</v>
      </c>
      <c r="M107" s="117"/>
      <c r="N107" s="118"/>
    </row>
    <row r="108" spans="2:14" x14ac:dyDescent="0.25">
      <c r="B108" s="116" t="s">
        <v>93</v>
      </c>
      <c r="C108" s="117">
        <v>9171</v>
      </c>
      <c r="D108" s="118">
        <v>-0.79918984015765271</v>
      </c>
      <c r="E108" s="117">
        <v>9171</v>
      </c>
      <c r="F108" s="118">
        <f t="shared" si="11"/>
        <v>0</v>
      </c>
      <c r="G108" s="117">
        <v>40363</v>
      </c>
      <c r="H108" s="118">
        <f t="shared" si="11"/>
        <v>3.4011558172500269</v>
      </c>
      <c r="I108" s="117">
        <v>43945</v>
      </c>
      <c r="J108" s="118">
        <f t="shared" si="11"/>
        <v>8.8744642370487847E-2</v>
      </c>
      <c r="K108" s="117">
        <v>43563</v>
      </c>
      <c r="L108" s="118">
        <f t="shared" si="11"/>
        <v>-8.6926840368642955E-3</v>
      </c>
      <c r="M108" s="117"/>
      <c r="N108" s="118"/>
    </row>
    <row r="109" spans="2:14" ht="15.75" x14ac:dyDescent="0.25">
      <c r="B109" s="119" t="s">
        <v>30</v>
      </c>
      <c r="C109" s="120">
        <v>169066</v>
      </c>
      <c r="D109" s="121">
        <v>-0.70308877867850572</v>
      </c>
      <c r="E109" s="120">
        <v>169066</v>
      </c>
      <c r="F109" s="121">
        <f t="shared" si="11"/>
        <v>0</v>
      </c>
      <c r="G109" s="120">
        <v>490978</v>
      </c>
      <c r="H109" s="121">
        <f t="shared" si="11"/>
        <v>1.9040611358877597</v>
      </c>
      <c r="I109" s="120">
        <v>509465</v>
      </c>
      <c r="J109" s="121">
        <f t="shared" si="11"/>
        <v>3.7653418279434137E-2</v>
      </c>
      <c r="K109" s="120">
        <v>526356</v>
      </c>
      <c r="L109" s="121">
        <f t="shared" si="11"/>
        <v>3.3154387445653688E-2</v>
      </c>
      <c r="M109" s="120">
        <v>81367</v>
      </c>
      <c r="N109" s="121">
        <v>-3.8590148050996698E-2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51B47-2CF1-44C0-A980-E67AD24ED01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254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1387823</v>
      </c>
      <c r="D8" s="118">
        <f t="shared" ref="D8:D10" si="0">C8/C9-1</f>
        <v>5.139858391579244E-2</v>
      </c>
    </row>
    <row r="9" spans="1:5" x14ac:dyDescent="0.25">
      <c r="A9" s="1"/>
      <c r="B9" s="116">
        <v>2023</v>
      </c>
      <c r="C9" s="117">
        <v>1319978</v>
      </c>
      <c r="D9" s="118">
        <f t="shared" si="0"/>
        <v>6.1472334916186533E-2</v>
      </c>
    </row>
    <row r="10" spans="1:5" x14ac:dyDescent="0.25">
      <c r="A10" s="1"/>
      <c r="B10" s="116">
        <v>2022</v>
      </c>
      <c r="C10" s="117">
        <v>1243535</v>
      </c>
      <c r="D10" s="118">
        <f t="shared" si="0"/>
        <v>1.5261854555944239</v>
      </c>
    </row>
    <row r="11" spans="1:5" x14ac:dyDescent="0.25">
      <c r="A11" s="1"/>
      <c r="B11" s="116">
        <v>2021</v>
      </c>
      <c r="C11" s="117">
        <v>492258</v>
      </c>
      <c r="D11" s="118">
        <f>C11/C12-1</f>
        <v>0.31148143707788845</v>
      </c>
    </row>
    <row r="12" spans="1:5" x14ac:dyDescent="0.25">
      <c r="A12" s="1" t="s">
        <v>72</v>
      </c>
      <c r="B12" s="116">
        <v>2020</v>
      </c>
      <c r="C12" s="117">
        <v>375345</v>
      </c>
      <c r="D12" s="118">
        <f t="shared" ref="D12:D21" si="1">C12/C13-1</f>
        <v>-0.71114220212080703</v>
      </c>
    </row>
    <row r="13" spans="1:5" x14ac:dyDescent="0.25">
      <c r="A13" s="1" t="s">
        <v>74</v>
      </c>
      <c r="B13" s="116">
        <v>2019</v>
      </c>
      <c r="C13" s="117">
        <v>1299411</v>
      </c>
      <c r="D13" s="118">
        <f t="shared" si="1"/>
        <v>-1.7448199829714683E-2</v>
      </c>
    </row>
    <row r="14" spans="1:5" x14ac:dyDescent="0.25">
      <c r="A14" s="1" t="s">
        <v>76</v>
      </c>
      <c r="B14" s="116">
        <v>2018</v>
      </c>
      <c r="C14" s="117">
        <v>1322486</v>
      </c>
      <c r="D14" s="118">
        <f t="shared" si="1"/>
        <v>-2.8150497540772146E-2</v>
      </c>
    </row>
    <row r="15" spans="1:5" x14ac:dyDescent="0.25">
      <c r="A15" s="1" t="s">
        <v>78</v>
      </c>
      <c r="B15" s="116">
        <v>2017</v>
      </c>
      <c r="C15" s="117">
        <v>1360793</v>
      </c>
      <c r="D15" s="118">
        <f>C15/C16-1</f>
        <v>1.008156851450881E-2</v>
      </c>
    </row>
    <row r="16" spans="1:5" x14ac:dyDescent="0.25">
      <c r="A16" s="1" t="s">
        <v>80</v>
      </c>
      <c r="B16" s="116">
        <v>2016</v>
      </c>
      <c r="C16" s="117">
        <v>1347211</v>
      </c>
      <c r="D16" s="118">
        <f>C16/C17-1</f>
        <v>8.4840222506385565E-2</v>
      </c>
    </row>
    <row r="17" spans="1:5" x14ac:dyDescent="0.25">
      <c r="A17" s="1" t="s">
        <v>82</v>
      </c>
      <c r="B17" s="116">
        <v>2015</v>
      </c>
      <c r="C17" s="117">
        <v>1241852</v>
      </c>
      <c r="D17" s="118">
        <f t="shared" si="1"/>
        <v>2.8319416520653284E-2</v>
      </c>
    </row>
    <row r="18" spans="1:5" x14ac:dyDescent="0.25">
      <c r="A18" s="1" t="s">
        <v>84</v>
      </c>
      <c r="B18" s="116">
        <v>2014</v>
      </c>
      <c r="C18" s="117">
        <v>1207652</v>
      </c>
      <c r="D18" s="118">
        <f t="shared" si="1"/>
        <v>2.4086536504619893E-2</v>
      </c>
    </row>
    <row r="19" spans="1:5" x14ac:dyDescent="0.25">
      <c r="A19" s="1" t="s">
        <v>86</v>
      </c>
      <c r="B19" s="116">
        <v>2013</v>
      </c>
      <c r="C19" s="117">
        <v>1179248</v>
      </c>
      <c r="D19" s="118">
        <f t="shared" si="1"/>
        <v>3.3603907060072213E-2</v>
      </c>
    </row>
    <row r="20" spans="1:5" x14ac:dyDescent="0.25">
      <c r="A20" s="1" t="s">
        <v>88</v>
      </c>
      <c r="B20" s="116">
        <v>2012</v>
      </c>
      <c r="C20" s="117">
        <v>1140909</v>
      </c>
      <c r="D20" s="118">
        <f>C20/C21-1</f>
        <v>2.3783124612326567E-3</v>
      </c>
    </row>
    <row r="21" spans="1:5" x14ac:dyDescent="0.25">
      <c r="A21" s="1" t="s">
        <v>90</v>
      </c>
      <c r="B21" s="116">
        <v>2011</v>
      </c>
      <c r="C21" s="117">
        <v>1138202</v>
      </c>
      <c r="D21" s="118">
        <f t="shared" si="1"/>
        <v>0.10739105857720643</v>
      </c>
    </row>
    <row r="22" spans="1:5" x14ac:dyDescent="0.25">
      <c r="A22" s="1" t="s">
        <v>92</v>
      </c>
      <c r="B22" s="116">
        <v>2010</v>
      </c>
      <c r="C22" s="117">
        <v>1027823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255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861467</v>
      </c>
      <c r="D31" s="118">
        <f t="shared" ref="D31:D44" si="2">C31/C32-1</f>
        <v>6.2866357479768986E-2</v>
      </c>
    </row>
    <row r="32" spans="1:5" x14ac:dyDescent="0.25">
      <c r="B32" s="116">
        <v>2023</v>
      </c>
      <c r="C32" s="117">
        <v>810513</v>
      </c>
      <c r="D32" s="118">
        <f t="shared" si="2"/>
        <v>7.7012106724141827E-2</v>
      </c>
    </row>
    <row r="33" spans="2:4" x14ac:dyDescent="0.25">
      <c r="B33" s="116">
        <v>2022</v>
      </c>
      <c r="C33" s="117">
        <v>752557</v>
      </c>
      <c r="D33" s="118">
        <f t="shared" si="2"/>
        <v>1.9311000237586127</v>
      </c>
    </row>
    <row r="34" spans="2:4" x14ac:dyDescent="0.25">
      <c r="B34" s="116">
        <v>2021</v>
      </c>
      <c r="C34" s="117">
        <v>256749</v>
      </c>
      <c r="D34" s="118">
        <f t="shared" si="2"/>
        <v>0.24466862841103554</v>
      </c>
    </row>
    <row r="35" spans="2:4" x14ac:dyDescent="0.25">
      <c r="B35" s="116">
        <v>2020</v>
      </c>
      <c r="C35" s="117">
        <v>206279</v>
      </c>
      <c r="D35" s="118">
        <f t="shared" si="2"/>
        <v>-0.71742409194583523</v>
      </c>
    </row>
    <row r="36" spans="2:4" x14ac:dyDescent="0.25">
      <c r="B36" s="116">
        <v>2019</v>
      </c>
      <c r="C36" s="117">
        <v>729995</v>
      </c>
      <c r="D36" s="118">
        <f t="shared" si="2"/>
        <v>3.0188977466931499E-2</v>
      </c>
    </row>
    <row r="37" spans="2:4" x14ac:dyDescent="0.25">
      <c r="B37" s="116">
        <v>2018</v>
      </c>
      <c r="C37" s="117">
        <v>708603</v>
      </c>
      <c r="D37" s="118">
        <f t="shared" si="2"/>
        <v>-1.8596180214118574E-2</v>
      </c>
    </row>
    <row r="38" spans="2:4" x14ac:dyDescent="0.25">
      <c r="B38" s="116">
        <v>2017</v>
      </c>
      <c r="C38" s="117">
        <v>722030</v>
      </c>
      <c r="D38" s="118">
        <f>C38/C39-1</f>
        <v>-2.2733363471236778E-2</v>
      </c>
    </row>
    <row r="39" spans="2:4" x14ac:dyDescent="0.25">
      <c r="B39" s="116">
        <v>2016</v>
      </c>
      <c r="C39" s="117">
        <v>738826</v>
      </c>
      <c r="D39" s="118">
        <f>C39/C40-1</f>
        <v>9.4570009718633719E-2</v>
      </c>
    </row>
    <row r="40" spans="2:4" x14ac:dyDescent="0.25">
      <c r="B40" s="116">
        <v>2015</v>
      </c>
      <c r="C40" s="117">
        <v>674992</v>
      </c>
      <c r="D40" s="118">
        <f t="shared" si="2"/>
        <v>5.0406084024145592E-2</v>
      </c>
    </row>
    <row r="41" spans="2:4" x14ac:dyDescent="0.25">
      <c r="B41" s="116">
        <v>2014</v>
      </c>
      <c r="C41" s="117">
        <v>642601</v>
      </c>
      <c r="D41" s="118">
        <f t="shared" si="2"/>
        <v>3.0089928345863548E-2</v>
      </c>
    </row>
    <row r="42" spans="2:4" x14ac:dyDescent="0.25">
      <c r="B42" s="116">
        <v>2013</v>
      </c>
      <c r="C42" s="117">
        <v>623830</v>
      </c>
      <c r="D42" s="118">
        <f t="shared" si="2"/>
        <v>2.3516112466509309E-2</v>
      </c>
    </row>
    <row r="43" spans="2:4" x14ac:dyDescent="0.25">
      <c r="B43" s="116">
        <v>2012</v>
      </c>
      <c r="C43" s="117">
        <v>609497</v>
      </c>
      <c r="D43" s="118">
        <f>C43/C44-1</f>
        <v>-8.5223575648734062E-3</v>
      </c>
    </row>
    <row r="44" spans="2:4" x14ac:dyDescent="0.25">
      <c r="B44" s="116">
        <v>2011</v>
      </c>
      <c r="C44" s="117">
        <v>614736</v>
      </c>
      <c r="D44" s="118">
        <f t="shared" si="2"/>
        <v>9.2021444787488305E-2</v>
      </c>
    </row>
    <row r="45" spans="2:4" x14ac:dyDescent="0.25">
      <c r="B45" s="116">
        <v>2010</v>
      </c>
      <c r="C45" s="117">
        <v>562934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256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651257</v>
      </c>
      <c r="D54" s="118">
        <f t="shared" ref="D54:D56" si="3">C54/C55-1</f>
        <v>6.8990817857412567E-2</v>
      </c>
    </row>
    <row r="55" spans="1:5" x14ac:dyDescent="0.25">
      <c r="A55" s="1"/>
      <c r="B55" s="116">
        <v>2023</v>
      </c>
      <c r="C55" s="117">
        <v>609226</v>
      </c>
      <c r="D55" s="118">
        <f t="shared" si="3"/>
        <v>6.254109497058602E-2</v>
      </c>
    </row>
    <row r="56" spans="1:5" x14ac:dyDescent="0.25">
      <c r="A56" s="1"/>
      <c r="B56" s="116">
        <v>2022</v>
      </c>
      <c r="C56" s="117">
        <v>573367</v>
      </c>
      <c r="D56" s="118">
        <f t="shared" si="3"/>
        <v>1.7822949674150923</v>
      </c>
    </row>
    <row r="57" spans="1:5" x14ac:dyDescent="0.25">
      <c r="A57" s="1"/>
      <c r="B57" s="116">
        <v>2021</v>
      </c>
      <c r="C57" s="117">
        <v>206077</v>
      </c>
      <c r="D57" s="118">
        <f>C57/C58-1</f>
        <v>0.35582325618116495</v>
      </c>
    </row>
    <row r="58" spans="1:5" x14ac:dyDescent="0.25">
      <c r="A58" s="1">
        <v>2</v>
      </c>
      <c r="B58" s="116">
        <v>2020</v>
      </c>
      <c r="C58" s="117">
        <v>151994</v>
      </c>
      <c r="D58" s="118">
        <f t="shared" ref="D58:D67" si="4">C58/C59-1</f>
        <v>-0.72479562552621335</v>
      </c>
    </row>
    <row r="59" spans="1:5" x14ac:dyDescent="0.25">
      <c r="A59" s="1">
        <v>3</v>
      </c>
      <c r="B59" s="116">
        <v>2019</v>
      </c>
      <c r="C59" s="117">
        <v>552295</v>
      </c>
      <c r="D59" s="118">
        <f t="shared" si="4"/>
        <v>8.2498373199739738E-2</v>
      </c>
    </row>
    <row r="60" spans="1:5" x14ac:dyDescent="0.25">
      <c r="A60" s="1">
        <v>4</v>
      </c>
      <c r="B60" s="116">
        <v>2018</v>
      </c>
      <c r="C60" s="117">
        <v>510204</v>
      </c>
      <c r="D60" s="118">
        <f t="shared" si="4"/>
        <v>2.50132139720316E-3</v>
      </c>
    </row>
    <row r="61" spans="1:5" x14ac:dyDescent="0.25">
      <c r="A61" s="1">
        <v>5</v>
      </c>
      <c r="B61" s="116">
        <v>2017</v>
      </c>
      <c r="C61" s="117">
        <v>508931</v>
      </c>
      <c r="D61" s="118">
        <f>C61/C62-1</f>
        <v>-3.8475635561198263E-2</v>
      </c>
    </row>
    <row r="62" spans="1:5" x14ac:dyDescent="0.25">
      <c r="A62" s="1">
        <v>6</v>
      </c>
      <c r="B62" s="116">
        <v>2016</v>
      </c>
      <c r="C62" s="117">
        <v>529296</v>
      </c>
      <c r="D62" s="118">
        <f>C62/C63-1</f>
        <v>7.8771499672880996E-2</v>
      </c>
    </row>
    <row r="63" spans="1:5" x14ac:dyDescent="0.25">
      <c r="A63" s="1">
        <v>7</v>
      </c>
      <c r="B63" s="116">
        <v>2015</v>
      </c>
      <c r="C63" s="117">
        <v>490647</v>
      </c>
      <c r="D63" s="118">
        <f t="shared" si="4"/>
        <v>6.0333370071899539E-2</v>
      </c>
    </row>
    <row r="64" spans="1:5" x14ac:dyDescent="0.25">
      <c r="A64" s="1">
        <v>8</v>
      </c>
      <c r="B64" s="116">
        <v>2014</v>
      </c>
      <c r="C64" s="117">
        <v>462729</v>
      </c>
      <c r="D64" s="118">
        <f t="shared" si="4"/>
        <v>4.8836877214217145E-2</v>
      </c>
    </row>
    <row r="65" spans="1:5" x14ac:dyDescent="0.25">
      <c r="A65" s="1">
        <v>9</v>
      </c>
      <c r="B65" s="116">
        <v>2013</v>
      </c>
      <c r="C65" s="117">
        <v>441183</v>
      </c>
      <c r="D65" s="118">
        <f t="shared" si="4"/>
        <v>4.3183107916390906E-2</v>
      </c>
    </row>
    <row r="66" spans="1:5" x14ac:dyDescent="0.25">
      <c r="A66" s="1">
        <v>10</v>
      </c>
      <c r="B66" s="116">
        <v>2012</v>
      </c>
      <c r="C66" s="117">
        <v>422920</v>
      </c>
      <c r="D66" s="118">
        <f>C66/C67-1</f>
        <v>2.8149394298161434E-2</v>
      </c>
    </row>
    <row r="67" spans="1:5" x14ac:dyDescent="0.25">
      <c r="A67" s="1">
        <v>11</v>
      </c>
      <c r="B67" s="116">
        <v>2011</v>
      </c>
      <c r="C67" s="117">
        <v>411341</v>
      </c>
      <c r="D67" s="118">
        <f t="shared" si="4"/>
        <v>6.3058709208897445E-2</v>
      </c>
    </row>
    <row r="68" spans="1:5" x14ac:dyDescent="0.25">
      <c r="A68" s="1">
        <v>12</v>
      </c>
      <c r="B68" s="116">
        <v>2010</v>
      </c>
      <c r="C68" s="117">
        <v>386941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210210</v>
      </c>
      <c r="D77" s="118">
        <f t="shared" ref="D77:D83" si="5">C77/C78-1</f>
        <v>4.432973813510066E-2</v>
      </c>
    </row>
    <row r="78" spans="1:5" x14ac:dyDescent="0.25">
      <c r="A78" s="1"/>
      <c r="B78" s="116">
        <v>2023</v>
      </c>
      <c r="C78" s="117">
        <v>201287</v>
      </c>
      <c r="D78" s="118">
        <f t="shared" si="5"/>
        <v>0.12331603326078455</v>
      </c>
    </row>
    <row r="79" spans="1:5" x14ac:dyDescent="0.25">
      <c r="A79" s="1"/>
      <c r="B79" s="116">
        <v>2022</v>
      </c>
      <c r="C79" s="117">
        <v>179190</v>
      </c>
      <c r="D79" s="118">
        <f t="shared" si="5"/>
        <v>2.536272497631828</v>
      </c>
    </row>
    <row r="80" spans="1:5" x14ac:dyDescent="0.25">
      <c r="A80" s="1"/>
      <c r="B80" s="116">
        <v>2021</v>
      </c>
      <c r="C80" s="117">
        <v>50672</v>
      </c>
      <c r="D80" s="118">
        <f t="shared" si="5"/>
        <v>-6.6556138896564421E-2</v>
      </c>
    </row>
    <row r="81" spans="1:5" x14ac:dyDescent="0.25">
      <c r="A81" s="1">
        <v>2</v>
      </c>
      <c r="B81" s="116">
        <v>2020</v>
      </c>
      <c r="C81" s="117">
        <v>54285</v>
      </c>
      <c r="D81" s="118">
        <f t="shared" si="5"/>
        <v>-0.69451322453573439</v>
      </c>
    </row>
    <row r="82" spans="1:5" x14ac:dyDescent="0.25">
      <c r="A82" s="1">
        <v>3</v>
      </c>
      <c r="B82" s="116">
        <v>2019</v>
      </c>
      <c r="C82" s="117">
        <v>177700</v>
      </c>
      <c r="D82" s="118">
        <f t="shared" si="5"/>
        <v>-0.10433016295445041</v>
      </c>
    </row>
    <row r="83" spans="1:5" x14ac:dyDescent="0.25">
      <c r="A83" s="1">
        <v>4</v>
      </c>
      <c r="B83" s="116">
        <v>2018</v>
      </c>
      <c r="C83" s="117">
        <v>198399</v>
      </c>
      <c r="D83" s="118">
        <f t="shared" si="5"/>
        <v>-6.8982022440274293E-2</v>
      </c>
    </row>
    <row r="84" spans="1:5" x14ac:dyDescent="0.25">
      <c r="A84" s="1">
        <v>5</v>
      </c>
      <c r="B84" s="116">
        <v>2017</v>
      </c>
      <c r="C84" s="117">
        <v>213099</v>
      </c>
      <c r="D84" s="118">
        <f>C84/C85-1</f>
        <v>1.703336037798886E-2</v>
      </c>
    </row>
    <row r="85" spans="1:5" x14ac:dyDescent="0.25">
      <c r="A85" s="1">
        <v>6</v>
      </c>
      <c r="B85" s="116">
        <v>2016</v>
      </c>
      <c r="C85" s="117">
        <v>209530</v>
      </c>
      <c r="D85" s="118">
        <f>C85/C86-1</f>
        <v>0.13661883967560828</v>
      </c>
    </row>
    <row r="86" spans="1:5" x14ac:dyDescent="0.25">
      <c r="A86" s="1">
        <v>7</v>
      </c>
      <c r="B86" s="116">
        <v>2015</v>
      </c>
      <c r="C86" s="117">
        <v>184345</v>
      </c>
      <c r="D86" s="118">
        <f t="shared" ref="D86:D88" si="6">C86/C87-1</f>
        <v>2.4867683686176756E-2</v>
      </c>
    </row>
    <row r="87" spans="1:5" x14ac:dyDescent="0.25">
      <c r="A87" s="1">
        <v>8</v>
      </c>
      <c r="B87" s="116">
        <v>2014</v>
      </c>
      <c r="C87" s="117">
        <v>179872</v>
      </c>
      <c r="D87" s="118">
        <f t="shared" si="6"/>
        <v>-1.5193241608129293E-2</v>
      </c>
    </row>
    <row r="88" spans="1:5" x14ac:dyDescent="0.25">
      <c r="A88" s="1">
        <v>9</v>
      </c>
      <c r="B88" s="116">
        <v>2013</v>
      </c>
      <c r="C88" s="117">
        <v>182647</v>
      </c>
      <c r="D88" s="118">
        <f t="shared" si="6"/>
        <v>-2.1063689522288431E-2</v>
      </c>
    </row>
    <row r="89" spans="1:5" x14ac:dyDescent="0.25">
      <c r="A89" s="1">
        <v>10</v>
      </c>
      <c r="B89" s="116">
        <v>2012</v>
      </c>
      <c r="C89" s="117">
        <v>186577</v>
      </c>
      <c r="D89" s="118">
        <f>C89/C90-1</f>
        <v>-8.2686398387374349E-2</v>
      </c>
    </row>
    <row r="90" spans="1:5" x14ac:dyDescent="0.25">
      <c r="A90" s="1">
        <v>11</v>
      </c>
      <c r="B90" s="116">
        <v>2011</v>
      </c>
      <c r="C90" s="117">
        <v>203395</v>
      </c>
      <c r="D90" s="118">
        <f t="shared" ref="D90" si="7">C90/C91-1</f>
        <v>0.1556993744069366</v>
      </c>
    </row>
    <row r="91" spans="1:5" x14ac:dyDescent="0.25">
      <c r="A91" s="1">
        <v>12</v>
      </c>
      <c r="B91" s="116">
        <v>2010</v>
      </c>
      <c r="C91" s="117">
        <v>175993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257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526356</v>
      </c>
      <c r="D100" s="118">
        <f t="shared" ref="D100:D113" si="8">C100/C101-1</f>
        <v>3.3154387445653688E-2</v>
      </c>
    </row>
    <row r="101" spans="2:5" x14ac:dyDescent="0.25">
      <c r="B101" s="116">
        <v>2023</v>
      </c>
      <c r="C101" s="117">
        <v>509465</v>
      </c>
      <c r="D101" s="118">
        <f t="shared" si="8"/>
        <v>3.7653418279434137E-2</v>
      </c>
    </row>
    <row r="102" spans="2:5" x14ac:dyDescent="0.25">
      <c r="B102" s="116">
        <v>2022</v>
      </c>
      <c r="C102" s="117">
        <v>490978</v>
      </c>
      <c r="D102" s="118">
        <f t="shared" si="8"/>
        <v>1.0847525996883345</v>
      </c>
    </row>
    <row r="103" spans="2:5" x14ac:dyDescent="0.25">
      <c r="B103" s="116">
        <v>2021</v>
      </c>
      <c r="C103" s="117">
        <v>235509</v>
      </c>
      <c r="D103" s="118">
        <f t="shared" si="8"/>
        <v>0.39300036672068894</v>
      </c>
    </row>
    <row r="104" spans="2:5" x14ac:dyDescent="0.25">
      <c r="B104" s="116">
        <v>2020</v>
      </c>
      <c r="C104" s="117">
        <v>169066</v>
      </c>
      <c r="D104" s="118">
        <f t="shared" si="8"/>
        <v>-0.70308877867850572</v>
      </c>
    </row>
    <row r="105" spans="2:5" x14ac:dyDescent="0.25">
      <c r="B105" s="116">
        <v>2019</v>
      </c>
      <c r="C105" s="117">
        <v>569416</v>
      </c>
      <c r="D105" s="118">
        <f t="shared" si="8"/>
        <v>-7.2435626984295065E-2</v>
      </c>
    </row>
    <row r="106" spans="2:5" x14ac:dyDescent="0.25">
      <c r="B106" s="116">
        <v>2018</v>
      </c>
      <c r="C106" s="117">
        <v>613883</v>
      </c>
      <c r="D106" s="118">
        <f t="shared" si="8"/>
        <v>-3.8950283595010959E-2</v>
      </c>
    </row>
    <row r="107" spans="2:5" x14ac:dyDescent="0.25">
      <c r="B107" s="116">
        <v>2017</v>
      </c>
      <c r="C107" s="117">
        <v>638763</v>
      </c>
      <c r="D107" s="118">
        <f t="shared" si="8"/>
        <v>4.9932197539387158E-2</v>
      </c>
    </row>
    <row r="108" spans="2:5" x14ac:dyDescent="0.25">
      <c r="B108" s="116">
        <v>2016</v>
      </c>
      <c r="C108" s="117">
        <v>608385</v>
      </c>
      <c r="D108" s="118">
        <f t="shared" si="8"/>
        <v>7.3254419080549082E-2</v>
      </c>
    </row>
    <row r="109" spans="2:5" x14ac:dyDescent="0.25">
      <c r="B109" s="116">
        <v>2015</v>
      </c>
      <c r="C109" s="117">
        <v>566860</v>
      </c>
      <c r="D109" s="118">
        <f t="shared" si="8"/>
        <v>3.2014809282701062E-3</v>
      </c>
    </row>
    <row r="110" spans="2:5" x14ac:dyDescent="0.25">
      <c r="B110" s="116">
        <v>2014</v>
      </c>
      <c r="C110" s="117">
        <v>565051</v>
      </c>
      <c r="D110" s="118">
        <f t="shared" si="8"/>
        <v>1.7343694298708412E-2</v>
      </c>
    </row>
    <row r="111" spans="2:5" x14ac:dyDescent="0.25">
      <c r="B111" s="116">
        <v>2013</v>
      </c>
      <c r="C111" s="117">
        <v>555418</v>
      </c>
      <c r="D111" s="118">
        <f t="shared" si="8"/>
        <v>4.5173989296440453E-2</v>
      </c>
    </row>
    <row r="112" spans="2:5" x14ac:dyDescent="0.25">
      <c r="B112" s="116">
        <v>2012</v>
      </c>
      <c r="C112" s="117">
        <v>531412</v>
      </c>
      <c r="D112" s="118">
        <f t="shared" si="8"/>
        <v>1.5179591415679372E-2</v>
      </c>
    </row>
    <row r="113" spans="2:4" x14ac:dyDescent="0.25">
      <c r="B113" s="116">
        <v>2011</v>
      </c>
      <c r="C113" s="117">
        <v>523466</v>
      </c>
      <c r="D113" s="118">
        <f t="shared" si="8"/>
        <v>0.12600212093639551</v>
      </c>
    </row>
    <row r="114" spans="2:4" x14ac:dyDescent="0.25">
      <c r="B114" s="116">
        <v>2010</v>
      </c>
      <c r="C114" s="117">
        <v>464889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28734-2716-475A-B9EC-CC0CB5F8D37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febrero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febrero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790860</v>
      </c>
      <c r="D6" s="132">
        <v>103153</v>
      </c>
      <c r="E6" s="132">
        <v>622796</v>
      </c>
      <c r="F6" s="132">
        <v>814759</v>
      </c>
      <c r="G6" s="132">
        <v>861072</v>
      </c>
      <c r="H6" s="132">
        <v>856219</v>
      </c>
      <c r="I6" s="133">
        <f>IFERROR(H6/G6-1,"-")</f>
        <v>-5.635997918873259E-3</v>
      </c>
      <c r="J6" s="132">
        <f>IFERROR(H6-G6,"-")</f>
        <v>-4853</v>
      </c>
      <c r="K6" s="133">
        <f t="shared" ref="K6:K57" si="0">IFERROR(H6/$H$6,"-")</f>
        <v>1</v>
      </c>
      <c r="L6" s="134">
        <f>H6/H6</f>
        <v>1</v>
      </c>
      <c r="M6" s="132">
        <v>404607</v>
      </c>
      <c r="N6" s="132">
        <v>56791</v>
      </c>
      <c r="O6" s="132">
        <v>349079</v>
      </c>
      <c r="P6" s="132">
        <v>411122</v>
      </c>
      <c r="Q6" s="132">
        <v>443450</v>
      </c>
      <c r="R6" s="132">
        <v>433757</v>
      </c>
      <c r="S6" s="133">
        <f>IFERROR(R6/Q6-1,"-")</f>
        <v>-2.1858157627691943E-2</v>
      </c>
      <c r="T6" s="132">
        <f t="shared" ref="T6:T57" si="1">R6-Q6</f>
        <v>-9693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605036</v>
      </c>
      <c r="D7" s="136">
        <v>79095</v>
      </c>
      <c r="E7" s="136">
        <v>491667</v>
      </c>
      <c r="F7" s="136">
        <v>650456</v>
      </c>
      <c r="G7" s="136">
        <v>676110</v>
      </c>
      <c r="H7" s="136">
        <v>674643</v>
      </c>
      <c r="I7" s="137">
        <f t="shared" ref="I7:I57" si="2">IFERROR(H7/G7-1,"-")</f>
        <v>-2.1697652748813301E-3</v>
      </c>
      <c r="J7" s="136">
        <f t="shared" ref="J7:J57" si="3">IFERROR(H7-G7,"-")</f>
        <v>-1467</v>
      </c>
      <c r="K7" s="137">
        <f t="shared" si="0"/>
        <v>0.78793276019336178</v>
      </c>
      <c r="L7" s="137">
        <f>H7/H6</f>
        <v>0.78793276019336178</v>
      </c>
      <c r="M7" s="136">
        <v>311807</v>
      </c>
      <c r="N7" s="136">
        <v>43424</v>
      </c>
      <c r="O7" s="136">
        <v>279945</v>
      </c>
      <c r="P7" s="136">
        <v>327297</v>
      </c>
      <c r="Q7" s="136">
        <v>347670</v>
      </c>
      <c r="R7" s="136">
        <v>338178</v>
      </c>
      <c r="S7" s="137">
        <f t="shared" ref="S7:S57" si="4">IFERROR(R7/Q7-1,"-")</f>
        <v>-2.730175166105786E-2</v>
      </c>
      <c r="T7" s="136">
        <f t="shared" si="1"/>
        <v>-9492</v>
      </c>
      <c r="U7" s="137">
        <f t="shared" ref="U7:U57" si="5">IFERROR(P7/$P$6,"-")</f>
        <v>0.79610675176711532</v>
      </c>
      <c r="V7" s="137">
        <f>IFERROR(R7/R6,"-")</f>
        <v>0.77964851287702563</v>
      </c>
    </row>
    <row r="8" spans="1:22" x14ac:dyDescent="0.25">
      <c r="B8" s="97" t="s">
        <v>140</v>
      </c>
      <c r="C8" s="52">
        <v>481940</v>
      </c>
      <c r="D8" s="52">
        <v>59043</v>
      </c>
      <c r="E8" s="52">
        <v>403574</v>
      </c>
      <c r="F8" s="52">
        <v>528370</v>
      </c>
      <c r="G8" s="52">
        <v>556467</v>
      </c>
      <c r="H8" s="52">
        <v>548283</v>
      </c>
      <c r="I8" s="98">
        <f t="shared" si="2"/>
        <v>-1.470707157836848E-2</v>
      </c>
      <c r="J8" s="52">
        <f t="shared" si="3"/>
        <v>-8184</v>
      </c>
      <c r="K8" s="98">
        <f t="shared" si="0"/>
        <v>0.64035369455711677</v>
      </c>
      <c r="L8" s="98">
        <f>H8/H6</f>
        <v>0.64035369455711677</v>
      </c>
      <c r="M8" s="52">
        <v>248428</v>
      </c>
      <c r="N8" s="52">
        <v>32824</v>
      </c>
      <c r="O8" s="52">
        <v>229152</v>
      </c>
      <c r="P8" s="52">
        <v>265181</v>
      </c>
      <c r="Q8" s="52">
        <v>284972</v>
      </c>
      <c r="R8" s="52">
        <v>275893</v>
      </c>
      <c r="S8" s="98">
        <f t="shared" si="4"/>
        <v>-3.1859270384458793E-2</v>
      </c>
      <c r="T8" s="52">
        <f t="shared" si="1"/>
        <v>-9079</v>
      </c>
      <c r="U8" s="98">
        <f t="shared" si="5"/>
        <v>0.64501778061013515</v>
      </c>
      <c r="V8" s="98">
        <f>IFERROR(R8/R6,"-")</f>
        <v>0.63605428846105072</v>
      </c>
    </row>
    <row r="9" spans="1:22" x14ac:dyDescent="0.25">
      <c r="B9" s="97" t="s">
        <v>142</v>
      </c>
      <c r="C9" s="52">
        <v>123096</v>
      </c>
      <c r="D9" s="52">
        <v>20052</v>
      </c>
      <c r="E9" s="52">
        <v>88093</v>
      </c>
      <c r="F9" s="52">
        <v>122086</v>
      </c>
      <c r="G9" s="52">
        <v>119643</v>
      </c>
      <c r="H9" s="52">
        <v>126360</v>
      </c>
      <c r="I9" s="98">
        <f t="shared" si="2"/>
        <v>5.6142022516987966E-2</v>
      </c>
      <c r="J9" s="52">
        <f t="shared" si="3"/>
        <v>6717</v>
      </c>
      <c r="K9" s="98">
        <f t="shared" si="0"/>
        <v>0.14757906563624493</v>
      </c>
      <c r="L9" s="98">
        <f>H9/H6</f>
        <v>0.14757906563624493</v>
      </c>
      <c r="M9" s="52">
        <v>63379</v>
      </c>
      <c r="N9" s="52">
        <v>10600</v>
      </c>
      <c r="O9" s="52">
        <v>50793</v>
      </c>
      <c r="P9" s="52">
        <v>62116</v>
      </c>
      <c r="Q9" s="52">
        <v>62698</v>
      </c>
      <c r="R9" s="52">
        <v>62285</v>
      </c>
      <c r="S9" s="98">
        <f t="shared" si="4"/>
        <v>-6.5871319659319694E-3</v>
      </c>
      <c r="T9" s="52">
        <f t="shared" si="1"/>
        <v>-413</v>
      </c>
      <c r="U9" s="98">
        <f t="shared" si="5"/>
        <v>0.15108897115698017</v>
      </c>
      <c r="V9" s="98">
        <f>IFERROR(R9/R6,"-")</f>
        <v>0.14359422441597483</v>
      </c>
    </row>
    <row r="10" spans="1:22" ht="16.5" thickBot="1" x14ac:dyDescent="0.3">
      <c r="B10" s="138" t="s">
        <v>63</v>
      </c>
      <c r="C10" s="139">
        <v>185824</v>
      </c>
      <c r="D10" s="139">
        <v>24058</v>
      </c>
      <c r="E10" s="139">
        <v>131129</v>
      </c>
      <c r="F10" s="139">
        <v>164303</v>
      </c>
      <c r="G10" s="139">
        <v>184962</v>
      </c>
      <c r="H10" s="139">
        <v>181576</v>
      </c>
      <c r="I10" s="140">
        <f t="shared" si="2"/>
        <v>-1.8306462949146285E-2</v>
      </c>
      <c r="J10" s="139">
        <f t="shared" si="3"/>
        <v>-3386</v>
      </c>
      <c r="K10" s="140">
        <f t="shared" si="0"/>
        <v>0.21206723980663825</v>
      </c>
      <c r="L10" s="140">
        <f>H10/H6</f>
        <v>0.21206723980663825</v>
      </c>
      <c r="M10" s="139">
        <v>92800</v>
      </c>
      <c r="N10" s="139">
        <v>13367</v>
      </c>
      <c r="O10" s="139">
        <v>69134</v>
      </c>
      <c r="P10" s="139">
        <v>83825</v>
      </c>
      <c r="Q10" s="139">
        <v>95780</v>
      </c>
      <c r="R10" s="139">
        <v>95579</v>
      </c>
      <c r="S10" s="140">
        <f t="shared" si="4"/>
        <v>-2.0985591981624863E-3</v>
      </c>
      <c r="T10" s="139">
        <f t="shared" si="1"/>
        <v>-201</v>
      </c>
      <c r="U10" s="140">
        <f t="shared" si="5"/>
        <v>0.20389324823288466</v>
      </c>
      <c r="V10" s="140">
        <f>IFERROR(R10/R6,"-")</f>
        <v>0.22035148712297439</v>
      </c>
    </row>
    <row r="11" spans="1:22" ht="15.75" x14ac:dyDescent="0.25">
      <c r="A11" s="141">
        <f>G11/$G$11</f>
        <v>1</v>
      </c>
      <c r="B11" s="131" t="s">
        <v>44</v>
      </c>
      <c r="C11" s="132">
        <v>286450</v>
      </c>
      <c r="D11" s="132">
        <v>34529</v>
      </c>
      <c r="E11" s="132">
        <v>230846</v>
      </c>
      <c r="F11" s="132">
        <v>286632</v>
      </c>
      <c r="G11" s="132">
        <v>305512</v>
      </c>
      <c r="H11" s="132">
        <v>293941</v>
      </c>
      <c r="I11" s="133">
        <f t="shared" si="2"/>
        <v>-3.7874126057241608E-2</v>
      </c>
      <c r="J11" s="132">
        <f t="shared" si="3"/>
        <v>-11571</v>
      </c>
      <c r="K11" s="133">
        <f t="shared" si="0"/>
        <v>0.34330118813060678</v>
      </c>
      <c r="L11" s="134">
        <f>H11/H11</f>
        <v>1</v>
      </c>
      <c r="M11" s="132">
        <v>148350</v>
      </c>
      <c r="N11" s="132">
        <v>19347</v>
      </c>
      <c r="O11" s="132">
        <v>130897</v>
      </c>
      <c r="P11" s="132">
        <v>147030</v>
      </c>
      <c r="Q11" s="132">
        <v>154587</v>
      </c>
      <c r="R11" s="132">
        <v>147890</v>
      </c>
      <c r="S11" s="133">
        <f t="shared" si="4"/>
        <v>-4.3321883470149536E-2</v>
      </c>
      <c r="T11" s="132">
        <f t="shared" si="1"/>
        <v>-6697</v>
      </c>
      <c r="U11" s="133">
        <f t="shared" si="5"/>
        <v>0.35763106815008683</v>
      </c>
      <c r="V11" s="134">
        <f>IFERROR(R11/R11,"-")</f>
        <v>1</v>
      </c>
    </row>
    <row r="12" spans="1:22" ht="15.75" x14ac:dyDescent="0.25">
      <c r="A12" s="141">
        <f>G12/$G$11</f>
        <v>0.80878656157532269</v>
      </c>
      <c r="B12" s="135" t="s">
        <v>60</v>
      </c>
      <c r="C12" s="136">
        <v>232026</v>
      </c>
      <c r="D12" s="136">
        <v>27642</v>
      </c>
      <c r="E12" s="136">
        <v>199864</v>
      </c>
      <c r="F12" s="136">
        <v>236640</v>
      </c>
      <c r="G12" s="136">
        <v>247094</v>
      </c>
      <c r="H12" s="136">
        <v>236852</v>
      </c>
      <c r="I12" s="137">
        <f t="shared" si="2"/>
        <v>-4.1449812621917159E-2</v>
      </c>
      <c r="J12" s="136">
        <f t="shared" si="3"/>
        <v>-10242</v>
      </c>
      <c r="K12" s="137">
        <f t="shared" si="0"/>
        <v>0.2766254895067734</v>
      </c>
      <c r="L12" s="137">
        <f>H12/H11</f>
        <v>0.80578075191960297</v>
      </c>
      <c r="M12" s="136">
        <v>120647</v>
      </c>
      <c r="N12" s="136">
        <v>15540</v>
      </c>
      <c r="O12" s="136">
        <v>113659</v>
      </c>
      <c r="P12" s="136">
        <v>120680</v>
      </c>
      <c r="Q12" s="136">
        <v>124180</v>
      </c>
      <c r="R12" s="136">
        <v>116006</v>
      </c>
      <c r="S12" s="137">
        <f t="shared" si="4"/>
        <v>-6.5823804155258459E-2</v>
      </c>
      <c r="T12" s="136">
        <f t="shared" si="1"/>
        <v>-8174</v>
      </c>
      <c r="U12" s="137">
        <f t="shared" si="5"/>
        <v>0.2935381711511425</v>
      </c>
      <c r="V12" s="137">
        <f>IFERROR(R12/R11,"-")</f>
        <v>0.7844073297721279</v>
      </c>
    </row>
    <row r="13" spans="1:22" x14ac:dyDescent="0.25">
      <c r="A13" s="141">
        <f>G13/$G$11</f>
        <v>0.72991240933253032</v>
      </c>
      <c r="B13" s="97" t="s">
        <v>140</v>
      </c>
      <c r="C13" s="52">
        <v>202911</v>
      </c>
      <c r="D13" s="52">
        <v>26507</v>
      </c>
      <c r="E13" s="52">
        <v>178652</v>
      </c>
      <c r="F13" s="52">
        <v>209225</v>
      </c>
      <c r="G13" s="52">
        <v>222997</v>
      </c>
      <c r="H13" s="52">
        <v>212170</v>
      </c>
      <c r="I13" s="98">
        <f t="shared" si="2"/>
        <v>-4.855222267564141E-2</v>
      </c>
      <c r="J13" s="52">
        <f t="shared" si="3"/>
        <v>-10827</v>
      </c>
      <c r="K13" s="98">
        <f t="shared" si="0"/>
        <v>0.24779875242198549</v>
      </c>
      <c r="L13" s="98">
        <f>H13/H11</f>
        <v>0.72181151999891136</v>
      </c>
      <c r="M13" s="52">
        <v>105589</v>
      </c>
      <c r="N13" s="52">
        <v>14910</v>
      </c>
      <c r="O13" s="52">
        <v>101190</v>
      </c>
      <c r="P13" s="52">
        <v>107203</v>
      </c>
      <c r="Q13" s="52">
        <v>111828</v>
      </c>
      <c r="R13" s="52">
        <v>103617</v>
      </c>
      <c r="S13" s="98">
        <f t="shared" si="4"/>
        <v>-7.3425260221053779E-2</v>
      </c>
      <c r="T13" s="52">
        <f t="shared" si="1"/>
        <v>-8211</v>
      </c>
      <c r="U13" s="98">
        <f t="shared" si="5"/>
        <v>0.26075714751339019</v>
      </c>
      <c r="V13" s="98">
        <f>IFERROR(R13/R11,"-")</f>
        <v>0.70063560754614918</v>
      </c>
    </row>
    <row r="14" spans="1:22" x14ac:dyDescent="0.25">
      <c r="A14" s="141">
        <f>G14/$G$11</f>
        <v>7.8874152242792428E-2</v>
      </c>
      <c r="B14" s="97" t="s">
        <v>142</v>
      </c>
      <c r="C14" s="52">
        <v>29115</v>
      </c>
      <c r="D14" s="52">
        <v>1135</v>
      </c>
      <c r="E14" s="52">
        <v>21212</v>
      </c>
      <c r="F14" s="52">
        <v>27415</v>
      </c>
      <c r="G14" s="52">
        <v>24097</v>
      </c>
      <c r="H14" s="52">
        <v>24682</v>
      </c>
      <c r="I14" s="98">
        <f t="shared" si="2"/>
        <v>2.427688093953595E-2</v>
      </c>
      <c r="J14" s="52">
        <f t="shared" si="3"/>
        <v>585</v>
      </c>
      <c r="K14" s="98">
        <f t="shared" si="0"/>
        <v>2.8826737084787887E-2</v>
      </c>
      <c r="L14" s="98">
        <f>H14/H11</f>
        <v>8.396923192069157E-2</v>
      </c>
      <c r="M14" s="52">
        <v>15058</v>
      </c>
      <c r="N14" s="52">
        <v>630</v>
      </c>
      <c r="O14" s="52">
        <v>12469</v>
      </c>
      <c r="P14" s="52">
        <v>13477</v>
      </c>
      <c r="Q14" s="52">
        <v>12352</v>
      </c>
      <c r="R14" s="52">
        <v>12389</v>
      </c>
      <c r="S14" s="98">
        <f t="shared" si="4"/>
        <v>2.9954663212434784E-3</v>
      </c>
      <c r="T14" s="52">
        <f t="shared" si="1"/>
        <v>37</v>
      </c>
      <c r="U14" s="98">
        <f t="shared" si="5"/>
        <v>3.2781023637752295E-2</v>
      </c>
      <c r="V14" s="98">
        <f>IFERROR(R14/R11,"-")</f>
        <v>8.377172222597877E-2</v>
      </c>
    </row>
    <row r="15" spans="1:22" ht="16.5" thickBot="1" x14ac:dyDescent="0.3">
      <c r="A15" s="141">
        <f>G15/$G$11</f>
        <v>0.19121343842467725</v>
      </c>
      <c r="B15" s="138" t="s">
        <v>63</v>
      </c>
      <c r="C15" s="139">
        <v>54424</v>
      </c>
      <c r="D15" s="139">
        <v>6887</v>
      </c>
      <c r="E15" s="139">
        <v>30982</v>
      </c>
      <c r="F15" s="139">
        <v>49992</v>
      </c>
      <c r="G15" s="139">
        <v>58418</v>
      </c>
      <c r="H15" s="139">
        <v>57089</v>
      </c>
      <c r="I15" s="140">
        <f t="shared" si="2"/>
        <v>-2.2749837378890025E-2</v>
      </c>
      <c r="J15" s="139">
        <f t="shared" si="3"/>
        <v>-1329</v>
      </c>
      <c r="K15" s="140">
        <f t="shared" si="0"/>
        <v>6.6675698623833393E-2</v>
      </c>
      <c r="L15" s="140">
        <f>H15/H11</f>
        <v>0.19421924808039709</v>
      </c>
      <c r="M15" s="139">
        <v>27703</v>
      </c>
      <c r="N15" s="139">
        <v>3807</v>
      </c>
      <c r="O15" s="139">
        <v>17238</v>
      </c>
      <c r="P15" s="139">
        <v>26350</v>
      </c>
      <c r="Q15" s="139">
        <v>30407</v>
      </c>
      <c r="R15" s="139">
        <v>31884</v>
      </c>
      <c r="S15" s="140">
        <f t="shared" si="4"/>
        <v>4.8574341434538093E-2</v>
      </c>
      <c r="T15" s="139">
        <f t="shared" si="1"/>
        <v>1477</v>
      </c>
      <c r="U15" s="140">
        <f t="shared" si="5"/>
        <v>6.4092896998944354E-2</v>
      </c>
      <c r="V15" s="140">
        <f>IFERROR(R15/R11,"-")</f>
        <v>0.21559267022787207</v>
      </c>
    </row>
    <row r="16" spans="1:22" ht="15.75" x14ac:dyDescent="0.25">
      <c r="A16" s="79"/>
      <c r="B16" s="131" t="s">
        <v>45</v>
      </c>
      <c r="C16" s="132">
        <v>208077</v>
      </c>
      <c r="D16" s="132">
        <v>18141</v>
      </c>
      <c r="E16" s="132">
        <v>161096</v>
      </c>
      <c r="F16" s="132">
        <v>204300</v>
      </c>
      <c r="G16" s="132">
        <v>214407</v>
      </c>
      <c r="H16" s="132">
        <v>223777</v>
      </c>
      <c r="I16" s="133">
        <f t="shared" si="2"/>
        <v>4.3701931373509195E-2</v>
      </c>
      <c r="J16" s="132">
        <f t="shared" si="3"/>
        <v>9370</v>
      </c>
      <c r="K16" s="133">
        <f t="shared" si="0"/>
        <v>0.26135486365053801</v>
      </c>
      <c r="L16" s="134">
        <f>H16/H16</f>
        <v>1</v>
      </c>
      <c r="M16" s="132">
        <v>105310</v>
      </c>
      <c r="N16" s="132">
        <v>10131</v>
      </c>
      <c r="O16" s="132">
        <v>88104</v>
      </c>
      <c r="P16" s="132">
        <v>102173</v>
      </c>
      <c r="Q16" s="132">
        <v>112246</v>
      </c>
      <c r="R16" s="132">
        <v>115019</v>
      </c>
      <c r="S16" s="133">
        <f t="shared" si="4"/>
        <v>2.4704666536001341E-2</v>
      </c>
      <c r="T16" s="132">
        <f t="shared" si="1"/>
        <v>2773</v>
      </c>
      <c r="U16" s="133">
        <f t="shared" si="5"/>
        <v>0.24852233643541333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123059</v>
      </c>
      <c r="D17" s="136">
        <v>5118</v>
      </c>
      <c r="E17" s="136">
        <v>91384</v>
      </c>
      <c r="F17" s="136">
        <v>125071</v>
      </c>
      <c r="G17" s="136">
        <v>129774</v>
      </c>
      <c r="H17" s="136">
        <v>142410</v>
      </c>
      <c r="I17" s="137">
        <f t="shared" si="2"/>
        <v>9.7369272735678969E-2</v>
      </c>
      <c r="J17" s="136">
        <f t="shared" si="3"/>
        <v>12636</v>
      </c>
      <c r="K17" s="137">
        <f t="shared" si="0"/>
        <v>0.16632426984217824</v>
      </c>
      <c r="L17" s="137">
        <f>H17/H16</f>
        <v>0.63639248001358495</v>
      </c>
      <c r="M17" s="136">
        <v>62555</v>
      </c>
      <c r="N17" s="136">
        <v>3046</v>
      </c>
      <c r="O17" s="136">
        <v>51286</v>
      </c>
      <c r="P17" s="136">
        <v>61780</v>
      </c>
      <c r="Q17" s="136">
        <v>67703</v>
      </c>
      <c r="R17" s="136">
        <v>72932</v>
      </c>
      <c r="S17" s="137">
        <f t="shared" si="4"/>
        <v>7.7234391385906154E-2</v>
      </c>
      <c r="T17" s="136">
        <f t="shared" si="1"/>
        <v>5229</v>
      </c>
      <c r="U17" s="137">
        <f t="shared" si="5"/>
        <v>0.15027169550644334</v>
      </c>
      <c r="V17" s="137">
        <f>IFERROR(R17/R16,"-")</f>
        <v>0.63408654222345873</v>
      </c>
    </row>
    <row r="18" spans="2:22" x14ac:dyDescent="0.25">
      <c r="B18" s="97" t="s">
        <v>140</v>
      </c>
      <c r="C18" s="52">
        <v>90656</v>
      </c>
      <c r="D18" s="52">
        <v>4172</v>
      </c>
      <c r="E18" s="52">
        <v>71750</v>
      </c>
      <c r="F18" s="52">
        <v>94153</v>
      </c>
      <c r="G18" s="52">
        <v>100509</v>
      </c>
      <c r="H18" s="52">
        <v>107571</v>
      </c>
      <c r="I18" s="98">
        <f t="shared" si="2"/>
        <v>7.0262364564367408E-2</v>
      </c>
      <c r="J18" s="52">
        <f t="shared" si="3"/>
        <v>7062</v>
      </c>
      <c r="K18" s="98">
        <f t="shared" si="0"/>
        <v>0.12563491349759817</v>
      </c>
      <c r="L18" s="98">
        <f>H18/H16</f>
        <v>0.48070623880023416</v>
      </c>
      <c r="M18" s="52">
        <v>45868</v>
      </c>
      <c r="N18" s="52">
        <v>2578</v>
      </c>
      <c r="O18" s="52">
        <v>39485</v>
      </c>
      <c r="P18" s="52">
        <v>45827</v>
      </c>
      <c r="Q18" s="52">
        <v>50552</v>
      </c>
      <c r="R18" s="52">
        <v>55634</v>
      </c>
      <c r="S18" s="98">
        <f t="shared" si="4"/>
        <v>0.10053014717518605</v>
      </c>
      <c r="T18" s="52">
        <f t="shared" si="1"/>
        <v>5082</v>
      </c>
      <c r="U18" s="98">
        <f t="shared" si="5"/>
        <v>0.11146812868199707</v>
      </c>
      <c r="V18" s="98">
        <f>IFERROR(R18/R16,"-")</f>
        <v>0.48369399838287586</v>
      </c>
    </row>
    <row r="19" spans="2:22" x14ac:dyDescent="0.25">
      <c r="B19" s="97" t="s">
        <v>142</v>
      </c>
      <c r="C19" s="52">
        <v>32403</v>
      </c>
      <c r="D19" s="52">
        <v>946</v>
      </c>
      <c r="E19" s="52">
        <v>19634</v>
      </c>
      <c r="F19" s="52">
        <v>30918</v>
      </c>
      <c r="G19" s="52">
        <v>29265</v>
      </c>
      <c r="H19" s="52">
        <v>34839</v>
      </c>
      <c r="I19" s="98">
        <f t="shared" si="2"/>
        <v>0.19046642747309073</v>
      </c>
      <c r="J19" s="52">
        <f t="shared" si="3"/>
        <v>5574</v>
      </c>
      <c r="K19" s="98">
        <f t="shared" si="0"/>
        <v>4.0689356344580069E-2</v>
      </c>
      <c r="L19" s="98">
        <f>H19/H16</f>
        <v>0.15568624121335078</v>
      </c>
      <c r="M19" s="52">
        <v>16687</v>
      </c>
      <c r="N19" s="52">
        <v>468</v>
      </c>
      <c r="O19" s="52">
        <v>11801</v>
      </c>
      <c r="P19" s="52">
        <v>15953</v>
      </c>
      <c r="Q19" s="52">
        <v>17151</v>
      </c>
      <c r="R19" s="52">
        <v>17298</v>
      </c>
      <c r="S19" s="98">
        <f t="shared" si="4"/>
        <v>8.5709288088158253E-3</v>
      </c>
      <c r="T19" s="52">
        <f t="shared" si="1"/>
        <v>147</v>
      </c>
      <c r="U19" s="98">
        <f t="shared" si="5"/>
        <v>3.8803566824446273E-2</v>
      </c>
      <c r="V19" s="98">
        <f>IFERROR(R19/R16,"-")</f>
        <v>0.15039254384058287</v>
      </c>
    </row>
    <row r="20" spans="2:22" ht="16.5" thickBot="1" x14ac:dyDescent="0.3">
      <c r="B20" s="138" t="s">
        <v>63</v>
      </c>
      <c r="C20" s="139">
        <v>85018</v>
      </c>
      <c r="D20" s="139">
        <v>13023</v>
      </c>
      <c r="E20" s="139">
        <v>69712</v>
      </c>
      <c r="F20" s="139">
        <v>79229</v>
      </c>
      <c r="G20" s="139">
        <v>84633</v>
      </c>
      <c r="H20" s="139">
        <v>81367</v>
      </c>
      <c r="I20" s="140">
        <f t="shared" si="2"/>
        <v>-3.8590148050996698E-2</v>
      </c>
      <c r="J20" s="139">
        <f t="shared" si="3"/>
        <v>-3266</v>
      </c>
      <c r="K20" s="140">
        <f t="shared" si="0"/>
        <v>9.5030593808359778E-2</v>
      </c>
      <c r="L20" s="140">
        <f>H20/H16</f>
        <v>0.36360751998641505</v>
      </c>
      <c r="M20" s="139">
        <v>42755</v>
      </c>
      <c r="N20" s="139">
        <v>7085</v>
      </c>
      <c r="O20" s="139">
        <v>36818</v>
      </c>
      <c r="P20" s="139">
        <v>40393</v>
      </c>
      <c r="Q20" s="139">
        <v>44543</v>
      </c>
      <c r="R20" s="139">
        <v>42087</v>
      </c>
      <c r="S20" s="140">
        <f t="shared" si="4"/>
        <v>-5.5137732079114543E-2</v>
      </c>
      <c r="T20" s="139">
        <f t="shared" si="1"/>
        <v>-2456</v>
      </c>
      <c r="U20" s="140">
        <f t="shared" si="5"/>
        <v>9.8250640928969984E-2</v>
      </c>
      <c r="V20" s="140">
        <f>IFERROR(R20/R16,"-")</f>
        <v>0.36591345777654127</v>
      </c>
    </row>
    <row r="21" spans="2:22" ht="15.75" x14ac:dyDescent="0.25">
      <c r="B21" s="131" t="s">
        <v>46</v>
      </c>
      <c r="C21" s="132">
        <v>8406</v>
      </c>
      <c r="D21" s="132">
        <v>931</v>
      </c>
      <c r="E21" s="132">
        <v>5352</v>
      </c>
      <c r="F21" s="132">
        <v>11430</v>
      </c>
      <c r="G21" s="132">
        <v>9247</v>
      </c>
      <c r="H21" s="132">
        <v>8589</v>
      </c>
      <c r="I21" s="133">
        <f t="shared" si="2"/>
        <v>-7.1158213474640464E-2</v>
      </c>
      <c r="J21" s="132">
        <f t="shared" si="3"/>
        <v>-658</v>
      </c>
      <c r="K21" s="133">
        <f t="shared" si="0"/>
        <v>1.003131208253963E-2</v>
      </c>
      <c r="L21" s="134">
        <f>H21/H21</f>
        <v>1</v>
      </c>
      <c r="M21" s="132">
        <v>4632</v>
      </c>
      <c r="N21" s="132">
        <v>335</v>
      </c>
      <c r="O21" s="132">
        <v>2789</v>
      </c>
      <c r="P21" s="132">
        <v>4514</v>
      </c>
      <c r="Q21" s="132">
        <v>4771</v>
      </c>
      <c r="R21" s="132">
        <v>3980</v>
      </c>
      <c r="S21" s="133">
        <f t="shared" si="4"/>
        <v>-0.16579333473066438</v>
      </c>
      <c r="T21" s="132">
        <f t="shared" si="1"/>
        <v>-791</v>
      </c>
      <c r="U21" s="133">
        <f t="shared" si="5"/>
        <v>1.0979709186081018E-2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6858</v>
      </c>
      <c r="D22" s="136">
        <v>931</v>
      </c>
      <c r="E22" s="136">
        <v>5352</v>
      </c>
      <c r="F22" s="136">
        <v>11315</v>
      </c>
      <c r="G22" s="136">
        <v>9138</v>
      </c>
      <c r="H22" s="136">
        <v>8441</v>
      </c>
      <c r="I22" s="137">
        <f t="shared" si="2"/>
        <v>-7.6274896038520446E-2</v>
      </c>
      <c r="J22" s="136">
        <f t="shared" si="3"/>
        <v>-697</v>
      </c>
      <c r="K22" s="137">
        <f t="shared" si="0"/>
        <v>9.8584591091765081E-3</v>
      </c>
      <c r="L22" s="137">
        <f>H22/H21</f>
        <v>0.98276865758528353</v>
      </c>
      <c r="M22" s="136">
        <v>3832</v>
      </c>
      <c r="N22" s="136">
        <v>335</v>
      </c>
      <c r="O22" s="136">
        <v>2789</v>
      </c>
      <c r="P22" s="136">
        <v>4457</v>
      </c>
      <c r="Q22" s="136">
        <v>4712</v>
      </c>
      <c r="R22" s="136">
        <v>3908</v>
      </c>
      <c r="S22" s="137">
        <f t="shared" si="4"/>
        <v>-0.17062818336162988</v>
      </c>
      <c r="T22" s="136">
        <f t="shared" si="1"/>
        <v>-804</v>
      </c>
      <c r="U22" s="137">
        <f t="shared" si="5"/>
        <v>1.0841064209650664E-2</v>
      </c>
      <c r="V22" s="137">
        <f>IFERROR(R22/R21,"-")</f>
        <v>0.98190954773869343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931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335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1548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800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21496</v>
      </c>
      <c r="D26" s="132">
        <v>2751</v>
      </c>
      <c r="E26" s="132">
        <v>20293</v>
      </c>
      <c r="F26" s="132">
        <v>36336</v>
      </c>
      <c r="G26" s="132">
        <v>40248</v>
      </c>
      <c r="H26" s="132">
        <v>30561</v>
      </c>
      <c r="I26" s="133">
        <f t="shared" si="2"/>
        <v>-0.24068276684555756</v>
      </c>
      <c r="J26" s="132">
        <f t="shared" si="3"/>
        <v>-9687</v>
      </c>
      <c r="K26" s="133">
        <f t="shared" si="0"/>
        <v>3.5692971073989249E-2</v>
      </c>
      <c r="L26" s="134">
        <f>H26/H26</f>
        <v>1</v>
      </c>
      <c r="M26" s="132">
        <v>11683</v>
      </c>
      <c r="N26" s="132">
        <v>1554</v>
      </c>
      <c r="O26" s="132">
        <v>10397</v>
      </c>
      <c r="P26" s="132">
        <v>18389</v>
      </c>
      <c r="Q26" s="132">
        <v>24407</v>
      </c>
      <c r="R26" s="132">
        <v>15773</v>
      </c>
      <c r="S26" s="133">
        <f t="shared" si="4"/>
        <v>-0.35375097308149306</v>
      </c>
      <c r="T26" s="132">
        <f t="shared" si="1"/>
        <v>-8634</v>
      </c>
      <c r="U26" s="133">
        <f t="shared" si="5"/>
        <v>4.4728815290838241E-2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20852</v>
      </c>
      <c r="D27" s="136">
        <v>2646</v>
      </c>
      <c r="E27" s="136">
        <v>17483</v>
      </c>
      <c r="F27" s="136">
        <v>35122</v>
      </c>
      <c r="G27" s="136">
        <v>32864</v>
      </c>
      <c r="H27" s="136">
        <v>24060</v>
      </c>
      <c r="I27" s="137">
        <f t="shared" si="2"/>
        <v>-0.26789191820837388</v>
      </c>
      <c r="J27" s="136">
        <f t="shared" si="3"/>
        <v>-8804</v>
      </c>
      <c r="K27" s="137">
        <f t="shared" si="0"/>
        <v>2.810028742646449E-2</v>
      </c>
      <c r="L27" s="137">
        <f>H27/H26</f>
        <v>0.78727790320997348</v>
      </c>
      <c r="M27" s="136">
        <v>11353</v>
      </c>
      <c r="N27" s="136">
        <v>1496</v>
      </c>
      <c r="O27" s="136">
        <v>9937</v>
      </c>
      <c r="P27" s="136">
        <v>17660</v>
      </c>
      <c r="Q27" s="136">
        <v>20778</v>
      </c>
      <c r="R27" s="136">
        <v>12705</v>
      </c>
      <c r="S27" s="137">
        <f t="shared" si="4"/>
        <v>-0.38853595148714992</v>
      </c>
      <c r="T27" s="136">
        <f t="shared" si="1"/>
        <v>-8073</v>
      </c>
      <c r="U27" s="137">
        <f t="shared" si="5"/>
        <v>4.2955619013334244E-2</v>
      </c>
      <c r="V27" s="137">
        <f>IFERROR(R27/R26,"-")</f>
        <v>0.80549039497876118</v>
      </c>
    </row>
    <row r="28" spans="2:22" x14ac:dyDescent="0.25">
      <c r="B28" s="97" t="s">
        <v>140</v>
      </c>
      <c r="C28" s="52">
        <v>19214</v>
      </c>
      <c r="D28" s="52">
        <v>2646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10563</v>
      </c>
      <c r="N28" s="52">
        <v>1496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1638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790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118954</v>
      </c>
      <c r="D30" s="132">
        <v>10786</v>
      </c>
      <c r="E30" s="132">
        <v>86564</v>
      </c>
      <c r="F30" s="132">
        <v>117917</v>
      </c>
      <c r="G30" s="132">
        <v>131350</v>
      </c>
      <c r="H30" s="132">
        <v>134095</v>
      </c>
      <c r="I30" s="133">
        <f t="shared" si="2"/>
        <v>2.0898363151884203E-2</v>
      </c>
      <c r="J30" s="132">
        <f t="shared" si="3"/>
        <v>2745</v>
      </c>
      <c r="K30" s="133">
        <f t="shared" si="0"/>
        <v>0.15661296934545951</v>
      </c>
      <c r="L30" s="134">
        <f>H30/H30</f>
        <v>1</v>
      </c>
      <c r="M30" s="132">
        <v>57643</v>
      </c>
      <c r="N30" s="132">
        <v>6183</v>
      </c>
      <c r="O30" s="132">
        <v>50459</v>
      </c>
      <c r="P30" s="132">
        <v>57829</v>
      </c>
      <c r="Q30" s="132">
        <v>66869</v>
      </c>
      <c r="R30" s="132">
        <v>68685</v>
      </c>
      <c r="S30" s="133">
        <f t="shared" si="4"/>
        <v>2.7157576754549995E-2</v>
      </c>
      <c r="T30" s="132">
        <f t="shared" si="1"/>
        <v>1816</v>
      </c>
      <c r="U30" s="133">
        <f t="shared" si="5"/>
        <v>0.14066140950861303</v>
      </c>
      <c r="V30" s="134">
        <f>IFERROR(R30/R30,"-")</f>
        <v>1</v>
      </c>
    </row>
    <row r="31" spans="2:22" ht="15.75" x14ac:dyDescent="0.25">
      <c r="B31" s="135" t="s">
        <v>60</v>
      </c>
      <c r="C31" s="136">
        <v>97143</v>
      </c>
      <c r="D31" s="136">
        <v>7771</v>
      </c>
      <c r="E31" s="136">
        <v>70116</v>
      </c>
      <c r="F31" s="136">
        <v>97625</v>
      </c>
      <c r="G31" s="136">
        <v>111054</v>
      </c>
      <c r="H31" s="136">
        <v>112331</v>
      </c>
      <c r="I31" s="137">
        <f t="shared" si="2"/>
        <v>1.1498910439966092E-2</v>
      </c>
      <c r="J31" s="136">
        <f t="shared" si="3"/>
        <v>1277</v>
      </c>
      <c r="K31" s="137">
        <f t="shared" si="0"/>
        <v>0.13119423885711481</v>
      </c>
      <c r="L31" s="137">
        <f>H31/H30</f>
        <v>0.83769715500205078</v>
      </c>
      <c r="M31" s="136">
        <v>47980</v>
      </c>
      <c r="N31" s="136">
        <v>4401</v>
      </c>
      <c r="O31" s="136">
        <v>41758</v>
      </c>
      <c r="P31" s="136">
        <v>48085</v>
      </c>
      <c r="Q31" s="136">
        <v>56657</v>
      </c>
      <c r="R31" s="136">
        <v>57448</v>
      </c>
      <c r="S31" s="137">
        <f t="shared" si="4"/>
        <v>1.3961205146760358E-2</v>
      </c>
      <c r="T31" s="136">
        <f t="shared" si="1"/>
        <v>791</v>
      </c>
      <c r="U31" s="137">
        <f t="shared" si="5"/>
        <v>0.11696041564304513</v>
      </c>
      <c r="V31" s="137">
        <f>IFERROR(R31/R30,"-")</f>
        <v>0.83639804906457016</v>
      </c>
    </row>
    <row r="32" spans="2:22" x14ac:dyDescent="0.25">
      <c r="B32" s="97" t="s">
        <v>140</v>
      </c>
      <c r="C32" s="52">
        <v>77988</v>
      </c>
      <c r="D32" s="52">
        <v>4249</v>
      </c>
      <c r="E32" s="52">
        <v>53545</v>
      </c>
      <c r="F32" s="52">
        <v>82480</v>
      </c>
      <c r="G32" s="52">
        <v>94759</v>
      </c>
      <c r="H32" s="52">
        <v>94567</v>
      </c>
      <c r="I32" s="98">
        <f t="shared" si="2"/>
        <v>-2.02619276269278E-3</v>
      </c>
      <c r="J32" s="52">
        <f t="shared" si="3"/>
        <v>-192</v>
      </c>
      <c r="K32" s="98">
        <f t="shared" si="0"/>
        <v>0.11044721035155726</v>
      </c>
      <c r="L32" s="98">
        <f>H32/H30</f>
        <v>0.70522390842313287</v>
      </c>
      <c r="M32" s="52">
        <v>38553</v>
      </c>
      <c r="N32" s="52">
        <v>2499</v>
      </c>
      <c r="O32" s="52">
        <v>31654</v>
      </c>
      <c r="P32" s="52">
        <v>40353</v>
      </c>
      <c r="Q32" s="52">
        <v>48431</v>
      </c>
      <c r="R32" s="52">
        <v>48494</v>
      </c>
      <c r="S32" s="98">
        <f t="shared" si="4"/>
        <v>1.3008197229047447E-3</v>
      </c>
      <c r="T32" s="52">
        <f t="shared" si="1"/>
        <v>63</v>
      </c>
      <c r="U32" s="98">
        <f t="shared" si="5"/>
        <v>9.8153346208667988E-2</v>
      </c>
      <c r="V32" s="98">
        <f>IFERROR(R32/R30,"-")</f>
        <v>0.70603479653490575</v>
      </c>
    </row>
    <row r="33" spans="2:22" x14ac:dyDescent="0.25">
      <c r="B33" s="97" t="s">
        <v>142</v>
      </c>
      <c r="C33" s="52">
        <v>19155</v>
      </c>
      <c r="D33" s="52">
        <v>3522</v>
      </c>
      <c r="E33" s="52">
        <v>16571</v>
      </c>
      <c r="F33" s="52">
        <v>15145</v>
      </c>
      <c r="G33" s="52">
        <v>16295</v>
      </c>
      <c r="H33" s="52">
        <v>17764</v>
      </c>
      <c r="I33" s="98">
        <f t="shared" si="2"/>
        <v>9.0150352868978212E-2</v>
      </c>
      <c r="J33" s="52">
        <f t="shared" si="3"/>
        <v>1469</v>
      </c>
      <c r="K33" s="98">
        <f t="shared" si="0"/>
        <v>2.0747028505557572E-2</v>
      </c>
      <c r="L33" s="98">
        <f>H33/H30</f>
        <v>0.13247324657891793</v>
      </c>
      <c r="M33" s="52">
        <v>9427</v>
      </c>
      <c r="N33" s="52">
        <v>1902</v>
      </c>
      <c r="O33" s="52">
        <v>10104</v>
      </c>
      <c r="P33" s="52">
        <v>7732</v>
      </c>
      <c r="Q33" s="52">
        <v>8226</v>
      </c>
      <c r="R33" s="52">
        <v>8954</v>
      </c>
      <c r="S33" s="98">
        <f t="shared" si="4"/>
        <v>8.8499878434233015E-2</v>
      </c>
      <c r="T33" s="52">
        <f t="shared" si="1"/>
        <v>728</v>
      </c>
      <c r="U33" s="98">
        <f t="shared" si="5"/>
        <v>1.8807069434377145E-2</v>
      </c>
      <c r="V33" s="98">
        <f>IFERROR(R33/R30,"-")</f>
        <v>0.13036325252966441</v>
      </c>
    </row>
    <row r="34" spans="2:22" ht="16.5" thickBot="1" x14ac:dyDescent="0.3">
      <c r="B34" s="138" t="s">
        <v>63</v>
      </c>
      <c r="C34" s="139">
        <v>21811</v>
      </c>
      <c r="D34" s="139">
        <v>3015</v>
      </c>
      <c r="E34" s="139">
        <v>16448</v>
      </c>
      <c r="F34" s="139">
        <v>20292</v>
      </c>
      <c r="G34" s="139">
        <v>20296</v>
      </c>
      <c r="H34" s="139">
        <v>21764</v>
      </c>
      <c r="I34" s="140">
        <f t="shared" si="2"/>
        <v>7.232952305873086E-2</v>
      </c>
      <c r="J34" s="139">
        <f t="shared" si="3"/>
        <v>1468</v>
      </c>
      <c r="K34" s="140">
        <f t="shared" si="0"/>
        <v>2.5418730488344688E-2</v>
      </c>
      <c r="L34" s="140">
        <f>H34/H30</f>
        <v>0.16230284499794922</v>
      </c>
      <c r="M34" s="139">
        <v>9663</v>
      </c>
      <c r="N34" s="139">
        <v>1782</v>
      </c>
      <c r="O34" s="139">
        <v>8701</v>
      </c>
      <c r="P34" s="139">
        <v>9744</v>
      </c>
      <c r="Q34" s="139">
        <v>10212</v>
      </c>
      <c r="R34" s="139">
        <v>11237</v>
      </c>
      <c r="S34" s="140">
        <f t="shared" si="4"/>
        <v>0.10037211124167644</v>
      </c>
      <c r="T34" s="139">
        <f t="shared" si="1"/>
        <v>1025</v>
      </c>
      <c r="U34" s="140">
        <f t="shared" si="5"/>
        <v>2.3700993865567885E-2</v>
      </c>
      <c r="V34" s="140">
        <f>IFERROR(R34/R30,"-")</f>
        <v>0.16360195093542987</v>
      </c>
    </row>
    <row r="35" spans="2:22" ht="15.75" x14ac:dyDescent="0.25">
      <c r="B35" s="131" t="s">
        <v>49</v>
      </c>
      <c r="C35" s="132">
        <v>10556</v>
      </c>
      <c r="D35" s="132">
        <v>2531</v>
      </c>
      <c r="E35" s="132">
        <v>7704</v>
      </c>
      <c r="F35" s="132">
        <v>10660</v>
      </c>
      <c r="G35" s="132">
        <v>10020</v>
      </c>
      <c r="H35" s="132">
        <v>9505</v>
      </c>
      <c r="I35" s="133">
        <f t="shared" si="2"/>
        <v>-5.1397205588822326E-2</v>
      </c>
      <c r="J35" s="132">
        <f t="shared" si="3"/>
        <v>-515</v>
      </c>
      <c r="K35" s="133">
        <f t="shared" si="0"/>
        <v>1.110113183659788E-2</v>
      </c>
      <c r="L35" s="134">
        <f>H35/H35</f>
        <v>1</v>
      </c>
      <c r="M35" s="132">
        <v>5359</v>
      </c>
      <c r="N35" s="132">
        <v>1385</v>
      </c>
      <c r="O35" s="132">
        <v>4177</v>
      </c>
      <c r="P35" s="132">
        <v>5270</v>
      </c>
      <c r="Q35" s="132">
        <v>4803</v>
      </c>
      <c r="R35" s="132">
        <v>4194</v>
      </c>
      <c r="S35" s="133">
        <f t="shared" si="4"/>
        <v>-0.12679575265459087</v>
      </c>
      <c r="T35" s="132">
        <f t="shared" si="1"/>
        <v>-609</v>
      </c>
      <c r="U35" s="133">
        <f t="shared" si="5"/>
        <v>1.281857939978887E-2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10556</v>
      </c>
      <c r="D36" s="136">
        <v>2531</v>
      </c>
      <c r="E36" s="136">
        <v>7704</v>
      </c>
      <c r="F36" s="136">
        <v>10660</v>
      </c>
      <c r="G36" s="136">
        <v>10020</v>
      </c>
      <c r="H36" s="136">
        <v>9505</v>
      </c>
      <c r="I36" s="137">
        <f t="shared" si="2"/>
        <v>-5.1397205588822326E-2</v>
      </c>
      <c r="J36" s="136">
        <f t="shared" si="3"/>
        <v>-515</v>
      </c>
      <c r="K36" s="137">
        <f t="shared" si="0"/>
        <v>1.110113183659788E-2</v>
      </c>
      <c r="L36" s="137">
        <f>H36/H35</f>
        <v>1</v>
      </c>
      <c r="M36" s="136">
        <v>5359</v>
      </c>
      <c r="N36" s="136">
        <v>1385</v>
      </c>
      <c r="O36" s="136">
        <v>4177</v>
      </c>
      <c r="P36" s="136">
        <v>5270</v>
      </c>
      <c r="Q36" s="136">
        <v>4803</v>
      </c>
      <c r="R36" s="136">
        <v>4194</v>
      </c>
      <c r="S36" s="137">
        <f t="shared" si="4"/>
        <v>-0.12679575265459087</v>
      </c>
      <c r="T36" s="136">
        <f t="shared" si="1"/>
        <v>-609</v>
      </c>
      <c r="U36" s="137">
        <f t="shared" si="5"/>
        <v>1.281857939978887E-2</v>
      </c>
      <c r="V36" s="137">
        <f>IFERROR(R36/R35,"-")</f>
        <v>1</v>
      </c>
    </row>
    <row r="37" spans="2:22" x14ac:dyDescent="0.25">
      <c r="B37" s="97" t="s">
        <v>140</v>
      </c>
      <c r="C37" s="52">
        <v>7304</v>
      </c>
      <c r="D37" s="52">
        <v>0</v>
      </c>
      <c r="E37" s="52">
        <v>0</v>
      </c>
      <c r="F37" s="52">
        <v>9134</v>
      </c>
      <c r="G37" s="52">
        <v>8509</v>
      </c>
      <c r="H37" s="52">
        <v>7862</v>
      </c>
      <c r="I37" s="98">
        <f t="shared" si="2"/>
        <v>-7.6037137148901146E-2</v>
      </c>
      <c r="J37" s="52">
        <f t="shared" si="3"/>
        <v>-647</v>
      </c>
      <c r="K37" s="98">
        <f t="shared" si="0"/>
        <v>9.182230247168072E-3</v>
      </c>
      <c r="L37" s="98">
        <f>H37/H35</f>
        <v>0.8271436086270384</v>
      </c>
      <c r="M37" s="52">
        <v>3601</v>
      </c>
      <c r="N37" s="52">
        <v>0</v>
      </c>
      <c r="O37" s="52">
        <v>0</v>
      </c>
      <c r="P37" s="52">
        <v>4493</v>
      </c>
      <c r="Q37" s="52">
        <v>4023</v>
      </c>
      <c r="R37" s="52">
        <v>3377</v>
      </c>
      <c r="S37" s="98">
        <f t="shared" si="4"/>
        <v>-0.16057668406661696</v>
      </c>
      <c r="T37" s="52">
        <f t="shared" si="1"/>
        <v>-646</v>
      </c>
      <c r="U37" s="98">
        <f t="shared" si="5"/>
        <v>1.0928629457922466E-2</v>
      </c>
      <c r="V37" s="98">
        <f>IFERROR(R37/R35,"-")</f>
        <v>0.80519790176442541</v>
      </c>
    </row>
    <row r="38" spans="2:22" ht="15.75" thickBot="1" x14ac:dyDescent="0.3">
      <c r="B38" s="97" t="s">
        <v>142</v>
      </c>
      <c r="C38" s="52">
        <v>3252</v>
      </c>
      <c r="D38" s="52">
        <v>0</v>
      </c>
      <c r="E38" s="52">
        <v>0</v>
      </c>
      <c r="F38" s="52">
        <v>1526</v>
      </c>
      <c r="G38" s="52">
        <v>1511</v>
      </c>
      <c r="H38" s="52">
        <v>1643</v>
      </c>
      <c r="I38" s="98">
        <f t="shared" si="2"/>
        <v>8.7359364659166161E-2</v>
      </c>
      <c r="J38" s="52">
        <f t="shared" si="3"/>
        <v>132</v>
      </c>
      <c r="K38" s="98">
        <f t="shared" si="0"/>
        <v>1.918901589429807E-3</v>
      </c>
      <c r="L38" s="98">
        <f>H38/H35</f>
        <v>0.1728563913729616</v>
      </c>
      <c r="M38" s="52">
        <v>1758</v>
      </c>
      <c r="N38" s="52">
        <v>0</v>
      </c>
      <c r="O38" s="52">
        <v>0</v>
      </c>
      <c r="P38" s="52">
        <v>777</v>
      </c>
      <c r="Q38" s="52">
        <v>780</v>
      </c>
      <c r="R38" s="52">
        <v>817</v>
      </c>
      <c r="S38" s="98">
        <f t="shared" si="4"/>
        <v>4.7435897435897489E-2</v>
      </c>
      <c r="T38" s="52">
        <f t="shared" si="1"/>
        <v>37</v>
      </c>
      <c r="U38" s="98">
        <f t="shared" si="5"/>
        <v>1.8899499418664047E-3</v>
      </c>
      <c r="V38" s="98">
        <f>IFERROR(R38/R35,"-")</f>
        <v>0.19480209823557462</v>
      </c>
    </row>
    <row r="39" spans="2:22" ht="15.75" x14ac:dyDescent="0.25">
      <c r="B39" s="131" t="s">
        <v>50</v>
      </c>
      <c r="C39" s="132">
        <v>30079</v>
      </c>
      <c r="D39" s="132">
        <v>4401</v>
      </c>
      <c r="E39" s="132">
        <v>26255</v>
      </c>
      <c r="F39" s="132">
        <v>36146</v>
      </c>
      <c r="G39" s="132">
        <v>35192</v>
      </c>
      <c r="H39" s="132">
        <v>39857</v>
      </c>
      <c r="I39" s="133">
        <f t="shared" si="2"/>
        <v>0.13255853603091605</v>
      </c>
      <c r="J39" s="132">
        <f t="shared" si="3"/>
        <v>4665</v>
      </c>
      <c r="K39" s="133">
        <f t="shared" si="0"/>
        <v>4.6550006481986504E-2</v>
      </c>
      <c r="L39" s="134">
        <f>H39/H39</f>
        <v>1</v>
      </c>
      <c r="M39" s="132">
        <v>15480</v>
      </c>
      <c r="N39" s="132">
        <v>1925</v>
      </c>
      <c r="O39" s="132">
        <v>14671</v>
      </c>
      <c r="P39" s="132">
        <v>20512</v>
      </c>
      <c r="Q39" s="132">
        <v>17964</v>
      </c>
      <c r="R39" s="132">
        <v>19437</v>
      </c>
      <c r="S39" s="133">
        <f t="shared" si="4"/>
        <v>8.199732798931203E-2</v>
      </c>
      <c r="T39" s="132">
        <f t="shared" si="1"/>
        <v>1473</v>
      </c>
      <c r="U39" s="133">
        <f t="shared" si="5"/>
        <v>4.9892732570867043E-2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18939</v>
      </c>
      <c r="D40" s="136">
        <v>2470</v>
      </c>
      <c r="E40" s="136">
        <v>22750</v>
      </c>
      <c r="F40" s="136">
        <v>32086</v>
      </c>
      <c r="G40" s="136">
        <v>31003</v>
      </c>
      <c r="H40" s="136">
        <v>35470</v>
      </c>
      <c r="I40" s="137">
        <f t="shared" si="2"/>
        <v>0.14408283069380379</v>
      </c>
      <c r="J40" s="136">
        <f t="shared" si="3"/>
        <v>4467</v>
      </c>
      <c r="K40" s="137">
        <f t="shared" si="0"/>
        <v>4.1426317332364737E-2</v>
      </c>
      <c r="L40" s="137">
        <f>H40/H39</f>
        <v>0.88993150513084274</v>
      </c>
      <c r="M40" s="136">
        <v>9655</v>
      </c>
      <c r="N40" s="136">
        <v>0</v>
      </c>
      <c r="O40" s="136">
        <v>12864</v>
      </c>
      <c r="P40" s="136">
        <v>18634</v>
      </c>
      <c r="Q40" s="136">
        <v>15773</v>
      </c>
      <c r="R40" s="136">
        <v>17286</v>
      </c>
      <c r="S40" s="137">
        <f t="shared" si="4"/>
        <v>9.5923413428009807E-2</v>
      </c>
      <c r="T40" s="136">
        <f t="shared" si="1"/>
        <v>1513</v>
      </c>
      <c r="U40" s="137">
        <f t="shared" si="5"/>
        <v>4.5324745452688012E-2</v>
      </c>
      <c r="V40" s="137">
        <f>IFERROR(R40/R39,"-")</f>
        <v>0.88933477388485882</v>
      </c>
    </row>
    <row r="41" spans="2:22" x14ac:dyDescent="0.25">
      <c r="B41" s="97" t="s">
        <v>140</v>
      </c>
      <c r="C41" s="52">
        <v>18939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9655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11140</v>
      </c>
      <c r="D43" s="139">
        <v>6</v>
      </c>
      <c r="E43" s="139">
        <v>3505</v>
      </c>
      <c r="F43" s="139">
        <v>4060</v>
      </c>
      <c r="G43" s="139">
        <v>4189</v>
      </c>
      <c r="H43" s="139">
        <v>4387</v>
      </c>
      <c r="I43" s="140">
        <f t="shared" si="2"/>
        <v>4.7266650751969452E-2</v>
      </c>
      <c r="J43" s="139">
        <f t="shared" si="3"/>
        <v>198</v>
      </c>
      <c r="K43" s="140">
        <f t="shared" si="0"/>
        <v>5.1236891496217671E-3</v>
      </c>
      <c r="L43" s="140">
        <f>H43/H39</f>
        <v>0.11006849486915724</v>
      </c>
      <c r="M43" s="139">
        <v>5825</v>
      </c>
      <c r="N43" s="139">
        <v>0</v>
      </c>
      <c r="O43" s="139">
        <v>1807</v>
      </c>
      <c r="P43" s="139">
        <v>1878</v>
      </c>
      <c r="Q43" s="139">
        <v>2191</v>
      </c>
      <c r="R43" s="139">
        <v>2151</v>
      </c>
      <c r="S43" s="140">
        <f t="shared" si="4"/>
        <v>-1.8256503879507058E-2</v>
      </c>
      <c r="T43" s="139">
        <f t="shared" si="1"/>
        <v>-40</v>
      </c>
      <c r="U43" s="140">
        <f t="shared" si="5"/>
        <v>4.5679871181790324E-3</v>
      </c>
      <c r="V43" s="140">
        <f>IFERROR(R43/R39,"-")</f>
        <v>0.11066522611514122</v>
      </c>
    </row>
    <row r="44" spans="2:22" ht="15.75" x14ac:dyDescent="0.25">
      <c r="B44" s="131" t="s">
        <v>51</v>
      </c>
      <c r="C44" s="132">
        <v>43917</v>
      </c>
      <c r="D44" s="132">
        <v>12808</v>
      </c>
      <c r="E44" s="132">
        <v>31205</v>
      </c>
      <c r="F44" s="132">
        <v>46384</v>
      </c>
      <c r="G44" s="132">
        <v>46492</v>
      </c>
      <c r="H44" s="132">
        <v>49528</v>
      </c>
      <c r="I44" s="133">
        <f t="shared" si="2"/>
        <v>6.5301557257162468E-2</v>
      </c>
      <c r="J44" s="132">
        <f t="shared" si="3"/>
        <v>3036</v>
      </c>
      <c r="K44" s="133">
        <f t="shared" si="0"/>
        <v>5.7845013950870043E-2</v>
      </c>
      <c r="L44" s="134">
        <f>H44/H44</f>
        <v>1</v>
      </c>
      <c r="M44" s="132">
        <v>23364</v>
      </c>
      <c r="N44" s="132">
        <v>8041</v>
      </c>
      <c r="O44" s="132">
        <v>17059</v>
      </c>
      <c r="P44" s="132">
        <v>22775</v>
      </c>
      <c r="Q44" s="132">
        <v>22625</v>
      </c>
      <c r="R44" s="132">
        <v>24926</v>
      </c>
      <c r="S44" s="133">
        <f t="shared" si="4"/>
        <v>0.10170165745856363</v>
      </c>
      <c r="T44" s="132">
        <f t="shared" si="1"/>
        <v>2301</v>
      </c>
      <c r="U44" s="133">
        <f t="shared" si="5"/>
        <v>5.5397181371952854E-2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43917</v>
      </c>
      <c r="D45" s="136">
        <v>12808</v>
      </c>
      <c r="E45" s="136">
        <v>31205</v>
      </c>
      <c r="F45" s="136">
        <v>46384</v>
      </c>
      <c r="G45" s="136">
        <v>46492</v>
      </c>
      <c r="H45" s="136">
        <v>49528</v>
      </c>
      <c r="I45" s="137">
        <f t="shared" si="2"/>
        <v>6.5301557257162468E-2</v>
      </c>
      <c r="J45" s="136">
        <f t="shared" si="3"/>
        <v>3036</v>
      </c>
      <c r="K45" s="137">
        <f t="shared" si="0"/>
        <v>5.7845013950870043E-2</v>
      </c>
      <c r="L45" s="137">
        <f>H45/H44</f>
        <v>1</v>
      </c>
      <c r="M45" s="136">
        <v>23364</v>
      </c>
      <c r="N45" s="136">
        <v>8041</v>
      </c>
      <c r="O45" s="136">
        <v>17059</v>
      </c>
      <c r="P45" s="136">
        <v>22775</v>
      </c>
      <c r="Q45" s="136">
        <v>22625</v>
      </c>
      <c r="R45" s="136">
        <v>24926</v>
      </c>
      <c r="S45" s="137">
        <f t="shared" si="4"/>
        <v>0.10170165745856363</v>
      </c>
      <c r="T45" s="136">
        <f t="shared" si="1"/>
        <v>2301</v>
      </c>
      <c r="U45" s="137">
        <f t="shared" si="5"/>
        <v>5.5397181371952854E-2</v>
      </c>
      <c r="V45" s="137">
        <f>IFERROR(R45/R44,"-")</f>
        <v>1</v>
      </c>
    </row>
    <row r="46" spans="2:22" x14ac:dyDescent="0.25">
      <c r="B46" s="97" t="s">
        <v>140</v>
      </c>
      <c r="C46" s="52">
        <v>21492</v>
      </c>
      <c r="D46" s="52">
        <v>5625</v>
      </c>
      <c r="E46" s="52">
        <v>19118</v>
      </c>
      <c r="F46" s="52">
        <v>27840</v>
      </c>
      <c r="G46" s="52">
        <v>26810</v>
      </c>
      <c r="H46" s="52">
        <v>31202</v>
      </c>
      <c r="I46" s="98">
        <f t="shared" si="2"/>
        <v>0.1638194703468856</v>
      </c>
      <c r="J46" s="52">
        <f t="shared" si="3"/>
        <v>4392</v>
      </c>
      <c r="K46" s="98">
        <f t="shared" si="0"/>
        <v>3.6441611316730883E-2</v>
      </c>
      <c r="L46" s="98">
        <f>H46/H44</f>
        <v>0.62998707801647558</v>
      </c>
      <c r="M46" s="52">
        <v>11543</v>
      </c>
      <c r="N46" s="52">
        <v>3877</v>
      </c>
      <c r="O46" s="52">
        <v>10670</v>
      </c>
      <c r="P46" s="52">
        <v>13831</v>
      </c>
      <c r="Q46" s="52">
        <v>13097</v>
      </c>
      <c r="R46" s="52">
        <v>15698</v>
      </c>
      <c r="S46" s="98">
        <f t="shared" si="4"/>
        <v>0.19859509811407183</v>
      </c>
      <c r="T46" s="52">
        <f t="shared" si="1"/>
        <v>2601</v>
      </c>
      <c r="U46" s="98">
        <f t="shared" si="5"/>
        <v>3.3642081912425022E-2</v>
      </c>
      <c r="V46" s="98">
        <f>IFERROR(R46/R44,"-")</f>
        <v>0.62978416111690605</v>
      </c>
    </row>
    <row r="47" spans="2:22" ht="15.75" thickBot="1" x14ac:dyDescent="0.3">
      <c r="B47" s="97" t="s">
        <v>142</v>
      </c>
      <c r="C47" s="52">
        <v>22425</v>
      </c>
      <c r="D47" s="52">
        <v>7183</v>
      </c>
      <c r="E47" s="52">
        <v>12087</v>
      </c>
      <c r="F47" s="52">
        <v>18544</v>
      </c>
      <c r="G47" s="52">
        <v>19682</v>
      </c>
      <c r="H47" s="52">
        <v>18326</v>
      </c>
      <c r="I47" s="98">
        <f t="shared" si="2"/>
        <v>-6.8895437455543163E-2</v>
      </c>
      <c r="J47" s="52">
        <f t="shared" si="3"/>
        <v>-1356</v>
      </c>
      <c r="K47" s="98">
        <f t="shared" si="0"/>
        <v>2.1403402634139163E-2</v>
      </c>
      <c r="L47" s="98">
        <f>H47/H44</f>
        <v>0.37001292198352448</v>
      </c>
      <c r="M47" s="52">
        <v>11821</v>
      </c>
      <c r="N47" s="52">
        <v>4164</v>
      </c>
      <c r="O47" s="52">
        <v>6389</v>
      </c>
      <c r="P47" s="52">
        <v>8944</v>
      </c>
      <c r="Q47" s="52">
        <v>9528</v>
      </c>
      <c r="R47" s="52">
        <v>9228</v>
      </c>
      <c r="S47" s="98">
        <f t="shared" si="4"/>
        <v>-3.1486146095717871E-2</v>
      </c>
      <c r="T47" s="52">
        <f t="shared" si="1"/>
        <v>-300</v>
      </c>
      <c r="U47" s="98">
        <f t="shared" si="5"/>
        <v>2.1755099459527829E-2</v>
      </c>
      <c r="V47" s="98">
        <f>IFERROR(R47/R44,"-")</f>
        <v>0.37021583888309395</v>
      </c>
    </row>
    <row r="48" spans="2:22" ht="15.75" x14ac:dyDescent="0.25">
      <c r="B48" s="131" t="s">
        <v>52</v>
      </c>
      <c r="C48" s="132">
        <v>43434</v>
      </c>
      <c r="D48" s="132">
        <v>11358</v>
      </c>
      <c r="E48" s="132">
        <v>37264</v>
      </c>
      <c r="F48" s="132">
        <v>45576</v>
      </c>
      <c r="G48" s="132">
        <v>46571</v>
      </c>
      <c r="H48" s="132">
        <v>45813</v>
      </c>
      <c r="I48" s="133">
        <f t="shared" si="2"/>
        <v>-1.6276223400828793E-2</v>
      </c>
      <c r="J48" s="132">
        <f t="shared" si="3"/>
        <v>-758</v>
      </c>
      <c r="K48" s="133">
        <f t="shared" si="0"/>
        <v>5.3506170734356512E-2</v>
      </c>
      <c r="L48" s="134">
        <f>H48/H48</f>
        <v>1</v>
      </c>
      <c r="M48" s="132">
        <v>22403</v>
      </c>
      <c r="N48" s="132">
        <v>5135</v>
      </c>
      <c r="O48" s="132">
        <v>21666</v>
      </c>
      <c r="P48" s="132">
        <v>23086</v>
      </c>
      <c r="Q48" s="132">
        <v>23921</v>
      </c>
      <c r="R48" s="132">
        <v>23285</v>
      </c>
      <c r="S48" s="133">
        <f t="shared" si="4"/>
        <v>-2.6587517244262338E-2</v>
      </c>
      <c r="T48" s="132">
        <f t="shared" si="1"/>
        <v>-636</v>
      </c>
      <c r="U48" s="133">
        <f t="shared" si="5"/>
        <v>5.6153647822300923E-2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33117</v>
      </c>
      <c r="D49" s="136">
        <v>10354</v>
      </c>
      <c r="E49" s="136">
        <v>29909</v>
      </c>
      <c r="F49" s="136">
        <v>37378</v>
      </c>
      <c r="G49" s="136">
        <v>38430</v>
      </c>
      <c r="H49" s="136">
        <v>37192</v>
      </c>
      <c r="I49" s="137">
        <f t="shared" si="2"/>
        <v>-3.2214415820973175E-2</v>
      </c>
      <c r="J49" s="136">
        <f t="shared" si="3"/>
        <v>-1238</v>
      </c>
      <c r="K49" s="137">
        <f t="shared" si="0"/>
        <v>4.3437485035954584E-2</v>
      </c>
      <c r="L49" s="137">
        <f>H49/H48</f>
        <v>0.811821971929365</v>
      </c>
      <c r="M49" s="136">
        <v>17138</v>
      </c>
      <c r="N49" s="136">
        <v>4503</v>
      </c>
      <c r="O49" s="136">
        <v>17700</v>
      </c>
      <c r="P49" s="136">
        <v>18976</v>
      </c>
      <c r="Q49" s="136">
        <v>20148</v>
      </c>
      <c r="R49" s="136">
        <v>19062</v>
      </c>
      <c r="S49" s="137">
        <f t="shared" si="4"/>
        <v>-5.390113162596788E-2</v>
      </c>
      <c r="T49" s="136">
        <f t="shared" si="1"/>
        <v>-1086</v>
      </c>
      <c r="U49" s="137">
        <f t="shared" si="5"/>
        <v>4.6156615311270133E-2</v>
      </c>
      <c r="V49" s="137">
        <f>IFERROR(R49/R48,"-")</f>
        <v>0.81863860854627446</v>
      </c>
    </row>
    <row r="50" spans="2:22" x14ac:dyDescent="0.25">
      <c r="B50" s="97" t="s">
        <v>140</v>
      </c>
      <c r="C50" s="52">
        <v>27322</v>
      </c>
      <c r="D50" s="52">
        <v>0</v>
      </c>
      <c r="E50" s="52">
        <v>22952</v>
      </c>
      <c r="F50" s="52">
        <v>30352</v>
      </c>
      <c r="G50" s="52">
        <v>30090</v>
      </c>
      <c r="H50" s="52">
        <v>29330</v>
      </c>
      <c r="I50" s="98">
        <f t="shared" si="2"/>
        <v>-2.5257560651379185E-2</v>
      </c>
      <c r="J50" s="52">
        <f t="shared" si="3"/>
        <v>-760</v>
      </c>
      <c r="K50" s="98">
        <f t="shared" si="0"/>
        <v>3.4255254788786514E-2</v>
      </c>
      <c r="L50" s="98">
        <f>H50/H48</f>
        <v>0.64021129373758545</v>
      </c>
      <c r="M50" s="52">
        <v>14090</v>
      </c>
      <c r="N50" s="52">
        <v>0</v>
      </c>
      <c r="O50" s="52">
        <v>13725</v>
      </c>
      <c r="P50" s="52">
        <v>15417</v>
      </c>
      <c r="Q50" s="52">
        <v>15736</v>
      </c>
      <c r="R50" s="52">
        <v>15122</v>
      </c>
      <c r="S50" s="98">
        <f t="shared" si="4"/>
        <v>-3.9018810371123536E-2</v>
      </c>
      <c r="T50" s="52">
        <f t="shared" si="1"/>
        <v>-614</v>
      </c>
      <c r="U50" s="98">
        <f t="shared" si="5"/>
        <v>3.7499817572399431E-2</v>
      </c>
      <c r="V50" s="98">
        <f>IFERROR(R50/R48,"-")</f>
        <v>0.64943096414000434</v>
      </c>
    </row>
    <row r="51" spans="2:22" x14ac:dyDescent="0.25">
      <c r="B51" s="97" t="s">
        <v>142</v>
      </c>
      <c r="C51" s="52">
        <v>5795</v>
      </c>
      <c r="D51" s="52">
        <v>0</v>
      </c>
      <c r="E51" s="52">
        <v>6957</v>
      </c>
      <c r="F51" s="52">
        <v>7026</v>
      </c>
      <c r="G51" s="52">
        <v>8340</v>
      </c>
      <c r="H51" s="52">
        <v>7862</v>
      </c>
      <c r="I51" s="98">
        <f t="shared" si="2"/>
        <v>-5.731414868105511E-2</v>
      </c>
      <c r="J51" s="52">
        <f t="shared" si="3"/>
        <v>-478</v>
      </c>
      <c r="K51" s="98">
        <f t="shared" si="0"/>
        <v>9.182230247168072E-3</v>
      </c>
      <c r="L51" s="98">
        <f>H51/H48</f>
        <v>0.17161067819177964</v>
      </c>
      <c r="M51" s="52">
        <v>3048</v>
      </c>
      <c r="N51" s="52">
        <v>0</v>
      </c>
      <c r="O51" s="52">
        <v>3975</v>
      </c>
      <c r="P51" s="52">
        <v>3559</v>
      </c>
      <c r="Q51" s="52">
        <v>4412</v>
      </c>
      <c r="R51" s="52">
        <v>3940</v>
      </c>
      <c r="S51" s="98">
        <f t="shared" si="4"/>
        <v>-0.10698096101541255</v>
      </c>
      <c r="T51" s="52">
        <f t="shared" si="1"/>
        <v>-472</v>
      </c>
      <c r="U51" s="98">
        <f t="shared" si="5"/>
        <v>8.6567977388706998E-3</v>
      </c>
      <c r="V51" s="98">
        <f>IFERROR(R51/R48,"-")</f>
        <v>0.16920764440627012</v>
      </c>
    </row>
    <row r="52" spans="2:22" ht="16.5" thickBot="1" x14ac:dyDescent="0.3">
      <c r="B52" s="138" t="s">
        <v>63</v>
      </c>
      <c r="C52" s="139">
        <v>10317</v>
      </c>
      <c r="D52" s="139">
        <v>1004</v>
      </c>
      <c r="E52" s="139">
        <v>7355</v>
      </c>
      <c r="F52" s="139">
        <v>8198</v>
      </c>
      <c r="G52" s="139">
        <v>8141</v>
      </c>
      <c r="H52" s="139">
        <v>8621</v>
      </c>
      <c r="I52" s="140">
        <f t="shared" si="2"/>
        <v>5.8960815624616192E-2</v>
      </c>
      <c r="J52" s="139">
        <f t="shared" si="3"/>
        <v>480</v>
      </c>
      <c r="K52" s="140">
        <f t="shared" si="0"/>
        <v>1.0068685698401927E-2</v>
      </c>
      <c r="L52" s="140">
        <f>H52/H48</f>
        <v>0.18817802807063497</v>
      </c>
      <c r="M52" s="139">
        <v>5265</v>
      </c>
      <c r="N52" s="139">
        <v>632</v>
      </c>
      <c r="O52" s="139">
        <v>3966</v>
      </c>
      <c r="P52" s="139">
        <v>4110</v>
      </c>
      <c r="Q52" s="139">
        <v>3773</v>
      </c>
      <c r="R52" s="139">
        <v>4223</v>
      </c>
      <c r="S52" s="140">
        <f t="shared" si="4"/>
        <v>0.11926848661542544</v>
      </c>
      <c r="T52" s="139">
        <f t="shared" si="1"/>
        <v>450</v>
      </c>
      <c r="U52" s="140">
        <f t="shared" si="5"/>
        <v>9.9970325110307883E-3</v>
      </c>
      <c r="V52" s="140">
        <f>IFERROR(R52/R48,"-")</f>
        <v>0.18136139145372557</v>
      </c>
    </row>
    <row r="53" spans="2:22" ht="15.75" x14ac:dyDescent="0.25">
      <c r="B53" s="131" t="s">
        <v>53</v>
      </c>
      <c r="C53" s="132">
        <f t="shared" ref="C53:H56" si="6">C6-C11-C16-C21-C26-C30-C35-C39-C44-C48</f>
        <v>19491</v>
      </c>
      <c r="D53" s="132">
        <f t="shared" si="6"/>
        <v>4917</v>
      </c>
      <c r="E53" s="132">
        <f t="shared" si="6"/>
        <v>16217</v>
      </c>
      <c r="F53" s="132">
        <f t="shared" si="6"/>
        <v>19378</v>
      </c>
      <c r="G53" s="132">
        <f t="shared" si="6"/>
        <v>22033</v>
      </c>
      <c r="H53" s="132">
        <f t="shared" si="6"/>
        <v>20553</v>
      </c>
      <c r="I53" s="133">
        <f t="shared" si="2"/>
        <v>-6.7171969318749136E-2</v>
      </c>
      <c r="J53" s="132">
        <f t="shared" si="3"/>
        <v>-1480</v>
      </c>
      <c r="K53" s="133">
        <f t="shared" si="0"/>
        <v>2.4004372713055888E-2</v>
      </c>
      <c r="L53" s="134">
        <f>H53/H53</f>
        <v>1</v>
      </c>
      <c r="M53" s="132">
        <v>10383</v>
      </c>
      <c r="N53" s="132">
        <v>2755</v>
      </c>
      <c r="O53" s="132">
        <v>8860</v>
      </c>
      <c r="P53" s="132">
        <v>9544</v>
      </c>
      <c r="Q53" s="132">
        <v>11257</v>
      </c>
      <c r="R53" s="132">
        <v>10568</v>
      </c>
      <c r="S53" s="133">
        <f t="shared" si="4"/>
        <v>-6.1206360486808165E-2</v>
      </c>
      <c r="T53" s="132">
        <f t="shared" si="1"/>
        <v>-689</v>
      </c>
      <c r="U53" s="133">
        <f t="shared" si="5"/>
        <v>2.3214520264057872E-2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18569</v>
      </c>
      <c r="D54" s="136">
        <f t="shared" si="6"/>
        <v>6824</v>
      </c>
      <c r="E54" s="136">
        <f t="shared" si="6"/>
        <v>15900</v>
      </c>
      <c r="F54" s="136">
        <f t="shared" si="6"/>
        <v>18175</v>
      </c>
      <c r="G54" s="136">
        <f t="shared" si="6"/>
        <v>20241</v>
      </c>
      <c r="H54" s="136">
        <f t="shared" si="6"/>
        <v>18854</v>
      </c>
      <c r="I54" s="137">
        <f t="shared" si="2"/>
        <v>-6.8524282397114722E-2</v>
      </c>
      <c r="J54" s="136">
        <f t="shared" si="3"/>
        <v>-1387</v>
      </c>
      <c r="K54" s="137">
        <f t="shared" si="0"/>
        <v>2.2020067295867061E-2</v>
      </c>
      <c r="L54" s="137">
        <f>H54/H53</f>
        <v>0.91733566875881867</v>
      </c>
      <c r="M54" s="136">
        <v>9924</v>
      </c>
      <c r="N54" s="136">
        <v>2752</v>
      </c>
      <c r="O54" s="136">
        <v>8716</v>
      </c>
      <c r="P54" s="136">
        <v>8980</v>
      </c>
      <c r="Q54" s="136">
        <v>10291</v>
      </c>
      <c r="R54" s="136">
        <v>9711</v>
      </c>
      <c r="S54" s="137">
        <f t="shared" si="4"/>
        <v>-5.6359926149062267E-2</v>
      </c>
      <c r="T54" s="136">
        <f t="shared" si="1"/>
        <v>-580</v>
      </c>
      <c r="U54" s="137">
        <f t="shared" si="5"/>
        <v>2.1842664707799633E-2</v>
      </c>
      <c r="V54" s="137">
        <f>IFERROR(R54/R53,"-")</f>
        <v>0.91890613171839519</v>
      </c>
    </row>
    <row r="55" spans="2:22" x14ac:dyDescent="0.25">
      <c r="B55" s="97" t="s">
        <v>140</v>
      </c>
      <c r="C55" s="52">
        <f t="shared" si="6"/>
        <v>16114</v>
      </c>
      <c r="D55" s="52">
        <f t="shared" si="6"/>
        <v>15844</v>
      </c>
      <c r="E55" s="52">
        <f t="shared" si="6"/>
        <v>57557</v>
      </c>
      <c r="F55" s="52">
        <f t="shared" si="6"/>
        <v>75186</v>
      </c>
      <c r="G55" s="52">
        <f t="shared" si="6"/>
        <v>72793</v>
      </c>
      <c r="H55" s="52">
        <f t="shared" si="6"/>
        <v>65581</v>
      </c>
      <c r="I55" s="98">
        <f t="shared" si="2"/>
        <v>-9.9075460552525696E-2</v>
      </c>
      <c r="J55" s="52">
        <f t="shared" si="3"/>
        <v>-7212</v>
      </c>
      <c r="K55" s="98">
        <f t="shared" si="0"/>
        <v>7.6593721933290435E-2</v>
      </c>
      <c r="L55" s="98">
        <f>H55/H53</f>
        <v>3.190823724030555</v>
      </c>
      <c r="M55" s="52">
        <v>7807</v>
      </c>
      <c r="N55" s="52">
        <v>2234</v>
      </c>
      <c r="O55" s="52">
        <v>6412</v>
      </c>
      <c r="P55" s="52">
        <v>6832</v>
      </c>
      <c r="Q55" s="52">
        <v>7509</v>
      </c>
      <c r="R55" s="52">
        <v>6938</v>
      </c>
      <c r="S55" s="98">
        <f t="shared" si="4"/>
        <v>-7.6042082833932656E-2</v>
      </c>
      <c r="T55" s="52">
        <f t="shared" si="1"/>
        <v>-571</v>
      </c>
      <c r="U55" s="98">
        <f t="shared" si="5"/>
        <v>1.661793822758208E-2</v>
      </c>
      <c r="V55" s="98">
        <f>IFERROR(R55/R53,"-")</f>
        <v>0.65651021953065858</v>
      </c>
    </row>
    <row r="56" spans="2:22" x14ac:dyDescent="0.25">
      <c r="B56" s="97" t="s">
        <v>142</v>
      </c>
      <c r="C56" s="52">
        <f t="shared" si="6"/>
        <v>9313</v>
      </c>
      <c r="D56" s="52">
        <f t="shared" si="6"/>
        <v>6335</v>
      </c>
      <c r="E56" s="52">
        <f t="shared" si="6"/>
        <v>11632</v>
      </c>
      <c r="F56" s="52">
        <f t="shared" si="6"/>
        <v>21512</v>
      </c>
      <c r="G56" s="52">
        <f t="shared" si="6"/>
        <v>20453</v>
      </c>
      <c r="H56" s="52">
        <f t="shared" si="6"/>
        <v>21244</v>
      </c>
      <c r="I56" s="98">
        <f t="shared" si="2"/>
        <v>3.8674033149171283E-2</v>
      </c>
      <c r="J56" s="52">
        <f t="shared" si="3"/>
        <v>791</v>
      </c>
      <c r="K56" s="98">
        <f t="shared" si="0"/>
        <v>2.4811409230582362E-2</v>
      </c>
      <c r="L56" s="98">
        <f>H56/H53</f>
        <v>1.0336203960492385</v>
      </c>
      <c r="M56" s="52">
        <v>2117</v>
      </c>
      <c r="N56" s="52">
        <v>518</v>
      </c>
      <c r="O56" s="52">
        <v>2304</v>
      </c>
      <c r="P56" s="52">
        <v>2148</v>
      </c>
      <c r="Q56" s="52">
        <v>2782</v>
      </c>
      <c r="R56" s="52">
        <v>2773</v>
      </c>
      <c r="S56" s="98">
        <f t="shared" si="4"/>
        <v>-3.2350826743350325E-3</v>
      </c>
      <c r="T56" s="52">
        <f t="shared" si="1"/>
        <v>-9</v>
      </c>
      <c r="U56" s="98">
        <f t="shared" si="5"/>
        <v>5.2247264802175513E-3</v>
      </c>
      <c r="V56" s="98">
        <f>IFERROR(R56/R53,"-")</f>
        <v>0.26239591218773656</v>
      </c>
    </row>
    <row r="57" spans="2:22" ht="15.75" x14ac:dyDescent="0.25">
      <c r="B57" s="138" t="s">
        <v>63</v>
      </c>
      <c r="C57" s="139">
        <f>C53-C54</f>
        <v>922</v>
      </c>
      <c r="D57" s="139">
        <f t="shared" ref="D57:H57" si="7">D53-D54</f>
        <v>-1907</v>
      </c>
      <c r="E57" s="139">
        <f t="shared" si="7"/>
        <v>317</v>
      </c>
      <c r="F57" s="139">
        <f t="shared" si="7"/>
        <v>1203</v>
      </c>
      <c r="G57" s="139">
        <f t="shared" si="7"/>
        <v>1792</v>
      </c>
      <c r="H57" s="139">
        <f t="shared" si="7"/>
        <v>1699</v>
      </c>
      <c r="I57" s="140">
        <f t="shared" si="2"/>
        <v>-5.1897321428571397E-2</v>
      </c>
      <c r="J57" s="139">
        <f t="shared" si="3"/>
        <v>-93</v>
      </c>
      <c r="K57" s="140">
        <f t="shared" si="0"/>
        <v>1.9843054171888269E-3</v>
      </c>
      <c r="L57" s="140">
        <f>H57/H53</f>
        <v>8.2664331241181332E-2</v>
      </c>
      <c r="M57" s="139">
        <v>789</v>
      </c>
      <c r="N57" s="139">
        <v>61</v>
      </c>
      <c r="O57" s="139">
        <v>604</v>
      </c>
      <c r="P57" s="139">
        <v>1293</v>
      </c>
      <c r="Q57" s="139">
        <v>4595</v>
      </c>
      <c r="R57" s="139">
        <v>3925</v>
      </c>
      <c r="S57" s="140">
        <f t="shared" si="4"/>
        <v>-0.14581066376496188</v>
      </c>
      <c r="T57" s="139">
        <f t="shared" si="1"/>
        <v>-670</v>
      </c>
      <c r="U57" s="140">
        <f t="shared" si="5"/>
        <v>3.1450518337622409E-3</v>
      </c>
      <c r="V57" s="140">
        <f>IFERROR(R57/R53,"-")</f>
        <v>0.37140423921271765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C5693-4A4C-496D-B8FB-9F22B8E308D7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45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1299411</v>
      </c>
      <c r="P8" s="156">
        <v>375345</v>
      </c>
      <c r="Q8" s="156">
        <v>492258</v>
      </c>
      <c r="R8" s="156">
        <v>1243535</v>
      </c>
      <c r="S8" s="156">
        <v>1319978</v>
      </c>
      <c r="T8" s="156">
        <v>1387823</v>
      </c>
      <c r="U8" s="157">
        <f>IFERROR(T8/S8-1,"-")</f>
        <v>5.139858391579244E-2</v>
      </c>
      <c r="V8" s="156">
        <f>T8-S8</f>
        <v>67845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127819</v>
      </c>
      <c r="P9" s="159">
        <v>51760</v>
      </c>
      <c r="Q9" s="159">
        <v>83468</v>
      </c>
      <c r="R9" s="159">
        <v>123951</v>
      </c>
      <c r="S9" s="159">
        <v>118966</v>
      </c>
      <c r="T9" s="159">
        <v>114660</v>
      </c>
      <c r="U9" s="160">
        <f>IFERROR(T9/S9-1,"-")</f>
        <v>-3.6195215439705497E-2</v>
      </c>
      <c r="V9" s="159">
        <f t="shared" ref="V9:V19" si="2">T9-S9</f>
        <v>-4306</v>
      </c>
      <c r="W9" s="160">
        <f>T9/T$8</f>
        <v>8.2618604822084662E-2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51328</v>
      </c>
      <c r="P10" s="163">
        <v>24912</v>
      </c>
      <c r="Q10" s="163">
        <v>43482</v>
      </c>
      <c r="R10" s="163">
        <v>48094</v>
      </c>
      <c r="S10" s="163">
        <v>51902</v>
      </c>
      <c r="T10" s="163">
        <v>50245</v>
      </c>
      <c r="U10" s="164">
        <f>IFERROR(T10/S10-1,"-")</f>
        <v>-3.1925552001849655E-2</v>
      </c>
      <c r="V10" s="163">
        <f t="shared" si="2"/>
        <v>-1657</v>
      </c>
      <c r="W10" s="164">
        <f>T10/T$8</f>
        <v>3.6204184539382907E-2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76491</v>
      </c>
      <c r="P11" s="163">
        <v>26848</v>
      </c>
      <c r="Q11" s="163">
        <v>39986</v>
      </c>
      <c r="R11" s="163">
        <v>75857</v>
      </c>
      <c r="S11" s="163">
        <v>67064</v>
      </c>
      <c r="T11" s="163">
        <v>64415</v>
      </c>
      <c r="U11" s="164">
        <f>IFERROR(T11/S11-1,"-")</f>
        <v>-3.9499582488369267E-2</v>
      </c>
      <c r="V11" s="163">
        <f t="shared" si="2"/>
        <v>-2649</v>
      </c>
      <c r="W11" s="164">
        <f>T11/T$8</f>
        <v>4.6414420282701756E-2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1171592</v>
      </c>
      <c r="P12" s="159">
        <v>323585</v>
      </c>
      <c r="Q12" s="159">
        <v>408790</v>
      </c>
      <c r="R12" s="159">
        <v>1119584</v>
      </c>
      <c r="S12" s="159">
        <v>1201012</v>
      </c>
      <c r="T12" s="159">
        <v>1273163</v>
      </c>
      <c r="U12" s="160">
        <f>IFERROR(T12/S12-1,"-")</f>
        <v>6.007516994001727E-2</v>
      </c>
      <c r="V12" s="159">
        <f t="shared" si="2"/>
        <v>72151</v>
      </c>
      <c r="W12" s="160">
        <f>T12/T$8</f>
        <v>0.91738139517791539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640459</v>
      </c>
      <c r="P13" s="163">
        <v>146501</v>
      </c>
      <c r="Q13" s="163">
        <v>142606</v>
      </c>
      <c r="R13" s="163">
        <v>581865</v>
      </c>
      <c r="S13" s="163">
        <v>634691</v>
      </c>
      <c r="T13" s="163">
        <v>683651</v>
      </c>
      <c r="U13" s="164">
        <f t="shared" ref="U13:U20" si="4">IFERROR(T13/S13-1,"-")</f>
        <v>7.7139899573178239E-2</v>
      </c>
      <c r="V13" s="163">
        <f t="shared" si="2"/>
        <v>48960</v>
      </c>
      <c r="W13" s="164">
        <f t="shared" ref="W13:W20" si="5">T13/T$8</f>
        <v>0.49260676613660387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52401</v>
      </c>
      <c r="P14" s="163">
        <v>16159</v>
      </c>
      <c r="Q14" s="163">
        <v>21846</v>
      </c>
      <c r="R14" s="163">
        <v>39072</v>
      </c>
      <c r="S14" s="163">
        <v>45133</v>
      </c>
      <c r="T14" s="163">
        <v>44501</v>
      </c>
      <c r="U14" s="164">
        <f t="shared" si="4"/>
        <v>-1.4003057629672355E-2</v>
      </c>
      <c r="V14" s="163">
        <f t="shared" si="2"/>
        <v>-632</v>
      </c>
      <c r="W14" s="164">
        <f t="shared" si="5"/>
        <v>3.2065328215485689E-2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24405</v>
      </c>
      <c r="P15" s="163">
        <v>9702</v>
      </c>
      <c r="Q15" s="163">
        <v>19919</v>
      </c>
      <c r="R15" s="163">
        <v>27268</v>
      </c>
      <c r="S15" s="163">
        <v>28898</v>
      </c>
      <c r="T15" s="163">
        <v>29098</v>
      </c>
      <c r="U15" s="164">
        <f t="shared" si="4"/>
        <v>6.9208941795280143E-3</v>
      </c>
      <c r="V15" s="163">
        <f t="shared" si="2"/>
        <v>200</v>
      </c>
      <c r="W15" s="164">
        <f t="shared" si="5"/>
        <v>2.0966650646372053E-2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53890</v>
      </c>
      <c r="P16" s="163">
        <v>15410</v>
      </c>
      <c r="Q16" s="163">
        <v>30677</v>
      </c>
      <c r="R16" s="163">
        <v>57015</v>
      </c>
      <c r="S16" s="163">
        <v>55478</v>
      </c>
      <c r="T16" s="163">
        <v>57898</v>
      </c>
      <c r="U16" s="164">
        <f t="shared" si="4"/>
        <v>4.3620894769097696E-2</v>
      </c>
      <c r="V16" s="163">
        <f t="shared" si="2"/>
        <v>2420</v>
      </c>
      <c r="W16" s="164">
        <f t="shared" si="5"/>
        <v>4.1718576504352498E-2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41202</v>
      </c>
      <c r="P17" s="163">
        <v>15534</v>
      </c>
      <c r="Q17" s="163">
        <v>22807</v>
      </c>
      <c r="R17" s="163">
        <v>38767</v>
      </c>
      <c r="S17" s="163">
        <v>44187</v>
      </c>
      <c r="T17" s="163">
        <v>44633</v>
      </c>
      <c r="U17" s="164">
        <f t="shared" si="4"/>
        <v>1.0093466404146101E-2</v>
      </c>
      <c r="V17" s="163">
        <f t="shared" si="2"/>
        <v>446</v>
      </c>
      <c r="W17" s="164">
        <f t="shared" si="5"/>
        <v>3.2160441209001439E-2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26919</v>
      </c>
      <c r="P18" s="163">
        <v>9750</v>
      </c>
      <c r="Q18" s="163">
        <v>10533</v>
      </c>
      <c r="R18" s="163">
        <v>22457</v>
      </c>
      <c r="S18" s="163">
        <v>23505</v>
      </c>
      <c r="T18" s="163">
        <v>22219</v>
      </c>
      <c r="U18" s="164">
        <f t="shared" si="4"/>
        <v>-5.4711763454584172E-2</v>
      </c>
      <c r="V18" s="163">
        <f t="shared" si="2"/>
        <v>-1286</v>
      </c>
      <c r="W18" s="164">
        <f t="shared" si="5"/>
        <v>1.600996668883568E-2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42509</v>
      </c>
      <c r="P19" s="163">
        <v>16737</v>
      </c>
      <c r="Q19" s="163">
        <v>10472</v>
      </c>
      <c r="R19" s="163">
        <v>22560</v>
      </c>
      <c r="S19" s="163">
        <v>26526</v>
      </c>
      <c r="T19" s="163">
        <v>24735</v>
      </c>
      <c r="U19" s="164">
        <f t="shared" si="4"/>
        <v>-6.7518660936439767E-2</v>
      </c>
      <c r="V19" s="163">
        <f t="shared" si="2"/>
        <v>-1791</v>
      </c>
      <c r="W19" s="164">
        <f t="shared" si="5"/>
        <v>1.7822877989484249E-2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289807</v>
      </c>
      <c r="P20" s="168">
        <f t="shared" si="7"/>
        <v>93792</v>
      </c>
      <c r="Q20" s="168">
        <f t="shared" si="7"/>
        <v>149930</v>
      </c>
      <c r="R20" s="168">
        <f t="shared" si="7"/>
        <v>330580</v>
      </c>
      <c r="S20" s="168">
        <f t="shared" si="7"/>
        <v>342594</v>
      </c>
      <c r="T20" s="168">
        <f t="shared" si="7"/>
        <v>366428</v>
      </c>
      <c r="U20" s="169">
        <f t="shared" si="4"/>
        <v>6.9569227715605031E-2</v>
      </c>
      <c r="V20" s="168">
        <f>T20-S20</f>
        <v>23834</v>
      </c>
      <c r="W20" s="169">
        <f t="shared" si="5"/>
        <v>0.26403078778777983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15C8-B3B3-4A29-AF57-3DFFFFC5ECA5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260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45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404607</v>
      </c>
      <c r="D11" s="175">
        <v>56791</v>
      </c>
      <c r="E11" s="175">
        <v>349079</v>
      </c>
      <c r="F11" s="175">
        <v>411122</v>
      </c>
      <c r="G11" s="175">
        <v>443450</v>
      </c>
      <c r="H11" s="175">
        <v>433757</v>
      </c>
      <c r="I11" s="176">
        <f t="shared" ref="I11:I23" si="0">IFERROR(H11/G11-1,"-")</f>
        <v>-2.1858157627691943E-2</v>
      </c>
      <c r="J11" s="176">
        <f>H11/H11</f>
        <v>1</v>
      </c>
      <c r="K11" s="79"/>
      <c r="L11" s="79"/>
      <c r="M11" s="155" t="s">
        <v>68</v>
      </c>
      <c r="N11" s="175">
        <v>105310</v>
      </c>
      <c r="O11" s="175">
        <v>10131</v>
      </c>
      <c r="P11" s="175">
        <v>88104</v>
      </c>
      <c r="Q11" s="175">
        <v>102173</v>
      </c>
      <c r="R11" s="175">
        <v>112246</v>
      </c>
      <c r="S11" s="176">
        <f t="shared" ref="S11:S23" si="1">IFERROR(R11/Q11-1,"-")</f>
        <v>9.8587689507012577E-2</v>
      </c>
      <c r="T11" s="176">
        <f>R11/R11</f>
        <v>1</v>
      </c>
    </row>
    <row r="12" spans="1:20" x14ac:dyDescent="0.25">
      <c r="B12" s="158" t="s">
        <v>97</v>
      </c>
      <c r="C12" s="159">
        <v>61359</v>
      </c>
      <c r="D12" s="159">
        <v>26605</v>
      </c>
      <c r="E12" s="159">
        <v>57069</v>
      </c>
      <c r="F12" s="159">
        <v>55517</v>
      </c>
      <c r="G12" s="159">
        <v>57381</v>
      </c>
      <c r="H12" s="159">
        <v>54143</v>
      </c>
      <c r="I12" s="160">
        <f t="shared" si="0"/>
        <v>-5.6429828688938866E-2</v>
      </c>
      <c r="J12" s="160">
        <f>H12/H11</f>
        <v>0.12482334579038494</v>
      </c>
      <c r="K12" s="79"/>
      <c r="L12" s="79"/>
      <c r="M12" s="158" t="s">
        <v>97</v>
      </c>
      <c r="N12" s="159">
        <v>6245</v>
      </c>
      <c r="O12" s="159">
        <v>3001</v>
      </c>
      <c r="P12" s="159">
        <v>5940</v>
      </c>
      <c r="Q12" s="159">
        <v>4224</v>
      </c>
      <c r="R12" s="159">
        <v>4931</v>
      </c>
      <c r="S12" s="160">
        <f t="shared" si="1"/>
        <v>0.16737689393939403</v>
      </c>
      <c r="T12" s="160">
        <f>R12/R11</f>
        <v>4.3930295957094238E-2</v>
      </c>
    </row>
    <row r="13" spans="1:20" x14ac:dyDescent="0.25">
      <c r="B13" s="162" t="s">
        <v>103</v>
      </c>
      <c r="C13" s="163">
        <v>23847</v>
      </c>
      <c r="D13" s="163">
        <v>19689</v>
      </c>
      <c r="E13" s="163">
        <v>24325</v>
      </c>
      <c r="F13" s="163">
        <v>20675</v>
      </c>
      <c r="G13" s="163">
        <v>20863</v>
      </c>
      <c r="H13" s="163">
        <v>18086</v>
      </c>
      <c r="I13" s="164">
        <f t="shared" si="0"/>
        <v>-0.13310645640607777</v>
      </c>
      <c r="J13" s="164">
        <f>H13/H11</f>
        <v>4.1696157064900395E-2</v>
      </c>
      <c r="K13" s="79"/>
      <c r="L13" s="79"/>
      <c r="M13" s="162" t="s">
        <v>103</v>
      </c>
      <c r="N13" s="163">
        <v>2293</v>
      </c>
      <c r="O13" s="163">
        <v>2279</v>
      </c>
      <c r="P13" s="163">
        <v>2491</v>
      </c>
      <c r="Q13" s="163">
        <v>1394</v>
      </c>
      <c r="R13" s="163">
        <v>1755</v>
      </c>
      <c r="S13" s="164">
        <f t="shared" si="1"/>
        <v>0.25896700143472029</v>
      </c>
      <c r="T13" s="164">
        <f>R13/R11</f>
        <v>1.5635301035226201E-2</v>
      </c>
    </row>
    <row r="14" spans="1:20" x14ac:dyDescent="0.25">
      <c r="B14" s="162" t="s">
        <v>100</v>
      </c>
      <c r="C14" s="163">
        <v>37512</v>
      </c>
      <c r="D14" s="163">
        <v>6916</v>
      </c>
      <c r="E14" s="163">
        <v>32744</v>
      </c>
      <c r="F14" s="163">
        <v>34842</v>
      </c>
      <c r="G14" s="163">
        <v>36518</v>
      </c>
      <c r="H14" s="163">
        <v>36057</v>
      </c>
      <c r="I14" s="164">
        <f t="shared" si="0"/>
        <v>-1.2623911495700746E-2</v>
      </c>
      <c r="J14" s="164">
        <f>H14/H11</f>
        <v>8.3127188725484552E-2</v>
      </c>
      <c r="K14" s="79"/>
      <c r="L14" s="79"/>
      <c r="M14" s="162" t="s">
        <v>100</v>
      </c>
      <c r="N14" s="163">
        <v>3952</v>
      </c>
      <c r="O14" s="163">
        <v>722</v>
      </c>
      <c r="P14" s="163">
        <v>3449</v>
      </c>
      <c r="Q14" s="163">
        <v>2830</v>
      </c>
      <c r="R14" s="163">
        <v>3176</v>
      </c>
      <c r="S14" s="164">
        <f t="shared" si="1"/>
        <v>0.12226148409894</v>
      </c>
      <c r="T14" s="164">
        <f>R14/R11</f>
        <v>2.8294994921868041E-2</v>
      </c>
    </row>
    <row r="15" spans="1:20" x14ac:dyDescent="0.25">
      <c r="B15" s="158" t="s">
        <v>107</v>
      </c>
      <c r="C15" s="159">
        <v>343248</v>
      </c>
      <c r="D15" s="159">
        <v>30186</v>
      </c>
      <c r="E15" s="159">
        <v>292010</v>
      </c>
      <c r="F15" s="159">
        <v>355605</v>
      </c>
      <c r="G15" s="159">
        <v>386069</v>
      </c>
      <c r="H15" s="159">
        <v>379614</v>
      </c>
      <c r="I15" s="160">
        <f t="shared" si="0"/>
        <v>-1.671980915328608E-2</v>
      </c>
      <c r="J15" s="160">
        <f>H15/H11</f>
        <v>0.8751766542096151</v>
      </c>
      <c r="K15" s="79"/>
      <c r="L15" s="79"/>
      <c r="M15" s="158" t="s">
        <v>107</v>
      </c>
      <c r="N15" s="159">
        <v>99065</v>
      </c>
      <c r="O15" s="159">
        <v>7130</v>
      </c>
      <c r="P15" s="159">
        <v>82164</v>
      </c>
      <c r="Q15" s="159">
        <v>97949</v>
      </c>
      <c r="R15" s="159">
        <v>107315</v>
      </c>
      <c r="S15" s="160">
        <f t="shared" si="1"/>
        <v>9.5621190619608054E-2</v>
      </c>
      <c r="T15" s="160">
        <f>R15/R11</f>
        <v>0.95606970404290581</v>
      </c>
    </row>
    <row r="16" spans="1:20" x14ac:dyDescent="0.25">
      <c r="B16" s="162" t="s">
        <v>110</v>
      </c>
      <c r="C16" s="163">
        <v>140719</v>
      </c>
      <c r="D16" s="163">
        <v>1204</v>
      </c>
      <c r="E16" s="163">
        <v>114746</v>
      </c>
      <c r="F16" s="163">
        <v>141638</v>
      </c>
      <c r="G16" s="163">
        <v>151887</v>
      </c>
      <c r="H16" s="163">
        <v>153134</v>
      </c>
      <c r="I16" s="164">
        <f t="shared" si="0"/>
        <v>8.2100508930982308E-3</v>
      </c>
      <c r="J16" s="164">
        <f>H16/H11</f>
        <v>0.3530409883875073</v>
      </c>
      <c r="K16" s="79"/>
      <c r="L16" s="79"/>
      <c r="M16" s="162" t="s">
        <v>110</v>
      </c>
      <c r="N16" s="163">
        <v>44676</v>
      </c>
      <c r="O16" s="163">
        <v>257</v>
      </c>
      <c r="P16" s="163">
        <v>33474</v>
      </c>
      <c r="Q16" s="163">
        <v>40917</v>
      </c>
      <c r="R16" s="163">
        <v>46040</v>
      </c>
      <c r="S16" s="164">
        <f t="shared" si="1"/>
        <v>0.12520468265024309</v>
      </c>
      <c r="T16" s="164">
        <f>R16/R11</f>
        <v>0.41017051832582008</v>
      </c>
    </row>
    <row r="17" spans="1:20" x14ac:dyDescent="0.25">
      <c r="B17" s="162" t="s">
        <v>113</v>
      </c>
      <c r="C17" s="163">
        <v>39803</v>
      </c>
      <c r="D17" s="163">
        <v>4104</v>
      </c>
      <c r="E17" s="163">
        <v>29208</v>
      </c>
      <c r="F17" s="163">
        <v>38948</v>
      </c>
      <c r="G17" s="163">
        <v>43069</v>
      </c>
      <c r="H17" s="163">
        <v>39042</v>
      </c>
      <c r="I17" s="164">
        <f t="shared" si="0"/>
        <v>-9.3501126099979071E-2</v>
      </c>
      <c r="J17" s="164">
        <f>H17/H11</f>
        <v>9.0008922046214815E-2</v>
      </c>
      <c r="K17" s="79"/>
      <c r="L17" s="79"/>
      <c r="M17" s="162" t="s">
        <v>113</v>
      </c>
      <c r="N17" s="163">
        <v>4649</v>
      </c>
      <c r="O17" s="163">
        <v>587</v>
      </c>
      <c r="P17" s="163">
        <v>3140</v>
      </c>
      <c r="Q17" s="163">
        <v>4770</v>
      </c>
      <c r="R17" s="163">
        <v>4864</v>
      </c>
      <c r="S17" s="164">
        <f t="shared" si="1"/>
        <v>1.9706498951781892E-2</v>
      </c>
      <c r="T17" s="164">
        <f>R17/R11</f>
        <v>4.3333392726689596E-2</v>
      </c>
    </row>
    <row r="18" spans="1:20" x14ac:dyDescent="0.25">
      <c r="B18" s="162" t="s">
        <v>116</v>
      </c>
      <c r="C18" s="163">
        <v>17655</v>
      </c>
      <c r="D18" s="163">
        <v>7511</v>
      </c>
      <c r="E18" s="163">
        <v>18369</v>
      </c>
      <c r="F18" s="163">
        <v>21509</v>
      </c>
      <c r="G18" s="163">
        <v>22773</v>
      </c>
      <c r="H18" s="163">
        <v>22162</v>
      </c>
      <c r="I18" s="164">
        <f t="shared" si="0"/>
        <v>-2.6830018003776379E-2</v>
      </c>
      <c r="J18" s="164">
        <f>H18/H11</f>
        <v>5.1093123569187354E-2</v>
      </c>
      <c r="K18" s="79"/>
      <c r="L18" s="79"/>
      <c r="M18" s="162" t="s">
        <v>116</v>
      </c>
      <c r="N18" s="163">
        <v>2719</v>
      </c>
      <c r="O18" s="163">
        <v>1408</v>
      </c>
      <c r="P18" s="163">
        <v>2638</v>
      </c>
      <c r="Q18" s="163">
        <v>2846</v>
      </c>
      <c r="R18" s="163">
        <v>2914</v>
      </c>
      <c r="S18" s="164">
        <f t="shared" si="1"/>
        <v>2.3893183415319763E-2</v>
      </c>
      <c r="T18" s="164">
        <f>R18/R11</f>
        <v>2.5960836020882703E-2</v>
      </c>
    </row>
    <row r="19" spans="1:20" x14ac:dyDescent="0.25">
      <c r="B19" s="162" t="s">
        <v>123</v>
      </c>
      <c r="C19" s="163">
        <v>11863</v>
      </c>
      <c r="D19" s="163">
        <v>575</v>
      </c>
      <c r="E19" s="163">
        <v>14346</v>
      </c>
      <c r="F19" s="163">
        <v>12830</v>
      </c>
      <c r="G19" s="163">
        <v>15628</v>
      </c>
      <c r="H19" s="163">
        <v>15170</v>
      </c>
      <c r="I19" s="164">
        <f t="shared" si="0"/>
        <v>-2.9306373176350098E-2</v>
      </c>
      <c r="J19" s="164">
        <f>H19/H11</f>
        <v>3.4973498986759867E-2</v>
      </c>
      <c r="K19" s="79"/>
      <c r="L19" s="79"/>
      <c r="M19" s="162" t="s">
        <v>123</v>
      </c>
      <c r="N19" s="163">
        <v>4291</v>
      </c>
      <c r="O19" s="163">
        <v>158</v>
      </c>
      <c r="P19" s="163">
        <v>4319</v>
      </c>
      <c r="Q19" s="163">
        <v>4506</v>
      </c>
      <c r="R19" s="163">
        <v>4862</v>
      </c>
      <c r="S19" s="164">
        <f t="shared" si="1"/>
        <v>7.9005770084332072E-2</v>
      </c>
      <c r="T19" s="164">
        <f>R19/R11</f>
        <v>4.3315574719811845E-2</v>
      </c>
    </row>
    <row r="20" spans="1:20" x14ac:dyDescent="0.25">
      <c r="B20" s="162" t="s">
        <v>119</v>
      </c>
      <c r="C20" s="163">
        <v>12131</v>
      </c>
      <c r="D20" s="163">
        <v>495</v>
      </c>
      <c r="E20" s="163">
        <v>13448</v>
      </c>
      <c r="F20" s="163">
        <v>12998</v>
      </c>
      <c r="G20" s="163">
        <v>13763</v>
      </c>
      <c r="H20" s="163">
        <v>12394</v>
      </c>
      <c r="I20" s="164">
        <f t="shared" si="0"/>
        <v>-9.9469592385381111E-2</v>
      </c>
      <c r="J20" s="164">
        <f>H20/H11</f>
        <v>2.8573602270395636E-2</v>
      </c>
      <c r="K20" s="79"/>
      <c r="L20" s="79"/>
      <c r="M20" s="162" t="s">
        <v>119</v>
      </c>
      <c r="N20" s="163">
        <v>3387</v>
      </c>
      <c r="O20" s="163">
        <v>59</v>
      </c>
      <c r="P20" s="163">
        <v>3069</v>
      </c>
      <c r="Q20" s="163">
        <v>3219</v>
      </c>
      <c r="R20" s="163">
        <v>3831</v>
      </c>
      <c r="S20" s="164">
        <f t="shared" si="1"/>
        <v>0.19012115563839704</v>
      </c>
      <c r="T20" s="164">
        <f>R20/R11</f>
        <v>3.4130392174331378E-2</v>
      </c>
    </row>
    <row r="21" spans="1:20" x14ac:dyDescent="0.25">
      <c r="B21" s="162" t="s">
        <v>128</v>
      </c>
      <c r="C21" s="163">
        <v>12694</v>
      </c>
      <c r="D21" s="163">
        <v>101</v>
      </c>
      <c r="E21" s="163">
        <v>8703</v>
      </c>
      <c r="F21" s="163">
        <v>12445</v>
      </c>
      <c r="G21" s="163">
        <v>10717</v>
      </c>
      <c r="H21" s="163">
        <v>10119</v>
      </c>
      <c r="I21" s="164">
        <f t="shared" si="0"/>
        <v>-5.5799197536624101E-2</v>
      </c>
      <c r="J21" s="164">
        <f>H21/H11</f>
        <v>2.3328730141530859E-2</v>
      </c>
      <c r="K21" s="79"/>
      <c r="L21" s="79"/>
      <c r="M21" s="162" t="s">
        <v>128</v>
      </c>
      <c r="N21" s="163">
        <v>4220</v>
      </c>
      <c r="O21" s="163">
        <v>31</v>
      </c>
      <c r="P21" s="163">
        <v>3518</v>
      </c>
      <c r="Q21" s="163">
        <v>4227</v>
      </c>
      <c r="R21" s="163">
        <v>3701</v>
      </c>
      <c r="S21" s="164">
        <f t="shared" si="1"/>
        <v>-0.12443813579370711</v>
      </c>
      <c r="T21" s="164">
        <f>R21/R11</f>
        <v>3.2972221727277588E-2</v>
      </c>
    </row>
    <row r="22" spans="1:20" x14ac:dyDescent="0.25">
      <c r="A22" s="166"/>
      <c r="B22" s="162" t="s">
        <v>131</v>
      </c>
      <c r="C22" s="163">
        <v>17581</v>
      </c>
      <c r="D22" s="163">
        <v>577</v>
      </c>
      <c r="E22" s="163">
        <v>5816</v>
      </c>
      <c r="F22" s="163">
        <v>9657</v>
      </c>
      <c r="G22" s="163">
        <v>11046</v>
      </c>
      <c r="H22" s="163">
        <v>8888</v>
      </c>
      <c r="I22" s="164">
        <f t="shared" si="0"/>
        <v>-0.19536483795038928</v>
      </c>
      <c r="J22" s="164">
        <f>H22/H11</f>
        <v>2.0490735596197872E-2</v>
      </c>
      <c r="K22" s="79"/>
      <c r="L22" s="79"/>
      <c r="M22" s="162" t="s">
        <v>131</v>
      </c>
      <c r="N22" s="163">
        <v>6567</v>
      </c>
      <c r="O22" s="163">
        <v>368</v>
      </c>
      <c r="P22" s="163">
        <v>2552</v>
      </c>
      <c r="Q22" s="163">
        <v>3815</v>
      </c>
      <c r="R22" s="163">
        <v>4132</v>
      </c>
      <c r="S22" s="164">
        <f t="shared" si="1"/>
        <v>8.3093053735255662E-2</v>
      </c>
      <c r="T22" s="164">
        <f>R22/R11</f>
        <v>3.6812002209432849E-2</v>
      </c>
    </row>
    <row r="23" spans="1:20" x14ac:dyDescent="0.25">
      <c r="B23" s="167" t="s">
        <v>145</v>
      </c>
      <c r="C23" s="168">
        <f t="shared" ref="C23:H23" si="2">C15-SUM(C16:C22)</f>
        <v>90802</v>
      </c>
      <c r="D23" s="168">
        <f t="shared" si="2"/>
        <v>15619</v>
      </c>
      <c r="E23" s="168">
        <f t="shared" si="2"/>
        <v>87374</v>
      </c>
      <c r="F23" s="168">
        <f t="shared" si="2"/>
        <v>105580</v>
      </c>
      <c r="G23" s="168">
        <f t="shared" si="2"/>
        <v>117186</v>
      </c>
      <c r="H23" s="168">
        <f t="shared" si="2"/>
        <v>118705</v>
      </c>
      <c r="I23" s="169">
        <f t="shared" si="0"/>
        <v>1.2962299250763643E-2</v>
      </c>
      <c r="J23" s="169">
        <f>H23/H11</f>
        <v>0.27366705321182139</v>
      </c>
      <c r="K23" s="170"/>
      <c r="L23" s="170"/>
      <c r="M23" s="167" t="s">
        <v>145</v>
      </c>
      <c r="N23" s="168">
        <f>N15-SUM(N16:N22)</f>
        <v>28556</v>
      </c>
      <c r="O23" s="168">
        <f>O15-SUM(O16:O22)</f>
        <v>4262</v>
      </c>
      <c r="P23" s="168">
        <f>P15-SUM(P16:P22)</f>
        <v>29454</v>
      </c>
      <c r="Q23" s="168">
        <f>Q15-SUM(Q16:Q22)</f>
        <v>33649</v>
      </c>
      <c r="R23" s="168">
        <f>R15-SUM(R16:R22)</f>
        <v>36971</v>
      </c>
      <c r="S23" s="169">
        <f t="shared" si="1"/>
        <v>9.8725073553448839E-2</v>
      </c>
      <c r="T23" s="169">
        <f>R23/R11</f>
        <v>0.32937476613865974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148350</v>
      </c>
      <c r="D25" s="175">
        <v>19347</v>
      </c>
      <c r="E25" s="175">
        <v>130897</v>
      </c>
      <c r="F25" s="175">
        <v>147030</v>
      </c>
      <c r="G25" s="175">
        <v>154587</v>
      </c>
      <c r="H25" s="175">
        <v>147890</v>
      </c>
      <c r="I25" s="176">
        <f t="shared" ref="I25:I37" si="3">IFERROR(H25/G25-1,"-")</f>
        <v>-4.3321883470149536E-2</v>
      </c>
      <c r="J25" s="176">
        <f>H25/H25</f>
        <v>1</v>
      </c>
    </row>
    <row r="26" spans="1:20" x14ac:dyDescent="0.25">
      <c r="B26" s="158" t="s">
        <v>97</v>
      </c>
      <c r="C26" s="159">
        <v>8379</v>
      </c>
      <c r="D26" s="159">
        <v>8339</v>
      </c>
      <c r="E26" s="159">
        <v>9611</v>
      </c>
      <c r="F26" s="159">
        <v>6455</v>
      </c>
      <c r="G26" s="159">
        <v>7633</v>
      </c>
      <c r="H26" s="159">
        <v>5525</v>
      </c>
      <c r="I26" s="160">
        <f t="shared" si="3"/>
        <v>-0.27616926503340755</v>
      </c>
      <c r="J26" s="160">
        <f>H26/H25</f>
        <v>3.7358847792278042E-2</v>
      </c>
    </row>
    <row r="27" spans="1:20" x14ac:dyDescent="0.25">
      <c r="B27" s="162" t="s">
        <v>103</v>
      </c>
      <c r="C27" s="163">
        <v>3947</v>
      </c>
      <c r="D27" s="163">
        <v>6165</v>
      </c>
      <c r="E27" s="163">
        <v>4343</v>
      </c>
      <c r="F27" s="163">
        <v>2403</v>
      </c>
      <c r="G27" s="163">
        <v>2881</v>
      </c>
      <c r="H27" s="163">
        <v>1972</v>
      </c>
      <c r="I27" s="164">
        <f t="shared" si="3"/>
        <v>-0.31551544602568549</v>
      </c>
      <c r="J27" s="164">
        <f>H27/H25</f>
        <v>1.3334234904320778E-2</v>
      </c>
    </row>
    <row r="28" spans="1:20" x14ac:dyDescent="0.25">
      <c r="B28" s="162" t="s">
        <v>100</v>
      </c>
      <c r="C28" s="163">
        <v>4432</v>
      </c>
      <c r="D28" s="163">
        <v>2174</v>
      </c>
      <c r="E28" s="163">
        <v>5268</v>
      </c>
      <c r="F28" s="163">
        <v>4052</v>
      </c>
      <c r="G28" s="163">
        <v>4752</v>
      </c>
      <c r="H28" s="163">
        <v>3553</v>
      </c>
      <c r="I28" s="164">
        <f t="shared" si="3"/>
        <v>-0.25231481481481477</v>
      </c>
      <c r="J28" s="164">
        <f>H28/H25</f>
        <v>2.4024612887957264E-2</v>
      </c>
    </row>
    <row r="29" spans="1:20" x14ac:dyDescent="0.25">
      <c r="B29" s="158" t="s">
        <v>107</v>
      </c>
      <c r="C29" s="159">
        <v>139971</v>
      </c>
      <c r="D29" s="159">
        <v>11008</v>
      </c>
      <c r="E29" s="159">
        <v>121286</v>
      </c>
      <c r="F29" s="159">
        <v>140575</v>
      </c>
      <c r="G29" s="159">
        <v>146954</v>
      </c>
      <c r="H29" s="159">
        <v>142365</v>
      </c>
      <c r="I29" s="160">
        <f t="shared" si="3"/>
        <v>-3.122745893272727E-2</v>
      </c>
      <c r="J29" s="160">
        <f>H29/H25</f>
        <v>0.96264115220772195</v>
      </c>
    </row>
    <row r="30" spans="1:20" x14ac:dyDescent="0.25">
      <c r="B30" s="162" t="s">
        <v>110</v>
      </c>
      <c r="C30" s="163">
        <v>64610</v>
      </c>
      <c r="D30" s="163">
        <v>461</v>
      </c>
      <c r="E30" s="163">
        <v>55516</v>
      </c>
      <c r="F30" s="163">
        <v>63956</v>
      </c>
      <c r="G30" s="163">
        <v>66540</v>
      </c>
      <c r="H30" s="163">
        <v>66925</v>
      </c>
      <c r="I30" s="164">
        <f t="shared" si="3"/>
        <v>5.785993387436239E-3</v>
      </c>
      <c r="J30" s="164">
        <f>H30/H25</f>
        <v>0.4525322875109879</v>
      </c>
    </row>
    <row r="31" spans="1:20" x14ac:dyDescent="0.25">
      <c r="B31" s="162" t="s">
        <v>113</v>
      </c>
      <c r="C31" s="163">
        <v>15278</v>
      </c>
      <c r="D31" s="163">
        <v>1551</v>
      </c>
      <c r="E31" s="163">
        <v>11389</v>
      </c>
      <c r="F31" s="163">
        <v>14497</v>
      </c>
      <c r="G31" s="163">
        <v>15333</v>
      </c>
      <c r="H31" s="163">
        <v>13413</v>
      </c>
      <c r="I31" s="164">
        <f t="shared" si="3"/>
        <v>-0.12522011348072781</v>
      </c>
      <c r="J31" s="164">
        <f>H31/H25</f>
        <v>9.0695787409561163E-2</v>
      </c>
    </row>
    <row r="32" spans="1:20" x14ac:dyDescent="0.25">
      <c r="B32" s="162" t="s">
        <v>116</v>
      </c>
      <c r="C32" s="163">
        <v>6362</v>
      </c>
      <c r="D32" s="163">
        <v>3174</v>
      </c>
      <c r="E32" s="163">
        <v>6284</v>
      </c>
      <c r="F32" s="163">
        <v>6631</v>
      </c>
      <c r="G32" s="163">
        <v>6481</v>
      </c>
      <c r="H32" s="163">
        <v>5585</v>
      </c>
      <c r="I32" s="164">
        <f t="shared" si="3"/>
        <v>-0.13825027002005863</v>
      </c>
      <c r="J32" s="164">
        <f>H32/H25</f>
        <v>3.7764554736628576E-2</v>
      </c>
    </row>
    <row r="33" spans="2:10" x14ac:dyDescent="0.25">
      <c r="B33" s="162" t="s">
        <v>123</v>
      </c>
      <c r="C33" s="163">
        <v>5653</v>
      </c>
      <c r="D33" s="163">
        <v>170</v>
      </c>
      <c r="E33" s="163">
        <v>6830</v>
      </c>
      <c r="F33" s="163">
        <v>5327</v>
      </c>
      <c r="G33" s="163">
        <v>6123</v>
      </c>
      <c r="H33" s="163">
        <v>5803</v>
      </c>
      <c r="I33" s="164">
        <f t="shared" si="3"/>
        <v>-5.2261963089988539E-2</v>
      </c>
      <c r="J33" s="164">
        <f>H33/H25</f>
        <v>3.9238623301102171E-2</v>
      </c>
    </row>
    <row r="34" spans="2:10" x14ac:dyDescent="0.25">
      <c r="B34" s="162" t="s">
        <v>119</v>
      </c>
      <c r="C34" s="163">
        <v>6909</v>
      </c>
      <c r="D34" s="163">
        <v>249</v>
      </c>
      <c r="E34" s="163">
        <v>8112</v>
      </c>
      <c r="F34" s="163">
        <v>7362</v>
      </c>
      <c r="G34" s="163">
        <v>6913</v>
      </c>
      <c r="H34" s="163">
        <v>6687</v>
      </c>
      <c r="I34" s="164">
        <f t="shared" si="3"/>
        <v>-3.269202950961958E-2</v>
      </c>
      <c r="J34" s="164">
        <f>H34/H25</f>
        <v>4.521603894786666E-2</v>
      </c>
    </row>
    <row r="35" spans="2:10" x14ac:dyDescent="0.25">
      <c r="B35" s="162" t="s">
        <v>128</v>
      </c>
      <c r="C35" s="163">
        <v>5326</v>
      </c>
      <c r="D35" s="163">
        <v>39</v>
      </c>
      <c r="E35" s="163">
        <v>3232</v>
      </c>
      <c r="F35" s="163">
        <v>4376</v>
      </c>
      <c r="G35" s="163">
        <v>3587</v>
      </c>
      <c r="H35" s="163">
        <v>3609</v>
      </c>
      <c r="I35" s="164">
        <f t="shared" si="3"/>
        <v>6.1332589908000834E-3</v>
      </c>
      <c r="J35" s="164">
        <f>H35/H25</f>
        <v>2.4403272702684428E-2</v>
      </c>
    </row>
    <row r="36" spans="2:10" x14ac:dyDescent="0.25">
      <c r="B36" s="162" t="s">
        <v>131</v>
      </c>
      <c r="C36" s="163">
        <v>5626</v>
      </c>
      <c r="D36" s="163">
        <v>90</v>
      </c>
      <c r="E36" s="163">
        <v>1725</v>
      </c>
      <c r="F36" s="163">
        <v>3291</v>
      </c>
      <c r="G36" s="163">
        <v>3554</v>
      </c>
      <c r="H36" s="163">
        <v>3156</v>
      </c>
      <c r="I36" s="164">
        <f t="shared" si="3"/>
        <v>-0.1119864940911649</v>
      </c>
      <c r="J36" s="164">
        <f>H36/H25</f>
        <v>2.134018527283792E-2</v>
      </c>
    </row>
    <row r="37" spans="2:10" x14ac:dyDescent="0.25">
      <c r="B37" s="167" t="s">
        <v>145</v>
      </c>
      <c r="C37" s="168">
        <f t="shared" ref="C37:H37" si="4">C29-SUM(C30:C36)</f>
        <v>30207</v>
      </c>
      <c r="D37" s="168">
        <f t="shared" si="4"/>
        <v>5274</v>
      </c>
      <c r="E37" s="168">
        <f t="shared" si="4"/>
        <v>28198</v>
      </c>
      <c r="F37" s="168">
        <f t="shared" si="4"/>
        <v>35135</v>
      </c>
      <c r="G37" s="168">
        <f t="shared" si="4"/>
        <v>38423</v>
      </c>
      <c r="H37" s="168">
        <f t="shared" si="4"/>
        <v>37187</v>
      </c>
      <c r="I37" s="169">
        <f t="shared" si="3"/>
        <v>-3.2168232569034227E-2</v>
      </c>
      <c r="J37" s="169">
        <f>H37/H25</f>
        <v>0.25145040232605315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105310</v>
      </c>
      <c r="D39" s="175">
        <v>10131</v>
      </c>
      <c r="E39" s="175">
        <v>88104</v>
      </c>
      <c r="F39" s="175">
        <v>102173</v>
      </c>
      <c r="G39" s="175">
        <v>112246</v>
      </c>
      <c r="H39" s="175">
        <v>115019</v>
      </c>
      <c r="I39" s="176">
        <f t="shared" ref="I39:I51" si="5">IFERROR(H39/G39-1,"-")</f>
        <v>2.4704666536001341E-2</v>
      </c>
      <c r="J39" s="176">
        <f>H39/H39</f>
        <v>1</v>
      </c>
    </row>
    <row r="40" spans="2:10" x14ac:dyDescent="0.25">
      <c r="B40" s="158" t="s">
        <v>97</v>
      </c>
      <c r="C40" s="159">
        <v>6245</v>
      </c>
      <c r="D40" s="159">
        <v>3001</v>
      </c>
      <c r="E40" s="159">
        <v>5940</v>
      </c>
      <c r="F40" s="159">
        <v>4224</v>
      </c>
      <c r="G40" s="159">
        <v>4931</v>
      </c>
      <c r="H40" s="159">
        <v>5645</v>
      </c>
      <c r="I40" s="160">
        <f t="shared" si="5"/>
        <v>0.14479821537213544</v>
      </c>
      <c r="J40" s="160">
        <f>H40/H39</f>
        <v>4.9078847842530367E-2</v>
      </c>
    </row>
    <row r="41" spans="2:10" x14ac:dyDescent="0.25">
      <c r="B41" s="162" t="s">
        <v>103</v>
      </c>
      <c r="C41" s="163">
        <v>2293</v>
      </c>
      <c r="D41" s="163">
        <v>2279</v>
      </c>
      <c r="E41" s="163">
        <v>2491</v>
      </c>
      <c r="F41" s="163">
        <v>1394</v>
      </c>
      <c r="G41" s="163">
        <v>1755</v>
      </c>
      <c r="H41" s="163">
        <v>2075</v>
      </c>
      <c r="I41" s="164">
        <f t="shared" si="5"/>
        <v>0.18233618233618243</v>
      </c>
      <c r="J41" s="164">
        <f>H41/H39</f>
        <v>1.804049765690886E-2</v>
      </c>
    </row>
    <row r="42" spans="2:10" x14ac:dyDescent="0.25">
      <c r="B42" s="162" t="s">
        <v>100</v>
      </c>
      <c r="C42" s="163">
        <v>3952</v>
      </c>
      <c r="D42" s="163">
        <v>722</v>
      </c>
      <c r="E42" s="163">
        <v>3449</v>
      </c>
      <c r="F42" s="163">
        <v>2830</v>
      </c>
      <c r="G42" s="163">
        <v>3176</v>
      </c>
      <c r="H42" s="163">
        <v>3570</v>
      </c>
      <c r="I42" s="164">
        <f t="shared" si="5"/>
        <v>0.12405541561712852</v>
      </c>
      <c r="J42" s="164">
        <f>H42/H39</f>
        <v>3.1038350185621507E-2</v>
      </c>
    </row>
    <row r="43" spans="2:10" x14ac:dyDescent="0.25">
      <c r="B43" s="158" t="s">
        <v>107</v>
      </c>
      <c r="C43" s="159">
        <v>99065</v>
      </c>
      <c r="D43" s="159">
        <v>7130</v>
      </c>
      <c r="E43" s="159">
        <v>82164</v>
      </c>
      <c r="F43" s="159">
        <v>97949</v>
      </c>
      <c r="G43" s="159">
        <v>107315</v>
      </c>
      <c r="H43" s="159">
        <v>109374</v>
      </c>
      <c r="I43" s="160">
        <f t="shared" si="5"/>
        <v>1.9186507012067366E-2</v>
      </c>
      <c r="J43" s="160">
        <f>H43/H39</f>
        <v>0.95092115215746964</v>
      </c>
    </row>
    <row r="44" spans="2:10" x14ac:dyDescent="0.25">
      <c r="B44" s="162" t="s">
        <v>110</v>
      </c>
      <c r="C44" s="163">
        <v>44676</v>
      </c>
      <c r="D44" s="163">
        <v>257</v>
      </c>
      <c r="E44" s="163">
        <v>33474</v>
      </c>
      <c r="F44" s="163">
        <v>40917</v>
      </c>
      <c r="G44" s="163">
        <v>46040</v>
      </c>
      <c r="H44" s="163">
        <v>47035</v>
      </c>
      <c r="I44" s="164">
        <f t="shared" si="5"/>
        <v>2.16116420503909E-2</v>
      </c>
      <c r="J44" s="164">
        <f>H44/H39</f>
        <v>0.4089324372494979</v>
      </c>
    </row>
    <row r="45" spans="2:10" x14ac:dyDescent="0.25">
      <c r="B45" s="162" t="s">
        <v>113</v>
      </c>
      <c r="C45" s="163">
        <v>4649</v>
      </c>
      <c r="D45" s="163">
        <v>587</v>
      </c>
      <c r="E45" s="163">
        <v>3140</v>
      </c>
      <c r="F45" s="163">
        <v>4770</v>
      </c>
      <c r="G45" s="163">
        <v>4864</v>
      </c>
      <c r="H45" s="163">
        <v>4432</v>
      </c>
      <c r="I45" s="164">
        <f t="shared" si="5"/>
        <v>-8.8815789473684181E-2</v>
      </c>
      <c r="J45" s="164">
        <f>H45/H39</f>
        <v>3.8532764152009666E-2</v>
      </c>
    </row>
    <row r="46" spans="2:10" x14ac:dyDescent="0.25">
      <c r="B46" s="162" t="s">
        <v>116</v>
      </c>
      <c r="C46" s="163">
        <v>2719</v>
      </c>
      <c r="D46" s="163">
        <v>1408</v>
      </c>
      <c r="E46" s="163">
        <v>2638</v>
      </c>
      <c r="F46" s="163">
        <v>2846</v>
      </c>
      <c r="G46" s="163">
        <v>2914</v>
      </c>
      <c r="H46" s="163">
        <v>3282</v>
      </c>
      <c r="I46" s="164">
        <f t="shared" si="5"/>
        <v>0.12628689087165412</v>
      </c>
      <c r="J46" s="164">
        <f>H46/H39</f>
        <v>2.8534416052999938E-2</v>
      </c>
    </row>
    <row r="47" spans="2:10" x14ac:dyDescent="0.25">
      <c r="B47" s="162" t="s">
        <v>123</v>
      </c>
      <c r="C47" s="163">
        <v>4291</v>
      </c>
      <c r="D47" s="163">
        <v>158</v>
      </c>
      <c r="E47" s="163">
        <v>4319</v>
      </c>
      <c r="F47" s="163">
        <v>4506</v>
      </c>
      <c r="G47" s="163">
        <v>4862</v>
      </c>
      <c r="H47" s="163">
        <v>4791</v>
      </c>
      <c r="I47" s="164">
        <f t="shared" si="5"/>
        <v>-1.4603044014808719E-2</v>
      </c>
      <c r="J47" s="164">
        <f>H47/H39</f>
        <v>4.1653987602048359E-2</v>
      </c>
    </row>
    <row r="48" spans="2:10" x14ac:dyDescent="0.25">
      <c r="B48" s="162" t="s">
        <v>119</v>
      </c>
      <c r="C48" s="163">
        <v>3387</v>
      </c>
      <c r="D48" s="163">
        <v>59</v>
      </c>
      <c r="E48" s="163">
        <v>3069</v>
      </c>
      <c r="F48" s="163">
        <v>3219</v>
      </c>
      <c r="G48" s="163">
        <v>3831</v>
      </c>
      <c r="H48" s="163">
        <v>3089</v>
      </c>
      <c r="I48" s="164">
        <f t="shared" si="5"/>
        <v>-0.19368311145914907</v>
      </c>
      <c r="J48" s="164">
        <f>H48/H39</f>
        <v>2.685643241551396E-2</v>
      </c>
    </row>
    <row r="49" spans="2:10" x14ac:dyDescent="0.25">
      <c r="B49" s="162" t="s">
        <v>128</v>
      </c>
      <c r="C49" s="163">
        <v>4220</v>
      </c>
      <c r="D49" s="163">
        <v>31</v>
      </c>
      <c r="E49" s="163">
        <v>3518</v>
      </c>
      <c r="F49" s="163">
        <v>4227</v>
      </c>
      <c r="G49" s="163">
        <v>3701</v>
      </c>
      <c r="H49" s="163">
        <v>3548</v>
      </c>
      <c r="I49" s="164">
        <f t="shared" si="5"/>
        <v>-4.1340178330180999E-2</v>
      </c>
      <c r="J49" s="164">
        <f>H49/H39</f>
        <v>3.0847077439379582E-2</v>
      </c>
    </row>
    <row r="50" spans="2:10" x14ac:dyDescent="0.25">
      <c r="B50" s="162" t="s">
        <v>131</v>
      </c>
      <c r="C50" s="163">
        <v>6567</v>
      </c>
      <c r="D50" s="163">
        <v>368</v>
      </c>
      <c r="E50" s="163">
        <v>2552</v>
      </c>
      <c r="F50" s="163">
        <v>3815</v>
      </c>
      <c r="G50" s="163">
        <v>4132</v>
      </c>
      <c r="H50" s="163">
        <v>3336</v>
      </c>
      <c r="I50" s="164">
        <f t="shared" si="5"/>
        <v>-0.19264278799612777</v>
      </c>
      <c r="J50" s="164">
        <f>H50/H39</f>
        <v>2.9003903702866481E-2</v>
      </c>
    </row>
    <row r="51" spans="2:10" x14ac:dyDescent="0.25">
      <c r="B51" s="167" t="s">
        <v>145</v>
      </c>
      <c r="C51" s="168">
        <f t="shared" ref="C51:H51" si="6">C43-SUM(C44:C50)</f>
        <v>28556</v>
      </c>
      <c r="D51" s="168">
        <f t="shared" si="6"/>
        <v>4262</v>
      </c>
      <c r="E51" s="168">
        <f t="shared" si="6"/>
        <v>29454</v>
      </c>
      <c r="F51" s="168">
        <f t="shared" si="6"/>
        <v>33649</v>
      </c>
      <c r="G51" s="168">
        <f t="shared" si="6"/>
        <v>36971</v>
      </c>
      <c r="H51" s="168">
        <f t="shared" si="6"/>
        <v>39861</v>
      </c>
      <c r="I51" s="169">
        <f t="shared" si="5"/>
        <v>7.8169375997403368E-2</v>
      </c>
      <c r="J51" s="169">
        <f>H51/H39</f>
        <v>0.34656013354315374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4632</v>
      </c>
      <c r="D53" s="175">
        <v>335</v>
      </c>
      <c r="E53" s="175">
        <v>2789</v>
      </c>
      <c r="F53" s="175">
        <v>4514</v>
      </c>
      <c r="G53" s="175">
        <v>4771</v>
      </c>
      <c r="H53" s="175">
        <v>3980</v>
      </c>
      <c r="I53" s="176">
        <f t="shared" ref="I53:I65" si="7">IFERROR(H53/G53-1,"-")</f>
        <v>-0.16579333473066438</v>
      </c>
      <c r="J53" s="176">
        <f>H53/H53</f>
        <v>1</v>
      </c>
    </row>
    <row r="54" spans="2:10" x14ac:dyDescent="0.25">
      <c r="B54" s="158" t="s">
        <v>97</v>
      </c>
      <c r="C54" s="159">
        <v>458</v>
      </c>
      <c r="D54" s="159">
        <v>35</v>
      </c>
      <c r="E54" s="159">
        <v>119</v>
      </c>
      <c r="F54" s="159">
        <v>1606</v>
      </c>
      <c r="G54" s="159">
        <v>924</v>
      </c>
      <c r="H54" s="159">
        <v>571</v>
      </c>
      <c r="I54" s="160">
        <f t="shared" si="7"/>
        <v>-0.38203463203463206</v>
      </c>
      <c r="J54" s="160">
        <f>H54/H53</f>
        <v>0.14346733668341707</v>
      </c>
    </row>
    <row r="55" spans="2:10" x14ac:dyDescent="0.25">
      <c r="B55" s="162" t="s">
        <v>103</v>
      </c>
      <c r="C55" s="163">
        <v>196</v>
      </c>
      <c r="D55" s="163">
        <v>23</v>
      </c>
      <c r="E55" s="163">
        <v>28</v>
      </c>
      <c r="F55" s="163">
        <v>1151</v>
      </c>
      <c r="G55" s="163">
        <v>370</v>
      </c>
      <c r="H55" s="163">
        <v>361</v>
      </c>
      <c r="I55" s="164">
        <f t="shared" si="7"/>
        <v>-2.4324324324324298E-2</v>
      </c>
      <c r="J55" s="164">
        <f>H55/H53</f>
        <v>9.0703517587939694E-2</v>
      </c>
    </row>
    <row r="56" spans="2:10" x14ac:dyDescent="0.25">
      <c r="B56" s="162" t="s">
        <v>100</v>
      </c>
      <c r="C56" s="163">
        <v>262</v>
      </c>
      <c r="D56" s="163">
        <v>12</v>
      </c>
      <c r="E56" s="163">
        <v>91</v>
      </c>
      <c r="F56" s="163">
        <v>455</v>
      </c>
      <c r="G56" s="163">
        <v>554</v>
      </c>
      <c r="H56" s="163">
        <v>210</v>
      </c>
      <c r="I56" s="164">
        <f t="shared" si="7"/>
        <v>-0.62093862815884471</v>
      </c>
      <c r="J56" s="164">
        <f>H56/H53</f>
        <v>5.2763819095477386E-2</v>
      </c>
    </row>
    <row r="57" spans="2:10" x14ac:dyDescent="0.25">
      <c r="B57" s="158" t="s">
        <v>107</v>
      </c>
      <c r="C57" s="159">
        <v>4174</v>
      </c>
      <c r="D57" s="159">
        <v>300</v>
      </c>
      <c r="E57" s="159">
        <v>2670</v>
      </c>
      <c r="F57" s="159">
        <v>2908</v>
      </c>
      <c r="G57" s="159">
        <v>3847</v>
      </c>
      <c r="H57" s="159">
        <v>3409</v>
      </c>
      <c r="I57" s="160">
        <f t="shared" si="7"/>
        <v>-0.1138549519105797</v>
      </c>
      <c r="J57" s="160">
        <f>H57/H53</f>
        <v>0.85653266331658295</v>
      </c>
    </row>
    <row r="58" spans="2:10" x14ac:dyDescent="0.25">
      <c r="B58" s="162" t="s">
        <v>110</v>
      </c>
      <c r="C58" s="163">
        <v>1200</v>
      </c>
      <c r="D58" s="163">
        <v>3</v>
      </c>
      <c r="E58" s="163">
        <v>946</v>
      </c>
      <c r="F58" s="163">
        <v>823</v>
      </c>
      <c r="G58" s="163">
        <v>1042</v>
      </c>
      <c r="H58" s="163">
        <v>1039</v>
      </c>
      <c r="I58" s="164">
        <f t="shared" si="7"/>
        <v>-2.8790786948176272E-3</v>
      </c>
      <c r="J58" s="164">
        <f>H58/H53</f>
        <v>0.26105527638190956</v>
      </c>
    </row>
    <row r="59" spans="2:10" x14ac:dyDescent="0.25">
      <c r="B59" s="162" t="s">
        <v>113</v>
      </c>
      <c r="C59" s="163">
        <v>1169</v>
      </c>
      <c r="D59" s="163">
        <v>174</v>
      </c>
      <c r="E59" s="163">
        <v>615</v>
      </c>
      <c r="F59" s="163">
        <v>548</v>
      </c>
      <c r="G59" s="163">
        <v>766</v>
      </c>
      <c r="H59" s="163">
        <v>747</v>
      </c>
      <c r="I59" s="164">
        <f t="shared" si="7"/>
        <v>-2.4804177545691863E-2</v>
      </c>
      <c r="J59" s="164">
        <f>H59/H53</f>
        <v>0.18768844221105527</v>
      </c>
    </row>
    <row r="60" spans="2:10" x14ac:dyDescent="0.25">
      <c r="B60" s="162" t="s">
        <v>116</v>
      </c>
      <c r="C60" s="163">
        <v>238</v>
      </c>
      <c r="D60" s="163">
        <v>29</v>
      </c>
      <c r="E60" s="163">
        <v>133</v>
      </c>
      <c r="F60" s="163">
        <v>288</v>
      </c>
      <c r="G60" s="163">
        <v>301</v>
      </c>
      <c r="H60" s="163">
        <v>204</v>
      </c>
      <c r="I60" s="164">
        <f t="shared" si="7"/>
        <v>-0.32225913621262459</v>
      </c>
      <c r="J60" s="164">
        <f>H60/H53</f>
        <v>5.1256281407035177E-2</v>
      </c>
    </row>
    <row r="61" spans="2:10" x14ac:dyDescent="0.25">
      <c r="B61" s="162" t="s">
        <v>123</v>
      </c>
      <c r="C61" s="163">
        <v>127</v>
      </c>
      <c r="D61" s="163">
        <v>3</v>
      </c>
      <c r="E61" s="163">
        <v>109</v>
      </c>
      <c r="F61" s="163">
        <v>75</v>
      </c>
      <c r="G61" s="163">
        <v>156</v>
      </c>
      <c r="H61" s="163">
        <v>99</v>
      </c>
      <c r="I61" s="164">
        <f t="shared" si="7"/>
        <v>-0.36538461538461542</v>
      </c>
      <c r="J61" s="164">
        <f>H61/H53</f>
        <v>2.4874371859296484E-2</v>
      </c>
    </row>
    <row r="62" spans="2:10" x14ac:dyDescent="0.25">
      <c r="B62" s="162" t="s">
        <v>119</v>
      </c>
      <c r="C62" s="163">
        <v>104</v>
      </c>
      <c r="D62" s="163">
        <v>3</v>
      </c>
      <c r="E62" s="163">
        <v>106</v>
      </c>
      <c r="F62" s="163">
        <v>66</v>
      </c>
      <c r="G62" s="163">
        <v>88</v>
      </c>
      <c r="H62" s="163">
        <v>124</v>
      </c>
      <c r="I62" s="164">
        <f t="shared" si="7"/>
        <v>0.40909090909090917</v>
      </c>
      <c r="J62" s="164">
        <f>H62/H53</f>
        <v>3.1155778894472363E-2</v>
      </c>
    </row>
    <row r="63" spans="2:10" x14ac:dyDescent="0.25">
      <c r="B63" s="162" t="s">
        <v>128</v>
      </c>
      <c r="C63" s="163">
        <v>31</v>
      </c>
      <c r="D63" s="163">
        <v>0</v>
      </c>
      <c r="E63" s="163">
        <v>11</v>
      </c>
      <c r="F63" s="163">
        <v>47</v>
      </c>
      <c r="G63" s="163">
        <v>26</v>
      </c>
      <c r="H63" s="163">
        <v>76</v>
      </c>
      <c r="I63" s="164">
        <f t="shared" si="7"/>
        <v>1.9230769230769229</v>
      </c>
      <c r="J63" s="164">
        <f>H63/H53</f>
        <v>1.9095477386934675E-2</v>
      </c>
    </row>
    <row r="64" spans="2:10" x14ac:dyDescent="0.25">
      <c r="B64" s="162" t="s">
        <v>131</v>
      </c>
      <c r="C64" s="163">
        <v>66</v>
      </c>
      <c r="D64" s="163">
        <v>0</v>
      </c>
      <c r="E64" s="163">
        <v>39</v>
      </c>
      <c r="F64" s="163">
        <v>47</v>
      </c>
      <c r="G64" s="163">
        <v>46</v>
      </c>
      <c r="H64" s="163">
        <v>21</v>
      </c>
      <c r="I64" s="164">
        <f t="shared" si="7"/>
        <v>-0.54347826086956519</v>
      </c>
      <c r="J64" s="164">
        <f>H64/H53</f>
        <v>5.2763819095477385E-3</v>
      </c>
    </row>
    <row r="65" spans="2:10" x14ac:dyDescent="0.25">
      <c r="B65" s="167" t="s">
        <v>145</v>
      </c>
      <c r="C65" s="168">
        <f t="shared" ref="C65:H65" si="8">C57-SUM(C58:C64)</f>
        <v>1239</v>
      </c>
      <c r="D65" s="168">
        <f t="shared" si="8"/>
        <v>88</v>
      </c>
      <c r="E65" s="168">
        <f t="shared" si="8"/>
        <v>711</v>
      </c>
      <c r="F65" s="168">
        <f t="shared" si="8"/>
        <v>1014</v>
      </c>
      <c r="G65" s="168">
        <f t="shared" si="8"/>
        <v>1422</v>
      </c>
      <c r="H65" s="168">
        <f t="shared" si="8"/>
        <v>1099</v>
      </c>
      <c r="I65" s="169">
        <f t="shared" si="7"/>
        <v>-0.22714486638537268</v>
      </c>
      <c r="J65" s="169">
        <f>H65/H53</f>
        <v>0.27613065326633168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11683</v>
      </c>
      <c r="D67" s="175">
        <v>1554</v>
      </c>
      <c r="E67" s="175">
        <v>10397</v>
      </c>
      <c r="F67" s="175">
        <v>18389</v>
      </c>
      <c r="G67" s="175">
        <v>24407</v>
      </c>
      <c r="H67" s="175">
        <v>15773</v>
      </c>
      <c r="I67" s="176">
        <f t="shared" ref="I67:I79" si="9">IFERROR(H67/G67-1,"-")</f>
        <v>-0.35375097308149306</v>
      </c>
      <c r="J67" s="176">
        <f>H67/H67</f>
        <v>1</v>
      </c>
    </row>
    <row r="68" spans="2:10" x14ac:dyDescent="0.25">
      <c r="B68" s="158" t="s">
        <v>97</v>
      </c>
      <c r="C68" s="159">
        <v>2948</v>
      </c>
      <c r="D68" s="159">
        <v>795</v>
      </c>
      <c r="E68" s="159">
        <v>2447</v>
      </c>
      <c r="F68" s="159">
        <v>2288</v>
      </c>
      <c r="G68" s="159">
        <v>3641</v>
      </c>
      <c r="H68" s="159">
        <v>1914</v>
      </c>
      <c r="I68" s="160">
        <f t="shared" si="9"/>
        <v>-0.47432024169184295</v>
      </c>
      <c r="J68" s="160">
        <f>H68/H67</f>
        <v>0.12134660495783935</v>
      </c>
    </row>
    <row r="69" spans="2:10" x14ac:dyDescent="0.25">
      <c r="B69" s="162" t="s">
        <v>103</v>
      </c>
      <c r="C69" s="163">
        <v>1391</v>
      </c>
      <c r="D69" s="163">
        <v>777</v>
      </c>
      <c r="E69" s="163">
        <v>1565</v>
      </c>
      <c r="F69" s="163">
        <v>1964</v>
      </c>
      <c r="G69" s="163">
        <v>2133</v>
      </c>
      <c r="H69" s="163">
        <v>701</v>
      </c>
      <c r="I69" s="164">
        <f t="shared" si="9"/>
        <v>-0.67135489920300051</v>
      </c>
      <c r="J69" s="164">
        <f>H69/H67</f>
        <v>4.4443035567108352E-2</v>
      </c>
    </row>
    <row r="70" spans="2:10" x14ac:dyDescent="0.25">
      <c r="B70" s="162" t="s">
        <v>100</v>
      </c>
      <c r="C70" s="163">
        <v>1557</v>
      </c>
      <c r="D70" s="163">
        <v>18</v>
      </c>
      <c r="E70" s="163">
        <v>882</v>
      </c>
      <c r="F70" s="163">
        <v>324</v>
      </c>
      <c r="G70" s="163">
        <v>1508</v>
      </c>
      <c r="H70" s="163">
        <v>1213</v>
      </c>
      <c r="I70" s="164">
        <f t="shared" si="9"/>
        <v>-0.19562334217506627</v>
      </c>
      <c r="J70" s="164">
        <f>H70/H67</f>
        <v>7.6903569390730994E-2</v>
      </c>
    </row>
    <row r="71" spans="2:10" x14ac:dyDescent="0.25">
      <c r="B71" s="158" t="s">
        <v>107</v>
      </c>
      <c r="C71" s="159">
        <v>8735</v>
      </c>
      <c r="D71" s="159">
        <v>759</v>
      </c>
      <c r="E71" s="159">
        <v>7950</v>
      </c>
      <c r="F71" s="159">
        <v>16101</v>
      </c>
      <c r="G71" s="159">
        <v>20766</v>
      </c>
      <c r="H71" s="159">
        <v>13859</v>
      </c>
      <c r="I71" s="160">
        <f t="shared" si="9"/>
        <v>-0.33261099874795341</v>
      </c>
      <c r="J71" s="160">
        <f>H71/H67</f>
        <v>0.87865339504216067</v>
      </c>
    </row>
    <row r="72" spans="2:10" x14ac:dyDescent="0.25">
      <c r="B72" s="162" t="s">
        <v>110</v>
      </c>
      <c r="C72" s="163">
        <v>3884</v>
      </c>
      <c r="D72" s="163">
        <v>1</v>
      </c>
      <c r="E72" s="163">
        <v>2953</v>
      </c>
      <c r="F72" s="163">
        <v>5416</v>
      </c>
      <c r="G72" s="163">
        <v>6599</v>
      </c>
      <c r="H72" s="163">
        <v>6445</v>
      </c>
      <c r="I72" s="164">
        <f t="shared" si="9"/>
        <v>-2.3336869222609469E-2</v>
      </c>
      <c r="J72" s="164">
        <f>H72/H67</f>
        <v>0.40860964940087491</v>
      </c>
    </row>
    <row r="73" spans="2:10" x14ac:dyDescent="0.25">
      <c r="B73" s="162" t="s">
        <v>113</v>
      </c>
      <c r="C73" s="163">
        <v>861</v>
      </c>
      <c r="D73" s="163">
        <v>201</v>
      </c>
      <c r="E73" s="163">
        <v>1125</v>
      </c>
      <c r="F73" s="163">
        <v>845</v>
      </c>
      <c r="G73" s="163">
        <v>1209</v>
      </c>
      <c r="H73" s="163">
        <v>1027</v>
      </c>
      <c r="I73" s="164">
        <f t="shared" si="9"/>
        <v>-0.15053763440860213</v>
      </c>
      <c r="J73" s="164">
        <f>H73/H67</f>
        <v>6.511126608761808E-2</v>
      </c>
    </row>
    <row r="74" spans="2:10" x14ac:dyDescent="0.25">
      <c r="B74" s="162" t="s">
        <v>116</v>
      </c>
      <c r="C74" s="163">
        <v>1017</v>
      </c>
      <c r="D74" s="163">
        <v>160</v>
      </c>
      <c r="E74" s="163">
        <v>705</v>
      </c>
      <c r="F74" s="163">
        <v>2422</v>
      </c>
      <c r="G74" s="163">
        <v>2680</v>
      </c>
      <c r="H74" s="163">
        <v>917</v>
      </c>
      <c r="I74" s="164">
        <f t="shared" si="9"/>
        <v>-0.65783582089552239</v>
      </c>
      <c r="J74" s="164">
        <f>H74/H67</f>
        <v>5.8137323273949153E-2</v>
      </c>
    </row>
    <row r="75" spans="2:10" x14ac:dyDescent="0.25">
      <c r="B75" s="162" t="s">
        <v>123</v>
      </c>
      <c r="C75" s="163">
        <v>122</v>
      </c>
      <c r="D75" s="163">
        <v>2</v>
      </c>
      <c r="E75" s="163">
        <v>210</v>
      </c>
      <c r="F75" s="163">
        <v>356</v>
      </c>
      <c r="G75" s="163">
        <v>906</v>
      </c>
      <c r="H75" s="163">
        <v>524</v>
      </c>
      <c r="I75" s="164">
        <f t="shared" si="9"/>
        <v>-0.42163355408388525</v>
      </c>
      <c r="J75" s="164">
        <f>H75/H67</f>
        <v>3.32213275851138E-2</v>
      </c>
    </row>
    <row r="76" spans="2:10" x14ac:dyDescent="0.25">
      <c r="B76" s="162" t="s">
        <v>119</v>
      </c>
      <c r="C76" s="163">
        <v>233</v>
      </c>
      <c r="D76" s="163">
        <v>0</v>
      </c>
      <c r="E76" s="163">
        <v>211</v>
      </c>
      <c r="F76" s="163">
        <v>340</v>
      </c>
      <c r="G76" s="163">
        <v>582</v>
      </c>
      <c r="H76" s="163">
        <v>322</v>
      </c>
      <c r="I76" s="164">
        <f t="shared" si="9"/>
        <v>-0.4467353951890034</v>
      </c>
      <c r="J76" s="164">
        <f>H76/H67</f>
        <v>2.041463260001268E-2</v>
      </c>
    </row>
    <row r="77" spans="2:10" x14ac:dyDescent="0.25">
      <c r="B77" s="162" t="s">
        <v>128</v>
      </c>
      <c r="C77" s="163">
        <v>348</v>
      </c>
      <c r="D77" s="163">
        <v>0</v>
      </c>
      <c r="E77" s="163">
        <v>216</v>
      </c>
      <c r="F77" s="163">
        <v>1156</v>
      </c>
      <c r="G77" s="163">
        <v>797</v>
      </c>
      <c r="H77" s="163">
        <v>431</v>
      </c>
      <c r="I77" s="164">
        <f t="shared" si="9"/>
        <v>-0.45922208281053956</v>
      </c>
      <c r="J77" s="164">
        <f>H77/H67</f>
        <v>2.7325175933557346E-2</v>
      </c>
    </row>
    <row r="78" spans="2:10" x14ac:dyDescent="0.25">
      <c r="B78" s="162" t="s">
        <v>131</v>
      </c>
      <c r="C78" s="163">
        <v>356</v>
      </c>
      <c r="D78" s="163">
        <v>0</v>
      </c>
      <c r="E78" s="163">
        <v>149</v>
      </c>
      <c r="F78" s="163">
        <v>218</v>
      </c>
      <c r="G78" s="163">
        <v>380</v>
      </c>
      <c r="H78" s="163">
        <v>502</v>
      </c>
      <c r="I78" s="164">
        <f t="shared" si="9"/>
        <v>0.32105263157894748</v>
      </c>
      <c r="J78" s="164">
        <f>H78/H67</f>
        <v>3.1826539022380015E-2</v>
      </c>
    </row>
    <row r="79" spans="2:10" x14ac:dyDescent="0.25">
      <c r="B79" s="167" t="s">
        <v>145</v>
      </c>
      <c r="C79" s="168">
        <f t="shared" ref="C79:H79" si="10">C71-SUM(C72:C78)</f>
        <v>1914</v>
      </c>
      <c r="D79" s="168">
        <f t="shared" si="10"/>
        <v>395</v>
      </c>
      <c r="E79" s="168">
        <f t="shared" si="10"/>
        <v>2381</v>
      </c>
      <c r="F79" s="168">
        <f t="shared" si="10"/>
        <v>5348</v>
      </c>
      <c r="G79" s="168">
        <f t="shared" si="10"/>
        <v>7613</v>
      </c>
      <c r="H79" s="168">
        <f t="shared" si="10"/>
        <v>3691</v>
      </c>
      <c r="I79" s="169">
        <f t="shared" si="9"/>
        <v>-0.51517141731249172</v>
      </c>
      <c r="J79" s="169">
        <f>H79/H67</f>
        <v>0.23400748113865466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57643</v>
      </c>
      <c r="D81" s="175">
        <v>6183</v>
      </c>
      <c r="E81" s="175">
        <v>50459</v>
      </c>
      <c r="F81" s="175">
        <v>57829</v>
      </c>
      <c r="G81" s="175">
        <v>66869</v>
      </c>
      <c r="H81" s="175">
        <v>68685</v>
      </c>
      <c r="I81" s="176">
        <f t="shared" ref="I81:I93" si="11">IFERROR(H81/G81-1,"-")</f>
        <v>2.7157576754549995E-2</v>
      </c>
      <c r="J81" s="176">
        <f>H81/H81</f>
        <v>1</v>
      </c>
    </row>
    <row r="82" spans="2:10" x14ac:dyDescent="0.25">
      <c r="B82" s="158" t="s">
        <v>97</v>
      </c>
      <c r="C82" s="159">
        <v>19508</v>
      </c>
      <c r="D82" s="159">
        <v>2964</v>
      </c>
      <c r="E82" s="159">
        <v>19887</v>
      </c>
      <c r="F82" s="159">
        <v>18181</v>
      </c>
      <c r="G82" s="159">
        <v>18681</v>
      </c>
      <c r="H82" s="159">
        <v>19036</v>
      </c>
      <c r="I82" s="160">
        <f t="shared" si="11"/>
        <v>1.9003265349820664E-2</v>
      </c>
      <c r="J82" s="160">
        <f>H82/H81</f>
        <v>0.27714930479726285</v>
      </c>
    </row>
    <row r="83" spans="2:10" x14ac:dyDescent="0.25">
      <c r="B83" s="162" t="s">
        <v>103</v>
      </c>
      <c r="C83" s="163">
        <v>3989</v>
      </c>
      <c r="D83" s="163">
        <v>1841</v>
      </c>
      <c r="E83" s="163">
        <v>5892</v>
      </c>
      <c r="F83" s="163">
        <v>3040</v>
      </c>
      <c r="G83" s="163">
        <v>3538</v>
      </c>
      <c r="H83" s="163">
        <v>3458</v>
      </c>
      <c r="I83" s="164">
        <f t="shared" si="11"/>
        <v>-2.2611644997173497E-2</v>
      </c>
      <c r="J83" s="164">
        <f>H83/H81</f>
        <v>5.0345781466113418E-2</v>
      </c>
    </row>
    <row r="84" spans="2:10" x14ac:dyDescent="0.25">
      <c r="B84" s="162" t="s">
        <v>100</v>
      </c>
      <c r="C84" s="163">
        <v>15519</v>
      </c>
      <c r="D84" s="163">
        <v>1123</v>
      </c>
      <c r="E84" s="163">
        <v>13995</v>
      </c>
      <c r="F84" s="163">
        <v>15141</v>
      </c>
      <c r="G84" s="163">
        <v>15143</v>
      </c>
      <c r="H84" s="163">
        <v>15578</v>
      </c>
      <c r="I84" s="164">
        <f t="shared" si="11"/>
        <v>2.8726144092980244E-2</v>
      </c>
      <c r="J84" s="164">
        <f>H84/H81</f>
        <v>0.22680352333114945</v>
      </c>
    </row>
    <row r="85" spans="2:10" x14ac:dyDescent="0.25">
      <c r="B85" s="158" t="s">
        <v>107</v>
      </c>
      <c r="C85" s="159">
        <v>38135</v>
      </c>
      <c r="D85" s="159">
        <v>3219</v>
      </c>
      <c r="E85" s="159">
        <v>30572</v>
      </c>
      <c r="F85" s="159">
        <v>39648</v>
      </c>
      <c r="G85" s="159">
        <v>48188</v>
      </c>
      <c r="H85" s="159">
        <v>49649</v>
      </c>
      <c r="I85" s="160">
        <f t="shared" si="11"/>
        <v>3.0318751556404067E-2</v>
      </c>
      <c r="J85" s="160">
        <f>H85/H81</f>
        <v>0.72285069520273715</v>
      </c>
    </row>
    <row r="86" spans="2:10" x14ac:dyDescent="0.25">
      <c r="B86" s="162" t="s">
        <v>110</v>
      </c>
      <c r="C86" s="163">
        <v>6693</v>
      </c>
      <c r="D86" s="163">
        <v>193</v>
      </c>
      <c r="E86" s="163">
        <v>5005</v>
      </c>
      <c r="F86" s="163">
        <v>7345</v>
      </c>
      <c r="G86" s="163">
        <v>9359</v>
      </c>
      <c r="H86" s="163">
        <v>9724</v>
      </c>
      <c r="I86" s="164">
        <f t="shared" si="11"/>
        <v>3.8999893150977627E-2</v>
      </c>
      <c r="J86" s="164">
        <f>H86/H81</f>
        <v>0.14157385164155201</v>
      </c>
    </row>
    <row r="87" spans="2:10" x14ac:dyDescent="0.25">
      <c r="B87" s="162" t="s">
        <v>113</v>
      </c>
      <c r="C87" s="163">
        <v>12909</v>
      </c>
      <c r="D87" s="163">
        <v>682</v>
      </c>
      <c r="E87" s="163">
        <v>8736</v>
      </c>
      <c r="F87" s="163">
        <v>11990</v>
      </c>
      <c r="G87" s="163">
        <v>14402</v>
      </c>
      <c r="H87" s="163">
        <v>13160</v>
      </c>
      <c r="I87" s="164">
        <f t="shared" si="11"/>
        <v>-8.6238022496875399E-2</v>
      </c>
      <c r="J87" s="164">
        <f>H87/H81</f>
        <v>0.19159933027589721</v>
      </c>
    </row>
    <row r="88" spans="2:10" x14ac:dyDescent="0.25">
      <c r="B88" s="162" t="s">
        <v>116</v>
      </c>
      <c r="C88" s="163">
        <v>2993</v>
      </c>
      <c r="D88" s="163">
        <v>694</v>
      </c>
      <c r="E88" s="163">
        <v>3013</v>
      </c>
      <c r="F88" s="163">
        <v>3296</v>
      </c>
      <c r="G88" s="163">
        <v>4901</v>
      </c>
      <c r="H88" s="163">
        <v>5225</v>
      </c>
      <c r="I88" s="164">
        <f t="shared" si="11"/>
        <v>6.6108957355641706E-2</v>
      </c>
      <c r="J88" s="164">
        <f>H88/H81</f>
        <v>7.6071922544951584E-2</v>
      </c>
    </row>
    <row r="89" spans="2:10" x14ac:dyDescent="0.25">
      <c r="B89" s="162" t="s">
        <v>123</v>
      </c>
      <c r="C89" s="163">
        <v>665</v>
      </c>
      <c r="D89" s="163">
        <v>59</v>
      </c>
      <c r="E89" s="163">
        <v>945</v>
      </c>
      <c r="F89" s="163">
        <v>744</v>
      </c>
      <c r="G89" s="163">
        <v>1177</v>
      </c>
      <c r="H89" s="163">
        <v>1676</v>
      </c>
      <c r="I89" s="164">
        <f t="shared" si="11"/>
        <v>0.42395921835174177</v>
      </c>
      <c r="J89" s="164">
        <f>H89/H81</f>
        <v>2.4401252092887821E-2</v>
      </c>
    </row>
    <row r="90" spans="2:10" x14ac:dyDescent="0.25">
      <c r="B90" s="162" t="s">
        <v>119</v>
      </c>
      <c r="C90" s="163">
        <v>399</v>
      </c>
      <c r="D90" s="163">
        <v>53</v>
      </c>
      <c r="E90" s="163">
        <v>604</v>
      </c>
      <c r="F90" s="163">
        <v>464</v>
      </c>
      <c r="G90" s="163">
        <v>653</v>
      </c>
      <c r="H90" s="163">
        <v>722</v>
      </c>
      <c r="I90" s="164">
        <f t="shared" si="11"/>
        <v>0.10566615620214392</v>
      </c>
      <c r="J90" s="164">
        <f>H90/H81</f>
        <v>1.0511756569847857E-2</v>
      </c>
    </row>
    <row r="91" spans="2:10" x14ac:dyDescent="0.25">
      <c r="B91" s="162" t="s">
        <v>128</v>
      </c>
      <c r="C91" s="163">
        <v>1180</v>
      </c>
      <c r="D91" s="163">
        <v>17</v>
      </c>
      <c r="E91" s="163">
        <v>888</v>
      </c>
      <c r="F91" s="163">
        <v>1463</v>
      </c>
      <c r="G91" s="163">
        <v>1259</v>
      </c>
      <c r="H91" s="163">
        <v>1203</v>
      </c>
      <c r="I91" s="164">
        <f t="shared" si="11"/>
        <v>-4.4479745830023787E-2</v>
      </c>
      <c r="J91" s="164">
        <f>H91/H81</f>
        <v>1.7514741209871152E-2</v>
      </c>
    </row>
    <row r="92" spans="2:10" x14ac:dyDescent="0.25">
      <c r="B92" s="162" t="s">
        <v>131</v>
      </c>
      <c r="C92" s="163">
        <v>1727</v>
      </c>
      <c r="D92" s="163">
        <v>88</v>
      </c>
      <c r="E92" s="163">
        <v>702</v>
      </c>
      <c r="F92" s="163">
        <v>1268</v>
      </c>
      <c r="G92" s="163">
        <v>1627</v>
      </c>
      <c r="H92" s="163">
        <v>899</v>
      </c>
      <c r="I92" s="164">
        <f t="shared" si="11"/>
        <v>-0.44744929317762749</v>
      </c>
      <c r="J92" s="164">
        <f>H92/H81</f>
        <v>1.3088738443619422E-2</v>
      </c>
    </row>
    <row r="93" spans="2:10" x14ac:dyDescent="0.25">
      <c r="B93" s="167" t="s">
        <v>145</v>
      </c>
      <c r="C93" s="168">
        <f t="shared" ref="C93:H93" si="12">C85-SUM(C86:C92)</f>
        <v>11569</v>
      </c>
      <c r="D93" s="168">
        <f t="shared" si="12"/>
        <v>1433</v>
      </c>
      <c r="E93" s="168">
        <f t="shared" si="12"/>
        <v>10679</v>
      </c>
      <c r="F93" s="168">
        <f t="shared" si="12"/>
        <v>13078</v>
      </c>
      <c r="G93" s="168">
        <f t="shared" si="12"/>
        <v>14810</v>
      </c>
      <c r="H93" s="168">
        <f t="shared" si="12"/>
        <v>17040</v>
      </c>
      <c r="I93" s="169">
        <f t="shared" si="11"/>
        <v>0.15057393652937212</v>
      </c>
      <c r="J93" s="169">
        <f>H93/H81</f>
        <v>0.24808910242411006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5359</v>
      </c>
      <c r="D95" s="175">
        <v>1385</v>
      </c>
      <c r="E95" s="175">
        <v>4177</v>
      </c>
      <c r="F95" s="175">
        <v>5270</v>
      </c>
      <c r="G95" s="175">
        <v>4803</v>
      </c>
      <c r="H95" s="175">
        <v>4194</v>
      </c>
      <c r="I95" s="176">
        <f t="shared" ref="I95:I107" si="13">IFERROR(H95/G95-1,"-")</f>
        <v>-0.12679575265459087</v>
      </c>
      <c r="J95" s="176">
        <f>H95/H95</f>
        <v>1</v>
      </c>
    </row>
    <row r="96" spans="2:10" x14ac:dyDescent="0.25">
      <c r="B96" s="158" t="s">
        <v>97</v>
      </c>
      <c r="C96" s="159">
        <v>3061</v>
      </c>
      <c r="D96" s="159">
        <v>799</v>
      </c>
      <c r="E96" s="159">
        <v>2253</v>
      </c>
      <c r="F96" s="159">
        <v>3101</v>
      </c>
      <c r="G96" s="159">
        <v>2167</v>
      </c>
      <c r="H96" s="159">
        <v>1760</v>
      </c>
      <c r="I96" s="160">
        <f t="shared" si="13"/>
        <v>-0.18781725888324874</v>
      </c>
      <c r="J96" s="160">
        <f>H96/H95</f>
        <v>0.41964711492608486</v>
      </c>
    </row>
    <row r="97" spans="2:10" x14ac:dyDescent="0.25">
      <c r="B97" s="162" t="s">
        <v>103</v>
      </c>
      <c r="C97" s="163">
        <v>1674</v>
      </c>
      <c r="D97" s="163">
        <v>461</v>
      </c>
      <c r="E97" s="163">
        <v>1122</v>
      </c>
      <c r="F97" s="163">
        <v>489</v>
      </c>
      <c r="G97" s="163">
        <v>315</v>
      </c>
      <c r="H97" s="163">
        <v>389</v>
      </c>
      <c r="I97" s="164">
        <f t="shared" si="13"/>
        <v>0.23492063492063497</v>
      </c>
      <c r="J97" s="164">
        <f>H97/H95</f>
        <v>9.2751549833094901E-2</v>
      </c>
    </row>
    <row r="98" spans="2:10" x14ac:dyDescent="0.25">
      <c r="B98" s="162" t="s">
        <v>100</v>
      </c>
      <c r="C98" s="163">
        <v>1387</v>
      </c>
      <c r="D98" s="163">
        <v>338</v>
      </c>
      <c r="E98" s="163">
        <v>1131</v>
      </c>
      <c r="F98" s="163">
        <v>2612</v>
      </c>
      <c r="G98" s="163">
        <v>1852</v>
      </c>
      <c r="H98" s="163">
        <v>1371</v>
      </c>
      <c r="I98" s="164">
        <f t="shared" si="13"/>
        <v>-0.25971922246220303</v>
      </c>
      <c r="J98" s="164">
        <f>H98/H95</f>
        <v>0.32689556509299</v>
      </c>
    </row>
    <row r="99" spans="2:10" x14ac:dyDescent="0.25">
      <c r="B99" s="158" t="s">
        <v>107</v>
      </c>
      <c r="C99" s="159">
        <v>2298</v>
      </c>
      <c r="D99" s="159">
        <v>586</v>
      </c>
      <c r="E99" s="159">
        <v>1924</v>
      </c>
      <c r="F99" s="159">
        <v>2169</v>
      </c>
      <c r="G99" s="159">
        <v>2636</v>
      </c>
      <c r="H99" s="159">
        <v>2434</v>
      </c>
      <c r="I99" s="160">
        <f t="shared" si="13"/>
        <v>-7.6631259484066794E-2</v>
      </c>
      <c r="J99" s="160">
        <f>H99/H95</f>
        <v>0.58035288507391514</v>
      </c>
    </row>
    <row r="100" spans="2:10" x14ac:dyDescent="0.25">
      <c r="B100" s="162" t="s">
        <v>110</v>
      </c>
      <c r="C100" s="163">
        <v>525</v>
      </c>
      <c r="D100" s="163">
        <v>25</v>
      </c>
      <c r="E100" s="163">
        <v>330</v>
      </c>
      <c r="F100" s="163">
        <v>411</v>
      </c>
      <c r="G100" s="163">
        <v>472</v>
      </c>
      <c r="H100" s="163">
        <v>478</v>
      </c>
      <c r="I100" s="164">
        <f t="shared" si="13"/>
        <v>1.2711864406779627E-2</v>
      </c>
      <c r="J100" s="164">
        <f>H100/H95</f>
        <v>0.1139723414401526</v>
      </c>
    </row>
    <row r="101" spans="2:10" x14ac:dyDescent="0.25">
      <c r="B101" s="162" t="s">
        <v>113</v>
      </c>
      <c r="C101" s="163">
        <v>458</v>
      </c>
      <c r="D101" s="163">
        <v>92</v>
      </c>
      <c r="E101" s="163">
        <v>390</v>
      </c>
      <c r="F101" s="163">
        <v>440</v>
      </c>
      <c r="G101" s="163">
        <v>537</v>
      </c>
      <c r="H101" s="163">
        <v>505</v>
      </c>
      <c r="I101" s="164">
        <f t="shared" si="13"/>
        <v>-5.9590316573556845E-2</v>
      </c>
      <c r="J101" s="164">
        <f>H101/H95</f>
        <v>0.12041010968049595</v>
      </c>
    </row>
    <row r="102" spans="2:10" x14ac:dyDescent="0.25">
      <c r="B102" s="162" t="s">
        <v>116</v>
      </c>
      <c r="C102" s="163">
        <v>500</v>
      </c>
      <c r="D102" s="163">
        <v>271</v>
      </c>
      <c r="E102" s="163">
        <v>388</v>
      </c>
      <c r="F102" s="163">
        <v>402</v>
      </c>
      <c r="G102" s="163">
        <v>456</v>
      </c>
      <c r="H102" s="163">
        <v>412</v>
      </c>
      <c r="I102" s="164">
        <f t="shared" si="13"/>
        <v>-9.6491228070175405E-2</v>
      </c>
      <c r="J102" s="164">
        <f>H102/H95</f>
        <v>9.8235574630424413E-2</v>
      </c>
    </row>
    <row r="103" spans="2:10" x14ac:dyDescent="0.25">
      <c r="B103" s="162" t="s">
        <v>123</v>
      </c>
      <c r="C103" s="163">
        <v>153</v>
      </c>
      <c r="D103" s="163">
        <v>10</v>
      </c>
      <c r="E103" s="163">
        <v>117</v>
      </c>
      <c r="F103" s="163">
        <v>88</v>
      </c>
      <c r="G103" s="163">
        <v>146</v>
      </c>
      <c r="H103" s="163">
        <v>134</v>
      </c>
      <c r="I103" s="164">
        <f t="shared" si="13"/>
        <v>-8.2191780821917804E-2</v>
      </c>
      <c r="J103" s="164">
        <f>H103/H95</f>
        <v>3.195040534096328E-2</v>
      </c>
    </row>
    <row r="104" spans="2:10" x14ac:dyDescent="0.25">
      <c r="B104" s="162" t="s">
        <v>119</v>
      </c>
      <c r="C104" s="163">
        <v>29</v>
      </c>
      <c r="D104" s="163">
        <v>14</v>
      </c>
      <c r="E104" s="163">
        <v>81</v>
      </c>
      <c r="F104" s="163">
        <v>33</v>
      </c>
      <c r="G104" s="163">
        <v>95</v>
      </c>
      <c r="H104" s="163">
        <v>92</v>
      </c>
      <c r="I104" s="164">
        <f t="shared" si="13"/>
        <v>-3.157894736842104E-2</v>
      </c>
      <c r="J104" s="164">
        <f>H104/H95</f>
        <v>2.1936099189318072E-2</v>
      </c>
    </row>
    <row r="105" spans="2:10" x14ac:dyDescent="0.25">
      <c r="B105" s="162" t="s">
        <v>128</v>
      </c>
      <c r="C105" s="163">
        <v>17</v>
      </c>
      <c r="D105" s="163">
        <v>5</v>
      </c>
      <c r="E105" s="163">
        <v>65</v>
      </c>
      <c r="F105" s="163">
        <v>17</v>
      </c>
      <c r="G105" s="163">
        <v>33</v>
      </c>
      <c r="H105" s="163">
        <v>78</v>
      </c>
      <c r="I105" s="164">
        <f t="shared" si="13"/>
        <v>1.3636363636363638</v>
      </c>
      <c r="J105" s="164">
        <f>H105/H95</f>
        <v>1.8597997138769671E-2</v>
      </c>
    </row>
    <row r="106" spans="2:10" x14ac:dyDescent="0.25">
      <c r="B106" s="162" t="s">
        <v>131</v>
      </c>
      <c r="C106" s="163">
        <v>26</v>
      </c>
      <c r="D106" s="163">
        <v>2</v>
      </c>
      <c r="E106" s="163">
        <v>10</v>
      </c>
      <c r="F106" s="163">
        <v>16</v>
      </c>
      <c r="G106" s="163">
        <v>45</v>
      </c>
      <c r="H106" s="163">
        <v>11</v>
      </c>
      <c r="I106" s="164">
        <f t="shared" si="13"/>
        <v>-0.75555555555555554</v>
      </c>
      <c r="J106" s="164">
        <f>H106/H95</f>
        <v>2.6227944682880307E-3</v>
      </c>
    </row>
    <row r="107" spans="2:10" x14ac:dyDescent="0.25">
      <c r="B107" s="167" t="s">
        <v>145</v>
      </c>
      <c r="C107" s="168">
        <f t="shared" ref="C107:H107" si="14">C99-SUM(C100:C106)</f>
        <v>590</v>
      </c>
      <c r="D107" s="168">
        <f t="shared" si="14"/>
        <v>167</v>
      </c>
      <c r="E107" s="168">
        <f t="shared" si="14"/>
        <v>543</v>
      </c>
      <c r="F107" s="168">
        <f t="shared" si="14"/>
        <v>762</v>
      </c>
      <c r="G107" s="168">
        <f t="shared" si="14"/>
        <v>852</v>
      </c>
      <c r="H107" s="168">
        <f t="shared" si="14"/>
        <v>724</v>
      </c>
      <c r="I107" s="169">
        <f t="shared" si="13"/>
        <v>-0.15023474178403751</v>
      </c>
      <c r="J107" s="169">
        <f>H107/H95</f>
        <v>0.1726275631855031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15480</v>
      </c>
      <c r="D109" s="175">
        <v>1925</v>
      </c>
      <c r="E109" s="175">
        <v>14671</v>
      </c>
      <c r="F109" s="175">
        <v>20512</v>
      </c>
      <c r="G109" s="175">
        <v>17964</v>
      </c>
      <c r="H109" s="175">
        <v>19437</v>
      </c>
      <c r="I109" s="176">
        <f t="shared" ref="I109:I121" si="15">IFERROR(H109/G109-1,"-")</f>
        <v>8.199732798931203E-2</v>
      </c>
      <c r="J109" s="176">
        <f>H109/H109</f>
        <v>1</v>
      </c>
    </row>
    <row r="110" spans="2:10" x14ac:dyDescent="0.25">
      <c r="B110" s="158" t="s">
        <v>97</v>
      </c>
      <c r="C110" s="159">
        <v>3115</v>
      </c>
      <c r="D110" s="159">
        <v>992</v>
      </c>
      <c r="E110" s="159">
        <v>2222</v>
      </c>
      <c r="F110" s="159">
        <v>2461</v>
      </c>
      <c r="G110" s="159">
        <v>2017</v>
      </c>
      <c r="H110" s="159">
        <v>2452</v>
      </c>
      <c r="I110" s="160">
        <f t="shared" si="15"/>
        <v>0.21566683192860681</v>
      </c>
      <c r="J110" s="160">
        <f>H110/H109</f>
        <v>0.1261511550136338</v>
      </c>
    </row>
    <row r="111" spans="2:10" x14ac:dyDescent="0.25">
      <c r="B111" s="162" t="s">
        <v>103</v>
      </c>
      <c r="C111" s="163">
        <v>738</v>
      </c>
      <c r="D111" s="163">
        <v>992</v>
      </c>
      <c r="E111" s="163">
        <v>918</v>
      </c>
      <c r="F111" s="163">
        <v>962</v>
      </c>
      <c r="G111" s="163">
        <v>676</v>
      </c>
      <c r="H111" s="163">
        <v>634</v>
      </c>
      <c r="I111" s="164">
        <f t="shared" si="15"/>
        <v>-6.2130177514792884E-2</v>
      </c>
      <c r="J111" s="164">
        <f>H111/H109</f>
        <v>3.2618202397489325E-2</v>
      </c>
    </row>
    <row r="112" spans="2:10" x14ac:dyDescent="0.25">
      <c r="B112" s="162" t="s">
        <v>100</v>
      </c>
      <c r="C112" s="163">
        <v>2377</v>
      </c>
      <c r="D112" s="163">
        <v>0</v>
      </c>
      <c r="E112" s="163">
        <v>1304</v>
      </c>
      <c r="F112" s="163">
        <v>1499</v>
      </c>
      <c r="G112" s="163">
        <v>1341</v>
      </c>
      <c r="H112" s="163">
        <v>1818</v>
      </c>
      <c r="I112" s="164">
        <f t="shared" si="15"/>
        <v>0.35570469798657722</v>
      </c>
      <c r="J112" s="164">
        <f>H112/H109</f>
        <v>9.3532952616144471E-2</v>
      </c>
    </row>
    <row r="113" spans="2:10" x14ac:dyDescent="0.25">
      <c r="B113" s="158" t="s">
        <v>107</v>
      </c>
      <c r="C113" s="159">
        <v>12365</v>
      </c>
      <c r="D113" s="159">
        <v>933</v>
      </c>
      <c r="E113" s="159">
        <v>12449</v>
      </c>
      <c r="F113" s="159">
        <v>18051</v>
      </c>
      <c r="G113" s="159">
        <v>15947</v>
      </c>
      <c r="H113" s="159">
        <v>16985</v>
      </c>
      <c r="I113" s="160">
        <f t="shared" si="15"/>
        <v>6.5090612654417734E-2</v>
      </c>
      <c r="J113" s="160">
        <f>H113/H109</f>
        <v>0.87384884498636617</v>
      </c>
    </row>
    <row r="114" spans="2:10" x14ac:dyDescent="0.25">
      <c r="B114" s="162" t="s">
        <v>110</v>
      </c>
      <c r="C114" s="163">
        <v>7131</v>
      </c>
      <c r="D114" s="163">
        <v>72</v>
      </c>
      <c r="E114" s="163">
        <v>6730</v>
      </c>
      <c r="F114" s="163">
        <v>11400</v>
      </c>
      <c r="G114" s="163">
        <v>8996</v>
      </c>
      <c r="H114" s="163">
        <v>9024</v>
      </c>
      <c r="I114" s="164">
        <f t="shared" si="15"/>
        <v>3.1124944419742562E-3</v>
      </c>
      <c r="J114" s="164">
        <f>H114/H109</f>
        <v>0.46426917734218243</v>
      </c>
    </row>
    <row r="115" spans="2:10" x14ac:dyDescent="0.25">
      <c r="B115" s="162" t="s">
        <v>113</v>
      </c>
      <c r="C115" s="163">
        <v>508</v>
      </c>
      <c r="D115" s="163">
        <v>123</v>
      </c>
      <c r="E115" s="163">
        <v>493</v>
      </c>
      <c r="F115" s="163">
        <v>970</v>
      </c>
      <c r="G115" s="163">
        <v>722</v>
      </c>
      <c r="H115" s="163">
        <v>749</v>
      </c>
      <c r="I115" s="164">
        <f t="shared" si="15"/>
        <v>3.7396121883656486E-2</v>
      </c>
      <c r="J115" s="164">
        <f>H115/H109</f>
        <v>3.853475330555127E-2</v>
      </c>
    </row>
    <row r="116" spans="2:10" x14ac:dyDescent="0.25">
      <c r="B116" s="162" t="s">
        <v>116</v>
      </c>
      <c r="C116" s="163">
        <v>660</v>
      </c>
      <c r="D116" s="163">
        <v>298</v>
      </c>
      <c r="E116" s="163">
        <v>884</v>
      </c>
      <c r="F116" s="163">
        <v>1866</v>
      </c>
      <c r="G116" s="163">
        <v>1179</v>
      </c>
      <c r="H116" s="163">
        <v>1544</v>
      </c>
      <c r="I116" s="164">
        <f t="shared" si="15"/>
        <v>0.30958439355385914</v>
      </c>
      <c r="J116" s="164">
        <f>H116/H109</f>
        <v>7.9436126974327309E-2</v>
      </c>
    </row>
    <row r="117" spans="2:10" x14ac:dyDescent="0.25">
      <c r="B117" s="162" t="s">
        <v>123</v>
      </c>
      <c r="C117" s="163">
        <v>174</v>
      </c>
      <c r="D117" s="163">
        <v>36</v>
      </c>
      <c r="E117" s="163">
        <v>604</v>
      </c>
      <c r="F117" s="163">
        <v>504</v>
      </c>
      <c r="G117" s="163">
        <v>892</v>
      </c>
      <c r="H117" s="163">
        <v>839</v>
      </c>
      <c r="I117" s="164">
        <f t="shared" si="15"/>
        <v>-5.94170403587444E-2</v>
      </c>
      <c r="J117" s="164">
        <f>H117/H109</f>
        <v>4.3165097494469312E-2</v>
      </c>
    </row>
    <row r="118" spans="2:10" x14ac:dyDescent="0.25">
      <c r="B118" s="162" t="s">
        <v>119</v>
      </c>
      <c r="C118" s="163">
        <v>388</v>
      </c>
      <c r="D118" s="163">
        <v>25</v>
      </c>
      <c r="E118" s="163">
        <v>483</v>
      </c>
      <c r="F118" s="163">
        <v>598</v>
      </c>
      <c r="G118" s="163">
        <v>677</v>
      </c>
      <c r="H118" s="163">
        <v>480</v>
      </c>
      <c r="I118" s="164">
        <f t="shared" si="15"/>
        <v>-0.29098966026587891</v>
      </c>
      <c r="J118" s="164">
        <f>H118/H109</f>
        <v>2.4695169007562894E-2</v>
      </c>
    </row>
    <row r="119" spans="2:10" x14ac:dyDescent="0.25">
      <c r="B119" s="162" t="s">
        <v>128</v>
      </c>
      <c r="C119" s="163">
        <v>175</v>
      </c>
      <c r="D119" s="163">
        <v>0</v>
      </c>
      <c r="E119" s="163">
        <v>157</v>
      </c>
      <c r="F119" s="163">
        <v>240</v>
      </c>
      <c r="G119" s="163">
        <v>373</v>
      </c>
      <c r="H119" s="163">
        <v>299</v>
      </c>
      <c r="I119" s="164">
        <f t="shared" si="15"/>
        <v>-0.19839142091152817</v>
      </c>
      <c r="J119" s="164">
        <f>H119/H109</f>
        <v>1.5383032360961054E-2</v>
      </c>
    </row>
    <row r="120" spans="2:10" x14ac:dyDescent="0.25">
      <c r="B120" s="162" t="s">
        <v>131</v>
      </c>
      <c r="C120" s="163">
        <v>459</v>
      </c>
      <c r="D120" s="163">
        <v>0</v>
      </c>
      <c r="E120" s="163">
        <v>129</v>
      </c>
      <c r="F120" s="163">
        <v>124</v>
      </c>
      <c r="G120" s="163">
        <v>414</v>
      </c>
      <c r="H120" s="163">
        <v>219</v>
      </c>
      <c r="I120" s="164">
        <f t="shared" si="15"/>
        <v>-0.47101449275362317</v>
      </c>
      <c r="J120" s="164">
        <f>H120/H109</f>
        <v>1.1267170859700571E-2</v>
      </c>
    </row>
    <row r="121" spans="2:10" x14ac:dyDescent="0.25">
      <c r="B121" s="167" t="s">
        <v>145</v>
      </c>
      <c r="C121" s="168">
        <f t="shared" ref="C121:H121" si="16">C113-SUM(C114:C120)</f>
        <v>2870</v>
      </c>
      <c r="D121" s="168">
        <f t="shared" si="16"/>
        <v>379</v>
      </c>
      <c r="E121" s="168">
        <f t="shared" si="16"/>
        <v>2969</v>
      </c>
      <c r="F121" s="168">
        <f t="shared" si="16"/>
        <v>2349</v>
      </c>
      <c r="G121" s="168">
        <f t="shared" si="16"/>
        <v>2694</v>
      </c>
      <c r="H121" s="168">
        <f t="shared" si="16"/>
        <v>3831</v>
      </c>
      <c r="I121" s="169">
        <f t="shared" si="15"/>
        <v>0.42204899777282856</v>
      </c>
      <c r="J121" s="169">
        <f>H121/H109</f>
        <v>0.19709831764161137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23364</v>
      </c>
      <c r="D123" s="175">
        <v>8041</v>
      </c>
      <c r="E123" s="175">
        <v>17059</v>
      </c>
      <c r="F123" s="175">
        <v>22775</v>
      </c>
      <c r="G123" s="175">
        <v>22625</v>
      </c>
      <c r="H123" s="175">
        <v>24926</v>
      </c>
      <c r="I123" s="176">
        <f t="shared" ref="I123:I135" si="17">IFERROR(H123/G123-1,"-")</f>
        <v>0.10170165745856363</v>
      </c>
      <c r="J123" s="176">
        <f>H123/H123</f>
        <v>1</v>
      </c>
    </row>
    <row r="124" spans="2:10" x14ac:dyDescent="0.25">
      <c r="B124" s="158" t="s">
        <v>97</v>
      </c>
      <c r="C124" s="159">
        <v>12212</v>
      </c>
      <c r="D124" s="159">
        <v>5069</v>
      </c>
      <c r="E124" s="159">
        <v>8995</v>
      </c>
      <c r="F124" s="159">
        <v>12083</v>
      </c>
      <c r="G124" s="159">
        <v>11880</v>
      </c>
      <c r="H124" s="159">
        <v>13464</v>
      </c>
      <c r="I124" s="160">
        <f t="shared" si="17"/>
        <v>0.1333333333333333</v>
      </c>
      <c r="J124" s="160">
        <f>H124/H123</f>
        <v>0.54015887025595766</v>
      </c>
    </row>
    <row r="125" spans="2:10" x14ac:dyDescent="0.25">
      <c r="B125" s="162" t="s">
        <v>103</v>
      </c>
      <c r="C125" s="163">
        <v>6261</v>
      </c>
      <c r="D125" s="163">
        <v>2876</v>
      </c>
      <c r="E125" s="163">
        <v>4007</v>
      </c>
      <c r="F125" s="163">
        <v>5638</v>
      </c>
      <c r="G125" s="163">
        <v>5012</v>
      </c>
      <c r="H125" s="163">
        <v>6097</v>
      </c>
      <c r="I125" s="164">
        <f t="shared" si="17"/>
        <v>0.21648044692737423</v>
      </c>
      <c r="J125" s="164">
        <f>H125/H123</f>
        <v>0.24460402792265104</v>
      </c>
    </row>
    <row r="126" spans="2:10" x14ac:dyDescent="0.25">
      <c r="B126" s="162" t="s">
        <v>100</v>
      </c>
      <c r="C126" s="163">
        <v>5951</v>
      </c>
      <c r="D126" s="163">
        <v>2193</v>
      </c>
      <c r="E126" s="163">
        <v>4988</v>
      </c>
      <c r="F126" s="163">
        <v>6445</v>
      </c>
      <c r="G126" s="163">
        <v>6868</v>
      </c>
      <c r="H126" s="163">
        <v>7367</v>
      </c>
      <c r="I126" s="164">
        <f t="shared" si="17"/>
        <v>7.2655794991263845E-2</v>
      </c>
      <c r="J126" s="164">
        <f>H126/H123</f>
        <v>0.29555484233330659</v>
      </c>
    </row>
    <row r="127" spans="2:10" x14ac:dyDescent="0.25">
      <c r="B127" s="158" t="s">
        <v>107</v>
      </c>
      <c r="C127" s="159">
        <v>11152</v>
      </c>
      <c r="D127" s="159">
        <v>2972</v>
      </c>
      <c r="E127" s="159">
        <v>8064</v>
      </c>
      <c r="F127" s="159">
        <v>10692</v>
      </c>
      <c r="G127" s="159">
        <v>10745</v>
      </c>
      <c r="H127" s="159">
        <v>11462</v>
      </c>
      <c r="I127" s="160">
        <f t="shared" si="17"/>
        <v>6.6728711028385401E-2</v>
      </c>
      <c r="J127" s="160">
        <f>H127/H123</f>
        <v>0.45984112974404234</v>
      </c>
    </row>
    <row r="128" spans="2:10" x14ac:dyDescent="0.25">
      <c r="B128" s="162" t="s">
        <v>110</v>
      </c>
      <c r="C128" s="163">
        <v>1151</v>
      </c>
      <c r="D128" s="163">
        <v>71</v>
      </c>
      <c r="E128" s="163">
        <v>857</v>
      </c>
      <c r="F128" s="163">
        <v>1254</v>
      </c>
      <c r="G128" s="163">
        <v>1571</v>
      </c>
      <c r="H128" s="163">
        <v>1243</v>
      </c>
      <c r="I128" s="164">
        <f t="shared" si="17"/>
        <v>-0.2087842138765118</v>
      </c>
      <c r="J128" s="164">
        <f>H128/H123</f>
        <v>4.9867608120035302E-2</v>
      </c>
    </row>
    <row r="129" spans="2:10" x14ac:dyDescent="0.25">
      <c r="B129" s="162" t="s">
        <v>113</v>
      </c>
      <c r="C129" s="163">
        <v>1141</v>
      </c>
      <c r="D129" s="163">
        <v>336</v>
      </c>
      <c r="E129" s="163">
        <v>938</v>
      </c>
      <c r="F129" s="163">
        <v>1580</v>
      </c>
      <c r="G129" s="163">
        <v>1621</v>
      </c>
      <c r="H129" s="163">
        <v>1849</v>
      </c>
      <c r="I129" s="164">
        <f t="shared" si="17"/>
        <v>0.14065391733497834</v>
      </c>
      <c r="J129" s="164">
        <f>H129/H123</f>
        <v>7.4179571531733934E-2</v>
      </c>
    </row>
    <row r="130" spans="2:10" x14ac:dyDescent="0.25">
      <c r="B130" s="162" t="s">
        <v>116</v>
      </c>
      <c r="C130" s="163">
        <v>860</v>
      </c>
      <c r="D130" s="163">
        <v>349</v>
      </c>
      <c r="E130" s="163">
        <v>884</v>
      </c>
      <c r="F130" s="163">
        <v>854</v>
      </c>
      <c r="G130" s="163">
        <v>776</v>
      </c>
      <c r="H130" s="163">
        <v>1068</v>
      </c>
      <c r="I130" s="164">
        <f t="shared" si="17"/>
        <v>0.37628865979381443</v>
      </c>
      <c r="J130" s="164">
        <f>H130/H123</f>
        <v>4.2846826606755997E-2</v>
      </c>
    </row>
    <row r="131" spans="2:10" x14ac:dyDescent="0.25">
      <c r="B131" s="162" t="s">
        <v>123</v>
      </c>
      <c r="C131" s="163">
        <v>215</v>
      </c>
      <c r="D131" s="163">
        <v>44</v>
      </c>
      <c r="E131" s="163">
        <v>270</v>
      </c>
      <c r="F131" s="163">
        <v>263</v>
      </c>
      <c r="G131" s="163">
        <v>326</v>
      </c>
      <c r="H131" s="163">
        <v>304</v>
      </c>
      <c r="I131" s="164">
        <f t="shared" si="17"/>
        <v>-6.7484662576687171E-2</v>
      </c>
      <c r="J131" s="164">
        <f>H131/H123</f>
        <v>1.2196100457353767E-2</v>
      </c>
    </row>
    <row r="132" spans="2:10" x14ac:dyDescent="0.25">
      <c r="B132" s="162" t="s">
        <v>119</v>
      </c>
      <c r="C132" s="163">
        <v>148</v>
      </c>
      <c r="D132" s="163">
        <v>37</v>
      </c>
      <c r="E132" s="163">
        <v>179</v>
      </c>
      <c r="F132" s="163">
        <v>200</v>
      </c>
      <c r="G132" s="163">
        <v>198</v>
      </c>
      <c r="H132" s="163">
        <v>222</v>
      </c>
      <c r="I132" s="164">
        <f t="shared" si="17"/>
        <v>0.1212121212121211</v>
      </c>
      <c r="J132" s="164">
        <f>H132/H123</f>
        <v>8.9063628339886066E-3</v>
      </c>
    </row>
    <row r="133" spans="2:10" x14ac:dyDescent="0.25">
      <c r="B133" s="162" t="s">
        <v>128</v>
      </c>
      <c r="C133" s="163">
        <v>214</v>
      </c>
      <c r="D133" s="163">
        <v>2</v>
      </c>
      <c r="E133" s="163">
        <v>110</v>
      </c>
      <c r="F133" s="163">
        <v>153</v>
      </c>
      <c r="G133" s="163">
        <v>235</v>
      </c>
      <c r="H133" s="163">
        <v>199</v>
      </c>
      <c r="I133" s="164">
        <f t="shared" si="17"/>
        <v>-0.15319148936170213</v>
      </c>
      <c r="J133" s="164">
        <f>H133/H123</f>
        <v>7.9836315493861838E-3</v>
      </c>
    </row>
    <row r="134" spans="2:10" x14ac:dyDescent="0.25">
      <c r="B134" s="162" t="s">
        <v>131</v>
      </c>
      <c r="C134" s="163">
        <v>408</v>
      </c>
      <c r="D134" s="163">
        <v>10</v>
      </c>
      <c r="E134" s="163">
        <v>245</v>
      </c>
      <c r="F134" s="163">
        <v>313</v>
      </c>
      <c r="G134" s="163">
        <v>336</v>
      </c>
      <c r="H134" s="163">
        <v>370</v>
      </c>
      <c r="I134" s="164">
        <f t="shared" si="17"/>
        <v>0.10119047619047628</v>
      </c>
      <c r="J134" s="164">
        <f>H134/H123</f>
        <v>1.4843938056647677E-2</v>
      </c>
    </row>
    <row r="135" spans="2:10" x14ac:dyDescent="0.25">
      <c r="B135" s="167" t="s">
        <v>145</v>
      </c>
      <c r="C135" s="168">
        <f t="shared" ref="C135:H135" si="18">C127-SUM(C128:C134)</f>
        <v>7015</v>
      </c>
      <c r="D135" s="168">
        <f t="shared" si="18"/>
        <v>2123</v>
      </c>
      <c r="E135" s="168">
        <f t="shared" si="18"/>
        <v>4581</v>
      </c>
      <c r="F135" s="168">
        <f t="shared" si="18"/>
        <v>6075</v>
      </c>
      <c r="G135" s="168">
        <f t="shared" si="18"/>
        <v>5682</v>
      </c>
      <c r="H135" s="168">
        <f t="shared" si="18"/>
        <v>6207</v>
      </c>
      <c r="I135" s="169">
        <f t="shared" si="17"/>
        <v>9.2397043294614623E-2</v>
      </c>
      <c r="J135" s="169">
        <f>H135/H123</f>
        <v>0.24901709058814089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22403</v>
      </c>
      <c r="D137" s="175">
        <v>5135</v>
      </c>
      <c r="E137" s="175">
        <v>21666</v>
      </c>
      <c r="F137" s="175">
        <v>23086</v>
      </c>
      <c r="G137" s="175">
        <v>23921</v>
      </c>
      <c r="H137" s="175">
        <v>23285</v>
      </c>
      <c r="I137" s="176">
        <f t="shared" ref="I137:I149" si="19">IFERROR(H137/G137-1,"-")</f>
        <v>-2.6587517244262338E-2</v>
      </c>
      <c r="J137" s="176">
        <f>H137/H137</f>
        <v>1</v>
      </c>
    </row>
    <row r="138" spans="2:10" x14ac:dyDescent="0.25">
      <c r="B138" s="158" t="s">
        <v>97</v>
      </c>
      <c r="C138" s="159">
        <v>1316</v>
      </c>
      <c r="D138" s="159">
        <v>2820</v>
      </c>
      <c r="E138" s="159">
        <v>1386</v>
      </c>
      <c r="F138" s="159">
        <v>1146</v>
      </c>
      <c r="G138" s="159">
        <v>1343</v>
      </c>
      <c r="H138" s="159">
        <v>670</v>
      </c>
      <c r="I138" s="160">
        <f t="shared" si="19"/>
        <v>-0.50111690245718543</v>
      </c>
      <c r="J138" s="160">
        <f>H138/H137</f>
        <v>2.877388876959416E-2</v>
      </c>
    </row>
    <row r="139" spans="2:10" x14ac:dyDescent="0.25">
      <c r="B139" s="162" t="s">
        <v>103</v>
      </c>
      <c r="C139" s="163">
        <v>917</v>
      </c>
      <c r="D139" s="163">
        <v>2577</v>
      </c>
      <c r="E139" s="163">
        <v>871</v>
      </c>
      <c r="F139" s="163">
        <v>637</v>
      </c>
      <c r="G139" s="163">
        <v>870</v>
      </c>
      <c r="H139" s="163">
        <v>270</v>
      </c>
      <c r="I139" s="164">
        <f t="shared" si="19"/>
        <v>-0.68965517241379315</v>
      </c>
      <c r="J139" s="164">
        <f>H139/H137</f>
        <v>1.1595447713120034E-2</v>
      </c>
    </row>
    <row r="140" spans="2:10" x14ac:dyDescent="0.25">
      <c r="B140" s="162" t="s">
        <v>100</v>
      </c>
      <c r="C140" s="163">
        <v>399</v>
      </c>
      <c r="D140" s="163">
        <v>243</v>
      </c>
      <c r="E140" s="163">
        <v>515</v>
      </c>
      <c r="F140" s="163">
        <v>509</v>
      </c>
      <c r="G140" s="163">
        <v>473</v>
      </c>
      <c r="H140" s="163">
        <v>400</v>
      </c>
      <c r="I140" s="164">
        <f t="shared" si="19"/>
        <v>-0.15433403805496826</v>
      </c>
      <c r="J140" s="164">
        <f>H140/H137</f>
        <v>1.7178441056474127E-2</v>
      </c>
    </row>
    <row r="141" spans="2:10" x14ac:dyDescent="0.25">
      <c r="B141" s="158" t="s">
        <v>107</v>
      </c>
      <c r="C141" s="159">
        <v>21087</v>
      </c>
      <c r="D141" s="159">
        <v>2315</v>
      </c>
      <c r="E141" s="159">
        <v>20280</v>
      </c>
      <c r="F141" s="159">
        <v>21940</v>
      </c>
      <c r="G141" s="159">
        <v>22578</v>
      </c>
      <c r="H141" s="159">
        <v>22615</v>
      </c>
      <c r="I141" s="160">
        <f t="shared" si="19"/>
        <v>1.6387633979979555E-3</v>
      </c>
      <c r="J141" s="160">
        <f>H141/H137</f>
        <v>0.97122611123040581</v>
      </c>
    </row>
    <row r="142" spans="2:10" x14ac:dyDescent="0.25">
      <c r="B142" s="162" t="s">
        <v>110</v>
      </c>
      <c r="C142" s="163">
        <v>8839</v>
      </c>
      <c r="D142" s="163">
        <v>85</v>
      </c>
      <c r="E142" s="163">
        <v>7429</v>
      </c>
      <c r="F142" s="163">
        <v>8576</v>
      </c>
      <c r="G142" s="163">
        <v>9308</v>
      </c>
      <c r="H142" s="163">
        <v>9450</v>
      </c>
      <c r="I142" s="164">
        <f t="shared" si="19"/>
        <v>1.5255694026643729E-2</v>
      </c>
      <c r="J142" s="164">
        <f>H142/H137</f>
        <v>0.40584066995920121</v>
      </c>
    </row>
    <row r="143" spans="2:10" x14ac:dyDescent="0.25">
      <c r="B143" s="162" t="s">
        <v>113</v>
      </c>
      <c r="C143" s="163">
        <v>1212</v>
      </c>
      <c r="D143" s="163">
        <v>192</v>
      </c>
      <c r="E143" s="163">
        <v>1299</v>
      </c>
      <c r="F143" s="163">
        <v>1902</v>
      </c>
      <c r="G143" s="163">
        <v>2028</v>
      </c>
      <c r="H143" s="163">
        <v>1749</v>
      </c>
      <c r="I143" s="164">
        <f t="shared" si="19"/>
        <v>-0.1375739644970414</v>
      </c>
      <c r="J143" s="164">
        <f>H143/H137</f>
        <v>7.5112733519433109E-2</v>
      </c>
    </row>
    <row r="144" spans="2:10" x14ac:dyDescent="0.25">
      <c r="B144" s="162" t="s">
        <v>116</v>
      </c>
      <c r="C144" s="163">
        <v>1560</v>
      </c>
      <c r="D144" s="163">
        <v>945</v>
      </c>
      <c r="E144" s="163">
        <v>2904</v>
      </c>
      <c r="F144" s="163">
        <v>2192</v>
      </c>
      <c r="G144" s="163">
        <v>2057</v>
      </c>
      <c r="H144" s="163">
        <v>2346</v>
      </c>
      <c r="I144" s="164">
        <f t="shared" si="19"/>
        <v>0.14049586776859502</v>
      </c>
      <c r="J144" s="164">
        <f>H144/H137</f>
        <v>0.10075155679622075</v>
      </c>
    </row>
    <row r="145" spans="2:10" x14ac:dyDescent="0.25">
      <c r="B145" s="162" t="s">
        <v>123</v>
      </c>
      <c r="C145" s="163">
        <v>262</v>
      </c>
      <c r="D145" s="163">
        <v>43</v>
      </c>
      <c r="E145" s="163">
        <v>770</v>
      </c>
      <c r="F145" s="163">
        <v>751</v>
      </c>
      <c r="G145" s="163">
        <v>669</v>
      </c>
      <c r="H145" s="163">
        <v>678</v>
      </c>
      <c r="I145" s="164">
        <f t="shared" si="19"/>
        <v>1.3452914798206317E-2</v>
      </c>
      <c r="J145" s="164">
        <f>H145/H137</f>
        <v>2.9117457590723643E-2</v>
      </c>
    </row>
    <row r="146" spans="2:10" x14ac:dyDescent="0.25">
      <c r="B146" s="162" t="s">
        <v>119</v>
      </c>
      <c r="C146" s="163">
        <v>321</v>
      </c>
      <c r="D146" s="163">
        <v>18</v>
      </c>
      <c r="E146" s="163">
        <v>389</v>
      </c>
      <c r="F146" s="163">
        <v>445</v>
      </c>
      <c r="G146" s="163">
        <v>462</v>
      </c>
      <c r="H146" s="163">
        <v>351</v>
      </c>
      <c r="I146" s="164">
        <f t="shared" si="19"/>
        <v>-0.24025974025974028</v>
      </c>
      <c r="J146" s="164">
        <f>H146/H137</f>
        <v>1.5074082027056044E-2</v>
      </c>
    </row>
    <row r="147" spans="2:10" x14ac:dyDescent="0.25">
      <c r="B147" s="162" t="s">
        <v>128</v>
      </c>
      <c r="C147" s="163">
        <v>1068</v>
      </c>
      <c r="D147" s="163">
        <v>3</v>
      </c>
      <c r="E147" s="163">
        <v>444</v>
      </c>
      <c r="F147" s="163">
        <v>665</v>
      </c>
      <c r="G147" s="163">
        <v>638</v>
      </c>
      <c r="H147" s="163">
        <v>582</v>
      </c>
      <c r="I147" s="164">
        <f t="shared" si="19"/>
        <v>-8.7774294670846409E-2</v>
      </c>
      <c r="J147" s="164">
        <f>H147/H137</f>
        <v>2.4994631737169853E-2</v>
      </c>
    </row>
    <row r="148" spans="2:10" x14ac:dyDescent="0.25">
      <c r="B148" s="162" t="s">
        <v>131</v>
      </c>
      <c r="C148" s="163">
        <v>2158</v>
      </c>
      <c r="D148" s="163">
        <v>11</v>
      </c>
      <c r="E148" s="163">
        <v>194</v>
      </c>
      <c r="F148" s="163">
        <v>457</v>
      </c>
      <c r="G148" s="163">
        <v>407</v>
      </c>
      <c r="H148" s="163">
        <v>288</v>
      </c>
      <c r="I148" s="164">
        <f t="shared" si="19"/>
        <v>-0.29238329238329241</v>
      </c>
      <c r="J148" s="164">
        <f>H148/H137</f>
        <v>1.2368477560661371E-2</v>
      </c>
    </row>
    <row r="149" spans="2:10" x14ac:dyDescent="0.25">
      <c r="B149" s="167" t="s">
        <v>145</v>
      </c>
      <c r="C149" s="168">
        <f t="shared" ref="C149:H149" si="20">C141-SUM(C142:C148)</f>
        <v>5667</v>
      </c>
      <c r="D149" s="168">
        <f t="shared" si="20"/>
        <v>1018</v>
      </c>
      <c r="E149" s="168">
        <f t="shared" si="20"/>
        <v>6851</v>
      </c>
      <c r="F149" s="168">
        <f t="shared" si="20"/>
        <v>6952</v>
      </c>
      <c r="G149" s="168">
        <f t="shared" si="20"/>
        <v>7009</v>
      </c>
      <c r="H149" s="168">
        <f t="shared" si="20"/>
        <v>7171</v>
      </c>
      <c r="I149" s="169">
        <f t="shared" si="19"/>
        <v>2.3113140248252284E-2</v>
      </c>
      <c r="J149" s="169">
        <f>H149/H137</f>
        <v>0.30796650203993986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10383</v>
      </c>
      <c r="D151" s="175">
        <v>2755</v>
      </c>
      <c r="E151" s="175">
        <v>8860</v>
      </c>
      <c r="F151" s="175">
        <v>9544</v>
      </c>
      <c r="G151" s="175">
        <v>11257</v>
      </c>
      <c r="H151" s="175">
        <v>10568</v>
      </c>
      <c r="I151" s="176">
        <f t="shared" ref="I151:I163" si="21">IFERROR(H151/G151-1,"-")</f>
        <v>-6.1206360486808165E-2</v>
      </c>
      <c r="J151" s="176">
        <f>H151/H151</f>
        <v>1</v>
      </c>
    </row>
    <row r="152" spans="2:10" x14ac:dyDescent="0.25">
      <c r="B152" s="158" t="s">
        <v>97</v>
      </c>
      <c r="C152" s="159">
        <v>4117</v>
      </c>
      <c r="D152" s="159">
        <v>1791</v>
      </c>
      <c r="E152" s="159">
        <v>4209</v>
      </c>
      <c r="F152" s="159">
        <v>3972</v>
      </c>
      <c r="G152" s="159">
        <v>4164</v>
      </c>
      <c r="H152" s="159">
        <v>3106</v>
      </c>
      <c r="I152" s="160">
        <f t="shared" si="21"/>
        <v>-0.25408261287223821</v>
      </c>
      <c r="J152" s="160">
        <f>H152/H151</f>
        <v>0.29390613171839514</v>
      </c>
    </row>
    <row r="153" spans="2:10" x14ac:dyDescent="0.25">
      <c r="B153" s="162" t="s">
        <v>103</v>
      </c>
      <c r="C153" s="163">
        <v>2441</v>
      </c>
      <c r="D153" s="163">
        <v>1698</v>
      </c>
      <c r="E153" s="163">
        <v>3088</v>
      </c>
      <c r="F153" s="163">
        <v>2997</v>
      </c>
      <c r="G153" s="163">
        <v>3313</v>
      </c>
      <c r="H153" s="163">
        <v>2129</v>
      </c>
      <c r="I153" s="164">
        <f t="shared" si="21"/>
        <v>-0.35738001811047393</v>
      </c>
      <c r="J153" s="164">
        <f>H153/H151</f>
        <v>0.20145722937168811</v>
      </c>
    </row>
    <row r="154" spans="2:10" x14ac:dyDescent="0.25">
      <c r="B154" s="162" t="s">
        <v>100</v>
      </c>
      <c r="C154" s="163">
        <v>1676</v>
      </c>
      <c r="D154" s="163">
        <v>93</v>
      </c>
      <c r="E154" s="163">
        <v>1121</v>
      </c>
      <c r="F154" s="163">
        <v>975</v>
      </c>
      <c r="G154" s="163">
        <v>851</v>
      </c>
      <c r="H154" s="163">
        <v>977</v>
      </c>
      <c r="I154" s="164">
        <f t="shared" si="21"/>
        <v>0.14806110458284372</v>
      </c>
      <c r="J154" s="164">
        <f>H154/H151</f>
        <v>9.2448902346707038E-2</v>
      </c>
    </row>
    <row r="155" spans="2:10" x14ac:dyDescent="0.25">
      <c r="B155" s="158" t="s">
        <v>107</v>
      </c>
      <c r="C155" s="159">
        <v>6266</v>
      </c>
      <c r="D155" s="159">
        <v>964</v>
      </c>
      <c r="E155" s="159">
        <v>4651</v>
      </c>
      <c r="F155" s="159">
        <v>5572</v>
      </c>
      <c r="G155" s="159">
        <v>7093</v>
      </c>
      <c r="H155" s="159">
        <v>7462</v>
      </c>
      <c r="I155" s="160">
        <f t="shared" si="21"/>
        <v>5.2023121387283267E-2</v>
      </c>
      <c r="J155" s="160">
        <f>H155/H151</f>
        <v>0.70609386828160481</v>
      </c>
    </row>
    <row r="156" spans="2:10" x14ac:dyDescent="0.25">
      <c r="B156" s="162" t="s">
        <v>110</v>
      </c>
      <c r="C156" s="163">
        <v>2010</v>
      </c>
      <c r="D156" s="163">
        <v>36</v>
      </c>
      <c r="E156" s="163">
        <v>1506</v>
      </c>
      <c r="F156" s="163">
        <v>1540</v>
      </c>
      <c r="G156" s="163">
        <v>1960</v>
      </c>
      <c r="H156" s="163">
        <v>1771</v>
      </c>
      <c r="I156" s="164">
        <f t="shared" si="21"/>
        <v>-9.6428571428571419E-2</v>
      </c>
      <c r="J156" s="164">
        <f>H156/H151</f>
        <v>0.16758137774413323</v>
      </c>
    </row>
    <row r="157" spans="2:10" x14ac:dyDescent="0.25">
      <c r="B157" s="162" t="s">
        <v>113</v>
      </c>
      <c r="C157" s="163">
        <v>1618</v>
      </c>
      <c r="D157" s="163">
        <v>166</v>
      </c>
      <c r="E157" s="163">
        <v>1083</v>
      </c>
      <c r="F157" s="163">
        <v>1406</v>
      </c>
      <c r="G157" s="163">
        <v>1587</v>
      </c>
      <c r="H157" s="163">
        <v>1411</v>
      </c>
      <c r="I157" s="164">
        <f t="shared" si="21"/>
        <v>-0.11090107120352866</v>
      </c>
      <c r="J157" s="164">
        <f>H157/H151</f>
        <v>0.13351627554882664</v>
      </c>
    </row>
    <row r="158" spans="2:10" x14ac:dyDescent="0.25">
      <c r="B158" s="162" t="s">
        <v>116</v>
      </c>
      <c r="C158" s="163">
        <v>746</v>
      </c>
      <c r="D158" s="163">
        <v>183</v>
      </c>
      <c r="E158" s="163">
        <v>536</v>
      </c>
      <c r="F158" s="163">
        <v>712</v>
      </c>
      <c r="G158" s="163">
        <v>1028</v>
      </c>
      <c r="H158" s="163">
        <v>1579</v>
      </c>
      <c r="I158" s="164">
        <f t="shared" si="21"/>
        <v>0.53599221789883278</v>
      </c>
      <c r="J158" s="164">
        <f>H158/H151</f>
        <v>0.14941332323996973</v>
      </c>
    </row>
    <row r="159" spans="2:10" x14ac:dyDescent="0.25">
      <c r="B159" s="162" t="s">
        <v>123</v>
      </c>
      <c r="C159" s="163">
        <v>201</v>
      </c>
      <c r="D159" s="163">
        <v>50</v>
      </c>
      <c r="E159" s="163">
        <v>172</v>
      </c>
      <c r="F159" s="163">
        <v>216</v>
      </c>
      <c r="G159" s="163">
        <v>371</v>
      </c>
      <c r="H159" s="163">
        <v>322</v>
      </c>
      <c r="I159" s="164">
        <f t="shared" si="21"/>
        <v>-0.13207547169811318</v>
      </c>
      <c r="J159" s="164">
        <f>H159/H151</f>
        <v>3.0469341408024223E-2</v>
      </c>
    </row>
    <row r="160" spans="2:10" x14ac:dyDescent="0.25">
      <c r="B160" s="162" t="s">
        <v>119</v>
      </c>
      <c r="C160" s="163">
        <v>213</v>
      </c>
      <c r="D160" s="163">
        <v>37</v>
      </c>
      <c r="E160" s="163">
        <v>214</v>
      </c>
      <c r="F160" s="163">
        <v>271</v>
      </c>
      <c r="G160" s="163">
        <v>264</v>
      </c>
      <c r="H160" s="163">
        <v>305</v>
      </c>
      <c r="I160" s="164">
        <f t="shared" si="21"/>
        <v>0.15530303030303028</v>
      </c>
      <c r="J160" s="164">
        <f>H160/H151</f>
        <v>2.8860711582134747E-2</v>
      </c>
    </row>
    <row r="161" spans="2:10" x14ac:dyDescent="0.25">
      <c r="B161" s="162" t="s">
        <v>128</v>
      </c>
      <c r="C161" s="163">
        <v>115</v>
      </c>
      <c r="D161" s="163">
        <v>4</v>
      </c>
      <c r="E161" s="163">
        <v>62</v>
      </c>
      <c r="F161" s="163">
        <v>101</v>
      </c>
      <c r="G161" s="163">
        <v>68</v>
      </c>
      <c r="H161" s="163">
        <v>94</v>
      </c>
      <c r="I161" s="164">
        <f t="shared" si="21"/>
        <v>0.38235294117647056</v>
      </c>
      <c r="J161" s="164">
        <f>H161/H151</f>
        <v>8.8947766843300528E-3</v>
      </c>
    </row>
    <row r="162" spans="2:10" x14ac:dyDescent="0.25">
      <c r="B162" s="162" t="s">
        <v>131</v>
      </c>
      <c r="C162" s="163">
        <v>188</v>
      </c>
      <c r="D162" s="163">
        <v>8</v>
      </c>
      <c r="E162" s="163">
        <v>71</v>
      </c>
      <c r="F162" s="163">
        <v>108</v>
      </c>
      <c r="G162" s="163">
        <v>105</v>
      </c>
      <c r="H162" s="163">
        <v>86</v>
      </c>
      <c r="I162" s="164">
        <f t="shared" si="21"/>
        <v>-0.18095238095238098</v>
      </c>
      <c r="J162" s="164">
        <f>H162/H151</f>
        <v>8.1377744133232406E-3</v>
      </c>
    </row>
    <row r="163" spans="2:10" x14ac:dyDescent="0.25">
      <c r="B163" s="167" t="s">
        <v>145</v>
      </c>
      <c r="C163" s="168">
        <f t="shared" ref="C163:H163" si="22">C155-SUM(C156:C162)</f>
        <v>1175</v>
      </c>
      <c r="D163" s="168">
        <f t="shared" si="22"/>
        <v>480</v>
      </c>
      <c r="E163" s="168">
        <f t="shared" si="22"/>
        <v>1007</v>
      </c>
      <c r="F163" s="168">
        <f t="shared" si="22"/>
        <v>1218</v>
      </c>
      <c r="G163" s="168">
        <f t="shared" si="22"/>
        <v>1710</v>
      </c>
      <c r="H163" s="168">
        <f t="shared" si="22"/>
        <v>1894</v>
      </c>
      <c r="I163" s="169">
        <f t="shared" si="21"/>
        <v>0.10760233918128659</v>
      </c>
      <c r="J163" s="169">
        <f>H163/H151</f>
        <v>0.17922028766086298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E49CF-0E37-4F78-8A58-AA00E814D0A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45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790860</v>
      </c>
      <c r="D9" s="175">
        <v>103153</v>
      </c>
      <c r="E9" s="175">
        <v>622796</v>
      </c>
      <c r="F9" s="175">
        <v>814759</v>
      </c>
      <c r="G9" s="175">
        <v>861072</v>
      </c>
      <c r="H9" s="175">
        <v>856219</v>
      </c>
      <c r="I9" s="176">
        <f>IFERROR(H9/G9-1,"-")</f>
        <v>-5.635997918873259E-3</v>
      </c>
      <c r="J9" s="176">
        <f>IFERROR(H9/D9-1,"-")</f>
        <v>7.3004759919730891</v>
      </c>
      <c r="K9" s="175">
        <f>H9-G9</f>
        <v>-4853</v>
      </c>
      <c r="L9" s="175">
        <f>H9-D9</f>
        <v>753066</v>
      </c>
      <c r="M9" s="176">
        <f t="shared" ref="M9:M21" si="0">H9/H$9</f>
        <v>1</v>
      </c>
      <c r="P9" s="155" t="s">
        <v>68</v>
      </c>
      <c r="Q9" s="175">
        <v>208077</v>
      </c>
      <c r="R9" s="175">
        <v>18141</v>
      </c>
      <c r="S9" s="175">
        <v>161096</v>
      </c>
      <c r="T9" s="175">
        <v>204300</v>
      </c>
      <c r="U9" s="175">
        <v>214407</v>
      </c>
      <c r="V9" s="175">
        <v>223777</v>
      </c>
      <c r="W9" s="176">
        <f>IFERROR(V9/U9-1,"-")</f>
        <v>4.3701931373509195E-2</v>
      </c>
      <c r="X9" s="175">
        <f>V9-U9</f>
        <v>9370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117688</v>
      </c>
      <c r="D10" s="159">
        <v>46227</v>
      </c>
      <c r="E10" s="159">
        <v>98841</v>
      </c>
      <c r="F10" s="159">
        <v>116505</v>
      </c>
      <c r="G10" s="159">
        <v>110606</v>
      </c>
      <c r="H10" s="159">
        <v>109547</v>
      </c>
      <c r="I10" s="177">
        <f>IFERROR(H10/G10-1,"-")</f>
        <v>-9.5745257942606576E-3</v>
      </c>
      <c r="J10" s="160">
        <f t="shared" ref="J10:J21" si="2">IFERROR(H10/D10-1,"-")</f>
        <v>1.3697622601509942</v>
      </c>
      <c r="K10" s="159">
        <f t="shared" ref="K10:K20" si="3">H10-G10</f>
        <v>-1059</v>
      </c>
      <c r="L10" s="159">
        <f t="shared" ref="L10:L21" si="4">H10-D10</f>
        <v>63320</v>
      </c>
      <c r="M10" s="160">
        <f t="shared" si="0"/>
        <v>0.12794273427709499</v>
      </c>
      <c r="P10" s="158" t="s">
        <v>97</v>
      </c>
      <c r="Q10" s="159">
        <v>11817</v>
      </c>
      <c r="R10" s="159">
        <v>4876</v>
      </c>
      <c r="S10" s="159">
        <v>10089</v>
      </c>
      <c r="T10" s="159">
        <v>9914</v>
      </c>
      <c r="U10" s="159">
        <v>9334</v>
      </c>
      <c r="V10" s="159">
        <v>11165</v>
      </c>
      <c r="W10" s="177">
        <f>IFERROR(V10/U10-1,"-")</f>
        <v>0.1961645596743089</v>
      </c>
      <c r="X10" s="158">
        <f t="shared" ref="X10:X20" si="5">V10-U10</f>
        <v>1831</v>
      </c>
      <c r="Y10" s="160">
        <f t="shared" si="1"/>
        <v>4.9893420682197008E-2</v>
      </c>
    </row>
    <row r="11" spans="1:25" x14ac:dyDescent="0.25">
      <c r="A11" s="161" t="s">
        <v>100</v>
      </c>
      <c r="B11" s="162" t="s">
        <v>103</v>
      </c>
      <c r="C11" s="163">
        <v>42738</v>
      </c>
      <c r="D11" s="163">
        <v>33738</v>
      </c>
      <c r="E11" s="163">
        <v>41357</v>
      </c>
      <c r="F11" s="163">
        <v>45001</v>
      </c>
      <c r="G11" s="163">
        <v>39602</v>
      </c>
      <c r="H11" s="163">
        <v>36019</v>
      </c>
      <c r="I11" s="178">
        <f>IFERROR(H11/G11-1,"-")</f>
        <v>-9.0475228523811957E-2</v>
      </c>
      <c r="J11" s="164">
        <f t="shared" si="2"/>
        <v>6.7609224020392489E-2</v>
      </c>
      <c r="K11" s="163">
        <f t="shared" si="3"/>
        <v>-3583</v>
      </c>
      <c r="L11" s="163">
        <f t="shared" si="4"/>
        <v>2281</v>
      </c>
      <c r="M11" s="164">
        <f t="shared" si="0"/>
        <v>4.2067508429502264E-2</v>
      </c>
      <c r="P11" s="162" t="s">
        <v>103</v>
      </c>
      <c r="Q11" s="163">
        <v>4215</v>
      </c>
      <c r="R11" s="163">
        <v>3859</v>
      </c>
      <c r="S11" s="163">
        <v>4037</v>
      </c>
      <c r="T11" s="163">
        <v>2819</v>
      </c>
      <c r="U11" s="163">
        <v>2939</v>
      </c>
      <c r="V11" s="163">
        <v>3858</v>
      </c>
      <c r="W11" s="178">
        <f>IFERROR(V11/U11-1,"-")</f>
        <v>0.31269139162980597</v>
      </c>
      <c r="X11" s="162">
        <f t="shared" si="5"/>
        <v>919</v>
      </c>
      <c r="Y11" s="164">
        <f>V11/V$9</f>
        <v>1.7240377697439861E-2</v>
      </c>
    </row>
    <row r="12" spans="1:25" x14ac:dyDescent="0.25">
      <c r="A12" s="1"/>
      <c r="B12" s="162" t="s">
        <v>100</v>
      </c>
      <c r="C12" s="163">
        <v>74950</v>
      </c>
      <c r="D12" s="163">
        <v>12489</v>
      </c>
      <c r="E12" s="163">
        <v>57484</v>
      </c>
      <c r="F12" s="163">
        <v>71504</v>
      </c>
      <c r="G12" s="163">
        <v>71004</v>
      </c>
      <c r="H12" s="163">
        <v>73528</v>
      </c>
      <c r="I12" s="178">
        <f>IFERROR(H12/G12-1,"-")</f>
        <v>3.5547293110247402E-2</v>
      </c>
      <c r="J12" s="164">
        <f t="shared" si="2"/>
        <v>4.8874209304187684</v>
      </c>
      <c r="K12" s="163">
        <f t="shared" si="3"/>
        <v>2524</v>
      </c>
      <c r="L12" s="163">
        <f t="shared" si="4"/>
        <v>61039</v>
      </c>
      <c r="M12" s="164">
        <f t="shared" si="0"/>
        <v>8.5875225847592732E-2</v>
      </c>
      <c r="P12" s="162" t="s">
        <v>100</v>
      </c>
      <c r="Q12" s="163">
        <v>7602</v>
      </c>
      <c r="R12" s="163">
        <v>1017</v>
      </c>
      <c r="S12" s="163">
        <v>6052</v>
      </c>
      <c r="T12" s="163">
        <v>7095</v>
      </c>
      <c r="U12" s="163">
        <v>6395</v>
      </c>
      <c r="V12" s="163">
        <v>7307</v>
      </c>
      <c r="W12" s="178">
        <f>IFERROR(V12/U12-1,"-")</f>
        <v>0.14261141516810016</v>
      </c>
      <c r="X12" s="162">
        <f t="shared" si="5"/>
        <v>912</v>
      </c>
      <c r="Y12" s="164">
        <f t="shared" si="1"/>
        <v>3.2653042984757144E-2</v>
      </c>
    </row>
    <row r="13" spans="1:25" s="56" customFormat="1" x14ac:dyDescent="0.25">
      <c r="B13" s="158" t="s">
        <v>107</v>
      </c>
      <c r="C13" s="159">
        <v>673172</v>
      </c>
      <c r="D13" s="159">
        <v>56926</v>
      </c>
      <c r="E13" s="159">
        <v>523955</v>
      </c>
      <c r="F13" s="159">
        <v>698254</v>
      </c>
      <c r="G13" s="159">
        <v>750466</v>
      </c>
      <c r="H13" s="159">
        <v>746672</v>
      </c>
      <c r="I13" s="177">
        <f>IFERROR(H13/G13-1,"-")</f>
        <v>-5.0555255001558663E-3</v>
      </c>
      <c r="J13" s="160">
        <f t="shared" si="2"/>
        <v>12.116537258897516</v>
      </c>
      <c r="K13" s="159">
        <f t="shared" si="3"/>
        <v>-3794</v>
      </c>
      <c r="L13" s="159">
        <f t="shared" si="4"/>
        <v>689746</v>
      </c>
      <c r="M13" s="160">
        <f t="shared" si="0"/>
        <v>0.87205726572290498</v>
      </c>
      <c r="P13" s="158" t="s">
        <v>107</v>
      </c>
      <c r="Q13" s="159">
        <v>196260</v>
      </c>
      <c r="R13" s="159">
        <v>13265</v>
      </c>
      <c r="S13" s="159">
        <v>151007</v>
      </c>
      <c r="T13" s="159">
        <v>194386</v>
      </c>
      <c r="U13" s="159">
        <v>205073</v>
      </c>
      <c r="V13" s="159">
        <v>212612</v>
      </c>
      <c r="W13" s="177">
        <f>IFERROR(V13/U13-1,"-")</f>
        <v>3.6762518712848635E-2</v>
      </c>
      <c r="X13" s="158">
        <f t="shared" si="5"/>
        <v>7539</v>
      </c>
      <c r="Y13" s="160">
        <f t="shared" si="1"/>
        <v>0.95010657931780296</v>
      </c>
    </row>
    <row r="14" spans="1:25" s="56" customFormat="1" x14ac:dyDescent="0.25">
      <c r="B14" s="162" t="s">
        <v>110</v>
      </c>
      <c r="C14" s="163">
        <v>269757</v>
      </c>
      <c r="D14" s="163">
        <v>3519</v>
      </c>
      <c r="E14" s="163">
        <v>189556</v>
      </c>
      <c r="F14" s="163">
        <v>270401</v>
      </c>
      <c r="G14" s="163">
        <v>297934</v>
      </c>
      <c r="H14" s="163">
        <v>303485</v>
      </c>
      <c r="I14" s="178">
        <f t="shared" ref="I14:I21" si="6">IFERROR(H14/G14-1,"-")</f>
        <v>1.863164324984723E-2</v>
      </c>
      <c r="J14" s="164">
        <f t="shared" si="2"/>
        <v>85.24183006535948</v>
      </c>
      <c r="K14" s="163">
        <f t="shared" si="3"/>
        <v>5551</v>
      </c>
      <c r="L14" s="163">
        <f t="shared" si="4"/>
        <v>299966</v>
      </c>
      <c r="M14" s="164">
        <f t="shared" si="0"/>
        <v>0.3544478690615368</v>
      </c>
      <c r="P14" s="162" t="s">
        <v>110</v>
      </c>
      <c r="Q14" s="163">
        <v>87078</v>
      </c>
      <c r="R14" s="163">
        <v>741</v>
      </c>
      <c r="S14" s="163">
        <v>56455</v>
      </c>
      <c r="T14" s="163">
        <v>79784</v>
      </c>
      <c r="U14" s="163">
        <v>87867</v>
      </c>
      <c r="V14" s="163">
        <v>92833</v>
      </c>
      <c r="W14" s="178">
        <f t="shared" ref="W14:W21" si="7">IFERROR(V14/U14-1,"-")</f>
        <v>5.6517236277555893E-2</v>
      </c>
      <c r="X14" s="162">
        <f t="shared" si="5"/>
        <v>4966</v>
      </c>
      <c r="Y14" s="164">
        <f t="shared" si="1"/>
        <v>0.4148460297528343</v>
      </c>
    </row>
    <row r="15" spans="1:25" x14ac:dyDescent="0.25">
      <c r="A15" s="1"/>
      <c r="B15" s="162" t="s">
        <v>113</v>
      </c>
      <c r="C15" s="163">
        <v>81748</v>
      </c>
      <c r="D15" s="163">
        <v>8001</v>
      </c>
      <c r="E15" s="163">
        <v>54334</v>
      </c>
      <c r="F15" s="163">
        <v>77594</v>
      </c>
      <c r="G15" s="163">
        <v>84935</v>
      </c>
      <c r="H15" s="163">
        <v>80242</v>
      </c>
      <c r="I15" s="178">
        <f t="shared" si="6"/>
        <v>-5.5254017778301079E-2</v>
      </c>
      <c r="J15" s="164">
        <f t="shared" si="2"/>
        <v>9.0289963754530689</v>
      </c>
      <c r="K15" s="163">
        <f t="shared" si="3"/>
        <v>-4693</v>
      </c>
      <c r="L15" s="163">
        <f t="shared" si="4"/>
        <v>72241</v>
      </c>
      <c r="M15" s="164">
        <f t="shared" si="0"/>
        <v>9.3716677625700906E-2</v>
      </c>
      <c r="P15" s="162" t="s">
        <v>113</v>
      </c>
      <c r="Q15" s="163">
        <v>9334</v>
      </c>
      <c r="R15" s="163">
        <v>1123</v>
      </c>
      <c r="S15" s="163">
        <v>6264</v>
      </c>
      <c r="T15" s="163">
        <v>8938</v>
      </c>
      <c r="U15" s="163">
        <v>8894</v>
      </c>
      <c r="V15" s="163">
        <v>8687</v>
      </c>
      <c r="W15" s="178">
        <f t="shared" si="7"/>
        <v>-2.3274117382505066E-2</v>
      </c>
      <c r="X15" s="162">
        <f t="shared" si="5"/>
        <v>-207</v>
      </c>
      <c r="Y15" s="164">
        <f t="shared" si="1"/>
        <v>3.8819896593483692E-2</v>
      </c>
    </row>
    <row r="16" spans="1:25" x14ac:dyDescent="0.25">
      <c r="A16" s="1"/>
      <c r="B16" s="162" t="s">
        <v>116</v>
      </c>
      <c r="C16" s="163">
        <v>31767</v>
      </c>
      <c r="D16" s="163">
        <v>12412</v>
      </c>
      <c r="E16" s="163">
        <v>30355</v>
      </c>
      <c r="F16" s="163">
        <v>38844</v>
      </c>
      <c r="G16" s="163">
        <v>38804</v>
      </c>
      <c r="H16" s="163">
        <v>38424</v>
      </c>
      <c r="I16" s="178">
        <f t="shared" si="6"/>
        <v>-9.7928048654777333E-3</v>
      </c>
      <c r="J16" s="164">
        <f t="shared" si="2"/>
        <v>2.0957138253303254</v>
      </c>
      <c r="K16" s="163">
        <f t="shared" si="3"/>
        <v>-380</v>
      </c>
      <c r="L16" s="163">
        <f t="shared" si="4"/>
        <v>26012</v>
      </c>
      <c r="M16" s="164">
        <f t="shared" si="0"/>
        <v>4.4876369246653017E-2</v>
      </c>
      <c r="P16" s="162" t="s">
        <v>116</v>
      </c>
      <c r="Q16" s="163">
        <v>5055</v>
      </c>
      <c r="R16" s="163">
        <v>2127</v>
      </c>
      <c r="S16" s="163">
        <v>4461</v>
      </c>
      <c r="T16" s="163">
        <v>5055</v>
      </c>
      <c r="U16" s="163">
        <v>5063</v>
      </c>
      <c r="V16" s="163">
        <v>5640</v>
      </c>
      <c r="W16" s="178">
        <f t="shared" si="7"/>
        <v>0.11396405293304368</v>
      </c>
      <c r="X16" s="162">
        <f t="shared" si="5"/>
        <v>577</v>
      </c>
      <c r="Y16" s="164">
        <f t="shared" si="1"/>
        <v>2.5203662574795442E-2</v>
      </c>
    </row>
    <row r="17" spans="1:25" x14ac:dyDescent="0.25">
      <c r="A17" s="1"/>
      <c r="B17" s="162" t="s">
        <v>123</v>
      </c>
      <c r="C17" s="163">
        <v>22766</v>
      </c>
      <c r="D17" s="163">
        <v>1026</v>
      </c>
      <c r="E17" s="163">
        <v>28670</v>
      </c>
      <c r="F17" s="163">
        <v>25658</v>
      </c>
      <c r="G17" s="163">
        <v>29143</v>
      </c>
      <c r="H17" s="163">
        <v>27793</v>
      </c>
      <c r="I17" s="178">
        <f t="shared" si="6"/>
        <v>-4.6323302336753303E-2</v>
      </c>
      <c r="J17" s="164">
        <f t="shared" si="2"/>
        <v>26.088693957115009</v>
      </c>
      <c r="K17" s="163">
        <f t="shared" si="3"/>
        <v>-1350</v>
      </c>
      <c r="L17" s="163">
        <f t="shared" si="4"/>
        <v>26767</v>
      </c>
      <c r="M17" s="164">
        <f t="shared" si="0"/>
        <v>3.2460153301900566E-2</v>
      </c>
      <c r="P17" s="162" t="s">
        <v>123</v>
      </c>
      <c r="Q17" s="163">
        <v>8767</v>
      </c>
      <c r="R17" s="163">
        <v>345</v>
      </c>
      <c r="S17" s="163">
        <v>8653</v>
      </c>
      <c r="T17" s="163">
        <v>8751</v>
      </c>
      <c r="U17" s="163">
        <v>9171</v>
      </c>
      <c r="V17" s="163">
        <v>8618</v>
      </c>
      <c r="W17" s="178">
        <f t="shared" si="7"/>
        <v>-6.0298767855195723E-2</v>
      </c>
      <c r="X17" s="162">
        <f t="shared" si="5"/>
        <v>-553</v>
      </c>
      <c r="Y17" s="164">
        <f t="shared" si="1"/>
        <v>3.8511553913047364E-2</v>
      </c>
    </row>
    <row r="18" spans="1:25" x14ac:dyDescent="0.25">
      <c r="A18" s="1"/>
      <c r="B18" s="162" t="s">
        <v>119</v>
      </c>
      <c r="C18" s="163">
        <v>24677</v>
      </c>
      <c r="D18" s="163">
        <v>1862</v>
      </c>
      <c r="E18" s="163">
        <v>25252</v>
      </c>
      <c r="F18" s="163">
        <v>25732</v>
      </c>
      <c r="G18" s="163">
        <v>26910</v>
      </c>
      <c r="H18" s="163">
        <v>24356</v>
      </c>
      <c r="I18" s="178">
        <f t="shared" si="6"/>
        <v>-9.4908955778520987E-2</v>
      </c>
      <c r="J18" s="164">
        <f t="shared" si="2"/>
        <v>12.080558539205155</v>
      </c>
      <c r="K18" s="163">
        <f t="shared" si="3"/>
        <v>-2554</v>
      </c>
      <c r="L18" s="163">
        <f t="shared" si="4"/>
        <v>22494</v>
      </c>
      <c r="M18" s="164">
        <f t="shared" si="0"/>
        <v>2.8445993373190738E-2</v>
      </c>
      <c r="P18" s="162" t="s">
        <v>119</v>
      </c>
      <c r="Q18" s="163">
        <v>7683</v>
      </c>
      <c r="R18" s="163">
        <v>343</v>
      </c>
      <c r="S18" s="163">
        <v>5798</v>
      </c>
      <c r="T18" s="163">
        <v>7277</v>
      </c>
      <c r="U18" s="163">
        <v>8085</v>
      </c>
      <c r="V18" s="163">
        <v>6107</v>
      </c>
      <c r="W18" s="178">
        <f t="shared" si="7"/>
        <v>-0.24465058750773039</v>
      </c>
      <c r="X18" s="162">
        <f t="shared" si="5"/>
        <v>-1978</v>
      </c>
      <c r="Y18" s="164">
        <f t="shared" si="1"/>
        <v>2.7290561585864501E-2</v>
      </c>
    </row>
    <row r="19" spans="1:25" x14ac:dyDescent="0.25">
      <c r="A19" s="161" t="s">
        <v>144</v>
      </c>
      <c r="B19" s="162" t="s">
        <v>128</v>
      </c>
      <c r="C19" s="163">
        <v>23509</v>
      </c>
      <c r="D19" s="163">
        <v>237</v>
      </c>
      <c r="E19" s="163">
        <v>16894</v>
      </c>
      <c r="F19" s="163">
        <v>24736</v>
      </c>
      <c r="G19" s="163">
        <v>20551</v>
      </c>
      <c r="H19" s="163">
        <v>18705</v>
      </c>
      <c r="I19" s="178">
        <f t="shared" si="6"/>
        <v>-8.9825312636854671E-2</v>
      </c>
      <c r="J19" s="164">
        <f t="shared" si="2"/>
        <v>77.924050632911388</v>
      </c>
      <c r="K19" s="163">
        <f t="shared" si="3"/>
        <v>-1846</v>
      </c>
      <c r="L19" s="163">
        <f t="shared" si="4"/>
        <v>18468</v>
      </c>
      <c r="M19" s="164">
        <f t="shared" si="0"/>
        <v>2.1846046397008243E-2</v>
      </c>
      <c r="P19" s="162" t="s">
        <v>128</v>
      </c>
      <c r="Q19" s="163">
        <v>7906</v>
      </c>
      <c r="R19" s="163">
        <v>106</v>
      </c>
      <c r="S19" s="163">
        <v>6783</v>
      </c>
      <c r="T19" s="163">
        <v>8031</v>
      </c>
      <c r="U19" s="163">
        <v>7200</v>
      </c>
      <c r="V19" s="163">
        <v>6722</v>
      </c>
      <c r="W19" s="178">
        <f t="shared" si="7"/>
        <v>-6.6388888888888942E-2</v>
      </c>
      <c r="X19" s="162">
        <f t="shared" si="5"/>
        <v>-478</v>
      </c>
      <c r="Y19" s="164">
        <f t="shared" si="1"/>
        <v>3.0038833302796979E-2</v>
      </c>
    </row>
    <row r="20" spans="1:25" x14ac:dyDescent="0.25">
      <c r="A20" s="166" t="s">
        <v>145</v>
      </c>
      <c r="B20" s="162" t="s">
        <v>131</v>
      </c>
      <c r="C20" s="163">
        <v>34375</v>
      </c>
      <c r="D20" s="163">
        <v>1305</v>
      </c>
      <c r="E20" s="163">
        <v>13548</v>
      </c>
      <c r="F20" s="163">
        <v>22419</v>
      </c>
      <c r="G20" s="163">
        <v>23719</v>
      </c>
      <c r="H20" s="163">
        <v>18680</v>
      </c>
      <c r="I20" s="178">
        <f t="shared" si="6"/>
        <v>-0.21244571862220163</v>
      </c>
      <c r="J20" s="164">
        <f t="shared" si="2"/>
        <v>13.314176245210728</v>
      </c>
      <c r="K20" s="163">
        <f t="shared" si="3"/>
        <v>-5039</v>
      </c>
      <c r="L20" s="163">
        <f t="shared" si="4"/>
        <v>17375</v>
      </c>
      <c r="M20" s="164">
        <f t="shared" si="0"/>
        <v>2.1816848259615822E-2</v>
      </c>
      <c r="P20" s="162" t="s">
        <v>131</v>
      </c>
      <c r="Q20" s="163">
        <v>13085</v>
      </c>
      <c r="R20" s="163">
        <v>919</v>
      </c>
      <c r="S20" s="163">
        <v>6380</v>
      </c>
      <c r="T20" s="163">
        <v>8235</v>
      </c>
      <c r="U20" s="163">
        <v>8955</v>
      </c>
      <c r="V20" s="163">
        <v>6774</v>
      </c>
      <c r="W20" s="178">
        <f t="shared" si="7"/>
        <v>-0.24355108877721943</v>
      </c>
      <c r="X20" s="162">
        <f t="shared" si="5"/>
        <v>-2181</v>
      </c>
      <c r="Y20" s="164">
        <f t="shared" si="1"/>
        <v>3.0271207496748994E-2</v>
      </c>
    </row>
    <row r="21" spans="1:25" x14ac:dyDescent="0.25">
      <c r="B21" s="167" t="s">
        <v>145</v>
      </c>
      <c r="C21" s="168">
        <f t="shared" ref="C21" si="8">C13-SUM(C14:C20)</f>
        <v>184573</v>
      </c>
      <c r="D21" s="168">
        <f t="shared" ref="D21:E21" si="9">D13-SUM(D14:D20)</f>
        <v>28564</v>
      </c>
      <c r="E21" s="168">
        <f t="shared" si="9"/>
        <v>165346</v>
      </c>
      <c r="F21" s="168">
        <f t="shared" ref="F21:H21" si="10">F13-SUM(F14:F20)</f>
        <v>212870</v>
      </c>
      <c r="G21" s="168">
        <f t="shared" si="10"/>
        <v>228470</v>
      </c>
      <c r="H21" s="168">
        <f t="shared" si="10"/>
        <v>234987</v>
      </c>
      <c r="I21" s="179">
        <f t="shared" si="6"/>
        <v>2.852453276141298E-2</v>
      </c>
      <c r="J21" s="169">
        <f t="shared" si="2"/>
        <v>7.2266839378238341</v>
      </c>
      <c r="K21" s="168">
        <f>H21-G21</f>
        <v>6517</v>
      </c>
      <c r="L21" s="168">
        <f t="shared" si="4"/>
        <v>206423</v>
      </c>
      <c r="M21" s="169">
        <f t="shared" si="0"/>
        <v>0.27444730845729887</v>
      </c>
      <c r="P21" s="167" t="s">
        <v>145</v>
      </c>
      <c r="Q21" s="168">
        <f t="shared" ref="Q21:V21" si="11">Q13-SUM(Q14:Q20)</f>
        <v>57352</v>
      </c>
      <c r="R21" s="168">
        <f t="shared" si="11"/>
        <v>7561</v>
      </c>
      <c r="S21" s="168">
        <f t="shared" si="11"/>
        <v>56213</v>
      </c>
      <c r="T21" s="168">
        <f t="shared" si="11"/>
        <v>68315</v>
      </c>
      <c r="U21" s="168">
        <f t="shared" si="11"/>
        <v>69838</v>
      </c>
      <c r="V21" s="168">
        <f t="shared" si="11"/>
        <v>77231</v>
      </c>
      <c r="W21" s="179">
        <f t="shared" si="7"/>
        <v>0.10585927432057041</v>
      </c>
      <c r="X21" s="167">
        <f>V21-U21</f>
        <v>7393</v>
      </c>
      <c r="Y21" s="169">
        <f t="shared" si="1"/>
        <v>0.34512483409823175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286450</v>
      </c>
      <c r="D23" s="175">
        <v>34529</v>
      </c>
      <c r="E23" s="175">
        <v>230846</v>
      </c>
      <c r="F23" s="175">
        <v>286632</v>
      </c>
      <c r="G23" s="175">
        <v>305512</v>
      </c>
      <c r="H23" s="175">
        <v>293941</v>
      </c>
      <c r="I23" s="176">
        <f>IFERROR(H23/G23-1,"-")</f>
        <v>-3.7874126057241608E-2</v>
      </c>
      <c r="J23" s="176">
        <f>IFERROR(H23/D23-1,"-")</f>
        <v>7.5128732369891971</v>
      </c>
      <c r="K23" s="175">
        <f>H23-G23</f>
        <v>-11571</v>
      </c>
      <c r="L23" s="175">
        <f>H23-D23</f>
        <v>259412</v>
      </c>
      <c r="M23" s="176">
        <f t="shared" ref="M23:M35" si="12">H23/H$9</f>
        <v>0.34330118813060678</v>
      </c>
    </row>
    <row r="24" spans="1:25" x14ac:dyDescent="0.25">
      <c r="B24" s="158" t="s">
        <v>97</v>
      </c>
      <c r="C24" s="159">
        <v>17157</v>
      </c>
      <c r="D24" s="159">
        <v>14284</v>
      </c>
      <c r="E24" s="159">
        <v>18574</v>
      </c>
      <c r="F24" s="159">
        <v>15183</v>
      </c>
      <c r="G24" s="159">
        <v>14733</v>
      </c>
      <c r="H24" s="159">
        <v>12508</v>
      </c>
      <c r="I24" s="177">
        <f>IFERROR(H24/G24-1,"-")</f>
        <v>-0.15102151632389871</v>
      </c>
      <c r="J24" s="160">
        <f t="shared" ref="J24:J35" si="13">IFERROR(H24/D24-1,"-")</f>
        <v>-0.1243349201904228</v>
      </c>
      <c r="K24" s="159">
        <f t="shared" ref="K24:K34" si="14">H24-G24</f>
        <v>-2225</v>
      </c>
      <c r="L24" s="159">
        <f t="shared" ref="L24:L35" si="15">H24-D24</f>
        <v>-1776</v>
      </c>
      <c r="M24" s="160">
        <f t="shared" si="12"/>
        <v>1.4608412100175305E-2</v>
      </c>
    </row>
    <row r="25" spans="1:25" x14ac:dyDescent="0.25">
      <c r="B25" s="162" t="s">
        <v>103</v>
      </c>
      <c r="C25" s="163">
        <v>7984</v>
      </c>
      <c r="D25" s="163">
        <v>10448</v>
      </c>
      <c r="E25" s="163">
        <v>8574</v>
      </c>
      <c r="F25" s="163">
        <v>6217</v>
      </c>
      <c r="G25" s="163">
        <v>4984</v>
      </c>
      <c r="H25" s="163">
        <v>4666</v>
      </c>
      <c r="I25" s="178">
        <f>IFERROR(H25/G25-1,"-")</f>
        <v>-6.3804173354735205E-2</v>
      </c>
      <c r="J25" s="164">
        <f t="shared" si="13"/>
        <v>-0.55340735068912705</v>
      </c>
      <c r="K25" s="163">
        <f t="shared" si="14"/>
        <v>-318</v>
      </c>
      <c r="L25" s="163">
        <f t="shared" si="15"/>
        <v>-5782</v>
      </c>
      <c r="M25" s="164">
        <f t="shared" si="12"/>
        <v>5.4495403629211689E-3</v>
      </c>
    </row>
    <row r="26" spans="1:25" x14ac:dyDescent="0.25">
      <c r="B26" s="162" t="s">
        <v>100</v>
      </c>
      <c r="C26" s="163">
        <v>9173</v>
      </c>
      <c r="D26" s="163">
        <v>3836</v>
      </c>
      <c r="E26" s="163">
        <v>10000</v>
      </c>
      <c r="F26" s="163">
        <v>8966</v>
      </c>
      <c r="G26" s="163">
        <v>9749</v>
      </c>
      <c r="H26" s="163">
        <v>7842</v>
      </c>
      <c r="I26" s="178">
        <f>IFERROR(H26/G26-1,"-")</f>
        <v>-0.1956098061339625</v>
      </c>
      <c r="J26" s="164">
        <f t="shared" si="13"/>
        <v>1.0443169968717414</v>
      </c>
      <c r="K26" s="163">
        <f t="shared" si="14"/>
        <v>-1907</v>
      </c>
      <c r="L26" s="163">
        <f t="shared" si="15"/>
        <v>4006</v>
      </c>
      <c r="M26" s="164">
        <f t="shared" si="12"/>
        <v>9.1588717372541369E-3</v>
      </c>
    </row>
    <row r="27" spans="1:25" x14ac:dyDescent="0.25">
      <c r="B27" s="158" t="s">
        <v>107</v>
      </c>
      <c r="C27" s="159">
        <v>269293</v>
      </c>
      <c r="D27" s="159">
        <v>20245</v>
      </c>
      <c r="E27" s="159">
        <v>212272</v>
      </c>
      <c r="F27" s="159">
        <v>271449</v>
      </c>
      <c r="G27" s="159">
        <v>290779</v>
      </c>
      <c r="H27" s="159">
        <v>281433</v>
      </c>
      <c r="I27" s="177">
        <f>IFERROR(H27/G27-1,"-")</f>
        <v>-3.2141248164413549E-2</v>
      </c>
      <c r="J27" s="160">
        <f t="shared" si="13"/>
        <v>12.901358360088912</v>
      </c>
      <c r="K27" s="159">
        <f t="shared" si="14"/>
        <v>-9346</v>
      </c>
      <c r="L27" s="159">
        <f t="shared" si="15"/>
        <v>261188</v>
      </c>
      <c r="M27" s="160">
        <f t="shared" si="12"/>
        <v>0.32869277603043145</v>
      </c>
    </row>
    <row r="28" spans="1:25" x14ac:dyDescent="0.25">
      <c r="B28" s="162" t="s">
        <v>110</v>
      </c>
      <c r="C28" s="163">
        <v>122301</v>
      </c>
      <c r="D28" s="163">
        <v>1228</v>
      </c>
      <c r="E28" s="163">
        <v>90601</v>
      </c>
      <c r="F28" s="163">
        <v>121897</v>
      </c>
      <c r="G28" s="163">
        <v>133200</v>
      </c>
      <c r="H28" s="163">
        <v>134133</v>
      </c>
      <c r="I28" s="178">
        <f t="shared" ref="I28:I35" si="16">IFERROR(H28/G28-1,"-")</f>
        <v>7.0045045045044052E-3</v>
      </c>
      <c r="J28" s="164">
        <f t="shared" si="13"/>
        <v>108.22882736156352</v>
      </c>
      <c r="K28" s="163">
        <f t="shared" si="14"/>
        <v>933</v>
      </c>
      <c r="L28" s="163">
        <f t="shared" si="15"/>
        <v>132905</v>
      </c>
      <c r="M28" s="164">
        <f t="shared" si="12"/>
        <v>0.156657350514296</v>
      </c>
    </row>
    <row r="29" spans="1:25" x14ac:dyDescent="0.25">
      <c r="B29" s="162" t="s">
        <v>113</v>
      </c>
      <c r="C29" s="163">
        <v>30813</v>
      </c>
      <c r="D29" s="163">
        <v>2910</v>
      </c>
      <c r="E29" s="163">
        <v>21180</v>
      </c>
      <c r="F29" s="163">
        <v>28248</v>
      </c>
      <c r="G29" s="163">
        <v>30168</v>
      </c>
      <c r="H29" s="163">
        <v>27562</v>
      </c>
      <c r="I29" s="178">
        <f t="shared" si="16"/>
        <v>-8.6382922301776688E-2</v>
      </c>
      <c r="J29" s="164">
        <f t="shared" si="13"/>
        <v>8.4714776632302407</v>
      </c>
      <c r="K29" s="163">
        <f t="shared" si="14"/>
        <v>-2606</v>
      </c>
      <c r="L29" s="163">
        <f t="shared" si="15"/>
        <v>24652</v>
      </c>
      <c r="M29" s="164">
        <f t="shared" si="12"/>
        <v>3.2190362512394606E-2</v>
      </c>
    </row>
    <row r="30" spans="1:25" x14ac:dyDescent="0.25">
      <c r="B30" s="162" t="s">
        <v>116</v>
      </c>
      <c r="C30" s="163">
        <v>10819</v>
      </c>
      <c r="D30" s="163">
        <v>4797</v>
      </c>
      <c r="E30" s="163">
        <v>10098</v>
      </c>
      <c r="F30" s="163">
        <v>11440</v>
      </c>
      <c r="G30" s="163">
        <v>11744</v>
      </c>
      <c r="H30" s="163">
        <v>9745</v>
      </c>
      <c r="I30" s="178">
        <f t="shared" si="16"/>
        <v>-0.1702145776566758</v>
      </c>
      <c r="J30" s="164">
        <f t="shared" si="13"/>
        <v>1.0314780070877632</v>
      </c>
      <c r="K30" s="163">
        <f t="shared" si="14"/>
        <v>-1999</v>
      </c>
      <c r="L30" s="163">
        <f t="shared" si="15"/>
        <v>4948</v>
      </c>
      <c r="M30" s="164">
        <f t="shared" si="12"/>
        <v>1.1381433955565106E-2</v>
      </c>
    </row>
    <row r="31" spans="1:25" x14ac:dyDescent="0.25">
      <c r="B31" s="162" t="s">
        <v>123</v>
      </c>
      <c r="C31" s="163">
        <v>10228</v>
      </c>
      <c r="D31" s="163">
        <v>308</v>
      </c>
      <c r="E31" s="163">
        <v>12728</v>
      </c>
      <c r="F31" s="163">
        <v>10714</v>
      </c>
      <c r="G31" s="163">
        <v>11346</v>
      </c>
      <c r="H31" s="163">
        <v>10353</v>
      </c>
      <c r="I31" s="178">
        <f t="shared" si="16"/>
        <v>-8.751983077736647E-2</v>
      </c>
      <c r="J31" s="164">
        <f t="shared" si="13"/>
        <v>32.613636363636367</v>
      </c>
      <c r="K31" s="163">
        <f t="shared" si="14"/>
        <v>-993</v>
      </c>
      <c r="L31" s="163">
        <f t="shared" si="15"/>
        <v>10045</v>
      </c>
      <c r="M31" s="164">
        <f t="shared" si="12"/>
        <v>1.2091532656948747E-2</v>
      </c>
    </row>
    <row r="32" spans="1:25" x14ac:dyDescent="0.25">
      <c r="B32" s="162" t="s">
        <v>119</v>
      </c>
      <c r="C32" s="163">
        <v>13381</v>
      </c>
      <c r="D32" s="163">
        <v>811</v>
      </c>
      <c r="E32" s="163">
        <v>15006</v>
      </c>
      <c r="F32" s="163">
        <v>13623</v>
      </c>
      <c r="G32" s="163">
        <v>13291</v>
      </c>
      <c r="H32" s="163">
        <v>12932</v>
      </c>
      <c r="I32" s="178">
        <f t="shared" si="16"/>
        <v>-2.7010759160334019E-2</v>
      </c>
      <c r="J32" s="164">
        <f t="shared" si="13"/>
        <v>14.945745992601726</v>
      </c>
      <c r="K32" s="163">
        <f t="shared" si="14"/>
        <v>-359</v>
      </c>
      <c r="L32" s="163">
        <f t="shared" si="15"/>
        <v>12121</v>
      </c>
      <c r="M32" s="164">
        <f t="shared" si="12"/>
        <v>1.510361251035074E-2</v>
      </c>
    </row>
    <row r="33" spans="2:13" x14ac:dyDescent="0.25">
      <c r="B33" s="162" t="s">
        <v>128</v>
      </c>
      <c r="C33" s="163">
        <v>9559</v>
      </c>
      <c r="D33" s="163">
        <v>54</v>
      </c>
      <c r="E33" s="163">
        <v>5900</v>
      </c>
      <c r="F33" s="163">
        <v>8515</v>
      </c>
      <c r="G33" s="163">
        <v>7022</v>
      </c>
      <c r="H33" s="163">
        <v>6195</v>
      </c>
      <c r="I33" s="178">
        <f t="shared" si="16"/>
        <v>-0.11777271432640268</v>
      </c>
      <c r="J33" s="164">
        <f t="shared" si="13"/>
        <v>113.72222222222223</v>
      </c>
      <c r="K33" s="163">
        <f t="shared" si="14"/>
        <v>-827</v>
      </c>
      <c r="L33" s="163">
        <f t="shared" si="15"/>
        <v>6141</v>
      </c>
      <c r="M33" s="164">
        <f t="shared" si="12"/>
        <v>7.2352984458415428E-3</v>
      </c>
    </row>
    <row r="34" spans="2:13" x14ac:dyDescent="0.25">
      <c r="B34" s="162" t="s">
        <v>131</v>
      </c>
      <c r="C34" s="163">
        <v>11060</v>
      </c>
      <c r="D34" s="163">
        <v>146</v>
      </c>
      <c r="E34" s="163">
        <v>3622</v>
      </c>
      <c r="F34" s="163">
        <v>8102</v>
      </c>
      <c r="G34" s="163">
        <v>7639</v>
      </c>
      <c r="H34" s="163">
        <v>6250</v>
      </c>
      <c r="I34" s="178">
        <f t="shared" si="16"/>
        <v>-0.18183008247152765</v>
      </c>
      <c r="J34" s="164">
        <f t="shared" si="13"/>
        <v>41.80821917808219</v>
      </c>
      <c r="K34" s="163">
        <f t="shared" si="14"/>
        <v>-1389</v>
      </c>
      <c r="L34" s="163">
        <f t="shared" si="15"/>
        <v>6104</v>
      </c>
      <c r="M34" s="164">
        <f t="shared" si="12"/>
        <v>7.299534348104866E-3</v>
      </c>
    </row>
    <row r="35" spans="2:13" x14ac:dyDescent="0.25">
      <c r="B35" s="167" t="s">
        <v>145</v>
      </c>
      <c r="C35" s="168">
        <f t="shared" ref="C35" si="17">C27-SUM(C28:C34)</f>
        <v>61132</v>
      </c>
      <c r="D35" s="168">
        <f t="shared" ref="D35:E35" si="18">D27-SUM(D28:D34)</f>
        <v>9991</v>
      </c>
      <c r="E35" s="168">
        <f t="shared" si="18"/>
        <v>53137</v>
      </c>
      <c r="F35" s="168">
        <f t="shared" ref="F35:H35" si="19">F27-SUM(F28:F34)</f>
        <v>68910</v>
      </c>
      <c r="G35" s="168">
        <f t="shared" si="19"/>
        <v>76369</v>
      </c>
      <c r="H35" s="168">
        <f t="shared" si="19"/>
        <v>74263</v>
      </c>
      <c r="I35" s="179">
        <f t="shared" si="16"/>
        <v>-2.7576634498291175E-2</v>
      </c>
      <c r="J35" s="169">
        <f t="shared" si="13"/>
        <v>6.4329896907216497</v>
      </c>
      <c r="K35" s="168">
        <f>H35-G35</f>
        <v>-2106</v>
      </c>
      <c r="L35" s="168">
        <f t="shared" si="15"/>
        <v>64272</v>
      </c>
      <c r="M35" s="169">
        <f t="shared" si="12"/>
        <v>8.6733651086929861E-2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208077</v>
      </c>
      <c r="D37" s="175">
        <v>18141</v>
      </c>
      <c r="E37" s="175">
        <v>161096</v>
      </c>
      <c r="F37" s="175">
        <v>204300</v>
      </c>
      <c r="G37" s="175">
        <v>214407</v>
      </c>
      <c r="H37" s="175">
        <v>223777</v>
      </c>
      <c r="I37" s="176">
        <f>IFERROR(H37/G37-1,"-")</f>
        <v>4.3701931373509195E-2</v>
      </c>
      <c r="J37" s="176">
        <f>IFERROR(H37/D37-1,"-")</f>
        <v>11.335428035940687</v>
      </c>
      <c r="K37" s="175">
        <f>H37-G37</f>
        <v>9370</v>
      </c>
      <c r="L37" s="175">
        <f>H37-D37</f>
        <v>205636</v>
      </c>
      <c r="M37" s="176">
        <f t="shared" ref="M37:M49" si="20">H37/H$9</f>
        <v>0.26135486365053801</v>
      </c>
    </row>
    <row r="38" spans="2:13" x14ac:dyDescent="0.25">
      <c r="B38" s="158" t="s">
        <v>97</v>
      </c>
      <c r="C38" s="159">
        <v>11817</v>
      </c>
      <c r="D38" s="159">
        <v>4876</v>
      </c>
      <c r="E38" s="159">
        <v>10089</v>
      </c>
      <c r="F38" s="159">
        <v>9914</v>
      </c>
      <c r="G38" s="159">
        <v>9334</v>
      </c>
      <c r="H38" s="159">
        <v>11165</v>
      </c>
      <c r="I38" s="177">
        <f>IFERROR(H38/G38-1,"-")</f>
        <v>0.1961645596743089</v>
      </c>
      <c r="J38" s="160">
        <f t="shared" ref="J38:J49" si="21">IFERROR(H38/D38-1,"-")</f>
        <v>1.2897867104183756</v>
      </c>
      <c r="K38" s="159">
        <f t="shared" ref="K38:K48" si="22">H38-G38</f>
        <v>1831</v>
      </c>
      <c r="L38" s="159">
        <f t="shared" ref="L38:L49" si="23">H38-D38</f>
        <v>6289</v>
      </c>
      <c r="M38" s="160">
        <f t="shared" si="20"/>
        <v>1.3039888159454532E-2</v>
      </c>
    </row>
    <row r="39" spans="2:13" x14ac:dyDescent="0.25">
      <c r="B39" s="162" t="s">
        <v>103</v>
      </c>
      <c r="C39" s="163">
        <v>4215</v>
      </c>
      <c r="D39" s="163">
        <v>3859</v>
      </c>
      <c r="E39" s="163">
        <v>4037</v>
      </c>
      <c r="F39" s="163">
        <v>2819</v>
      </c>
      <c r="G39" s="163">
        <v>2939</v>
      </c>
      <c r="H39" s="163">
        <v>3858</v>
      </c>
      <c r="I39" s="178">
        <f>IFERROR(H39/G39-1,"-")</f>
        <v>0.31269139162980597</v>
      </c>
      <c r="J39" s="164">
        <f t="shared" si="21"/>
        <v>-2.5913449080072759E-4</v>
      </c>
      <c r="K39" s="163">
        <f t="shared" si="22"/>
        <v>919</v>
      </c>
      <c r="L39" s="163">
        <f t="shared" si="23"/>
        <v>-1</v>
      </c>
      <c r="M39" s="164">
        <f t="shared" si="20"/>
        <v>4.5058565623981714E-3</v>
      </c>
    </row>
    <row r="40" spans="2:13" x14ac:dyDescent="0.25">
      <c r="B40" s="162" t="s">
        <v>100</v>
      </c>
      <c r="C40" s="163">
        <v>7602</v>
      </c>
      <c r="D40" s="163">
        <v>1017</v>
      </c>
      <c r="E40" s="163">
        <v>6052</v>
      </c>
      <c r="F40" s="163">
        <v>7095</v>
      </c>
      <c r="G40" s="163">
        <v>6395</v>
      </c>
      <c r="H40" s="163">
        <v>7307</v>
      </c>
      <c r="I40" s="178">
        <f>IFERROR(H40/G40-1,"-")</f>
        <v>0.14261141516810016</v>
      </c>
      <c r="J40" s="164">
        <f t="shared" si="21"/>
        <v>6.184857423795477</v>
      </c>
      <c r="K40" s="163">
        <f t="shared" si="22"/>
        <v>912</v>
      </c>
      <c r="L40" s="163">
        <f t="shared" si="23"/>
        <v>6290</v>
      </c>
      <c r="M40" s="164">
        <f t="shared" si="20"/>
        <v>8.5340315970563602E-3</v>
      </c>
    </row>
    <row r="41" spans="2:13" x14ac:dyDescent="0.25">
      <c r="B41" s="158" t="s">
        <v>107</v>
      </c>
      <c r="C41" s="159">
        <v>196260</v>
      </c>
      <c r="D41" s="159">
        <v>13265</v>
      </c>
      <c r="E41" s="159">
        <v>151007</v>
      </c>
      <c r="F41" s="159">
        <v>194386</v>
      </c>
      <c r="G41" s="159">
        <v>205073</v>
      </c>
      <c r="H41" s="159">
        <v>212612</v>
      </c>
      <c r="I41" s="177">
        <f>IFERROR(H41/G41-1,"-")</f>
        <v>3.6762518712848635E-2</v>
      </c>
      <c r="J41" s="160">
        <f t="shared" si="21"/>
        <v>15.02804372408594</v>
      </c>
      <c r="K41" s="159">
        <f t="shared" si="22"/>
        <v>7539</v>
      </c>
      <c r="L41" s="159">
        <f t="shared" si="23"/>
        <v>199347</v>
      </c>
      <c r="M41" s="160">
        <f t="shared" si="20"/>
        <v>0.24831497549108347</v>
      </c>
    </row>
    <row r="42" spans="2:13" x14ac:dyDescent="0.25">
      <c r="B42" s="162" t="s">
        <v>110</v>
      </c>
      <c r="C42" s="163">
        <v>87078</v>
      </c>
      <c r="D42" s="163">
        <v>741</v>
      </c>
      <c r="E42" s="163">
        <v>56455</v>
      </c>
      <c r="F42" s="163">
        <v>79784</v>
      </c>
      <c r="G42" s="163">
        <v>87867</v>
      </c>
      <c r="H42" s="163">
        <v>92833</v>
      </c>
      <c r="I42" s="178">
        <f t="shared" ref="I42:I49" si="24">IFERROR(H42/G42-1,"-")</f>
        <v>5.6517236277555893E-2</v>
      </c>
      <c r="J42" s="164">
        <f t="shared" si="21"/>
        <v>124.28070175438596</v>
      </c>
      <c r="K42" s="163">
        <f t="shared" si="22"/>
        <v>4966</v>
      </c>
      <c r="L42" s="163">
        <f t="shared" si="23"/>
        <v>92092</v>
      </c>
      <c r="M42" s="164">
        <f t="shared" si="20"/>
        <v>0.10842202754201904</v>
      </c>
    </row>
    <row r="43" spans="2:13" x14ac:dyDescent="0.25">
      <c r="B43" s="162" t="s">
        <v>113</v>
      </c>
      <c r="C43" s="163">
        <v>9334</v>
      </c>
      <c r="D43" s="163">
        <v>1123</v>
      </c>
      <c r="E43" s="163">
        <v>6264</v>
      </c>
      <c r="F43" s="163">
        <v>8938</v>
      </c>
      <c r="G43" s="163">
        <v>8894</v>
      </c>
      <c r="H43" s="163">
        <v>8687</v>
      </c>
      <c r="I43" s="178">
        <f t="shared" si="24"/>
        <v>-2.3274117382505066E-2</v>
      </c>
      <c r="J43" s="164">
        <f t="shared" si="21"/>
        <v>6.7355298308103295</v>
      </c>
      <c r="K43" s="163">
        <f t="shared" si="22"/>
        <v>-207</v>
      </c>
      <c r="L43" s="163">
        <f t="shared" si="23"/>
        <v>7564</v>
      </c>
      <c r="M43" s="164">
        <f t="shared" si="20"/>
        <v>1.0145768781117915E-2</v>
      </c>
    </row>
    <row r="44" spans="2:13" x14ac:dyDescent="0.25">
      <c r="B44" s="162" t="s">
        <v>116</v>
      </c>
      <c r="C44" s="163">
        <v>5055</v>
      </c>
      <c r="D44" s="163">
        <v>2127</v>
      </c>
      <c r="E44" s="163">
        <v>4461</v>
      </c>
      <c r="F44" s="163">
        <v>5055</v>
      </c>
      <c r="G44" s="163">
        <v>5063</v>
      </c>
      <c r="H44" s="163">
        <v>5640</v>
      </c>
      <c r="I44" s="178">
        <f t="shared" si="24"/>
        <v>0.11396405293304368</v>
      </c>
      <c r="J44" s="164">
        <f t="shared" si="21"/>
        <v>1.6516220028208743</v>
      </c>
      <c r="K44" s="163">
        <f t="shared" si="22"/>
        <v>577</v>
      </c>
      <c r="L44" s="163">
        <f t="shared" si="23"/>
        <v>3513</v>
      </c>
      <c r="M44" s="164">
        <f t="shared" si="20"/>
        <v>6.5870997957298309E-3</v>
      </c>
    </row>
    <row r="45" spans="2:13" x14ac:dyDescent="0.25">
      <c r="B45" s="162" t="s">
        <v>123</v>
      </c>
      <c r="C45" s="163">
        <v>8767</v>
      </c>
      <c r="D45" s="163">
        <v>345</v>
      </c>
      <c r="E45" s="163">
        <v>8653</v>
      </c>
      <c r="F45" s="163">
        <v>8751</v>
      </c>
      <c r="G45" s="163">
        <v>9171</v>
      </c>
      <c r="H45" s="163">
        <v>8618</v>
      </c>
      <c r="I45" s="178">
        <f t="shared" si="24"/>
        <v>-6.0298767855195723E-2</v>
      </c>
      <c r="J45" s="164">
        <f t="shared" si="21"/>
        <v>23.979710144927537</v>
      </c>
      <c r="K45" s="163">
        <f t="shared" si="22"/>
        <v>-553</v>
      </c>
      <c r="L45" s="163">
        <f t="shared" si="23"/>
        <v>8273</v>
      </c>
      <c r="M45" s="164">
        <f t="shared" si="20"/>
        <v>1.0065181921914837E-2</v>
      </c>
    </row>
    <row r="46" spans="2:13" x14ac:dyDescent="0.25">
      <c r="B46" s="162" t="s">
        <v>119</v>
      </c>
      <c r="C46" s="163">
        <v>7683</v>
      </c>
      <c r="D46" s="163">
        <v>343</v>
      </c>
      <c r="E46" s="163">
        <v>5798</v>
      </c>
      <c r="F46" s="163">
        <v>7277</v>
      </c>
      <c r="G46" s="163">
        <v>8085</v>
      </c>
      <c r="H46" s="163">
        <v>6107</v>
      </c>
      <c r="I46" s="178">
        <f t="shared" si="24"/>
        <v>-0.24465058750773039</v>
      </c>
      <c r="J46" s="164">
        <f t="shared" si="21"/>
        <v>16.804664723032069</v>
      </c>
      <c r="K46" s="163">
        <f t="shared" si="22"/>
        <v>-1978</v>
      </c>
      <c r="L46" s="163">
        <f t="shared" si="23"/>
        <v>5764</v>
      </c>
      <c r="M46" s="164">
        <f t="shared" si="20"/>
        <v>7.1325210022202268E-3</v>
      </c>
    </row>
    <row r="47" spans="2:13" x14ac:dyDescent="0.25">
      <c r="B47" s="162" t="s">
        <v>128</v>
      </c>
      <c r="C47" s="163">
        <v>7906</v>
      </c>
      <c r="D47" s="163">
        <v>106</v>
      </c>
      <c r="E47" s="163">
        <v>6783</v>
      </c>
      <c r="F47" s="163">
        <v>8031</v>
      </c>
      <c r="G47" s="163">
        <v>7200</v>
      </c>
      <c r="H47" s="163">
        <v>6722</v>
      </c>
      <c r="I47" s="178">
        <f t="shared" si="24"/>
        <v>-6.6388888888888942E-2</v>
      </c>
      <c r="J47" s="164">
        <f t="shared" si="21"/>
        <v>62.415094339622641</v>
      </c>
      <c r="K47" s="163">
        <f t="shared" si="22"/>
        <v>-478</v>
      </c>
      <c r="L47" s="163">
        <f t="shared" si="23"/>
        <v>6616</v>
      </c>
      <c r="M47" s="164">
        <f t="shared" si="20"/>
        <v>7.8507951820737457E-3</v>
      </c>
    </row>
    <row r="48" spans="2:13" x14ac:dyDescent="0.25">
      <c r="B48" s="162" t="s">
        <v>131</v>
      </c>
      <c r="C48" s="163">
        <v>13085</v>
      </c>
      <c r="D48" s="163">
        <v>919</v>
      </c>
      <c r="E48" s="163">
        <v>6380</v>
      </c>
      <c r="F48" s="163">
        <v>8235</v>
      </c>
      <c r="G48" s="163">
        <v>8955</v>
      </c>
      <c r="H48" s="163">
        <v>6774</v>
      </c>
      <c r="I48" s="178">
        <f t="shared" si="24"/>
        <v>-0.24355108877721943</v>
      </c>
      <c r="J48" s="164">
        <f t="shared" si="21"/>
        <v>6.3710554951033735</v>
      </c>
      <c r="K48" s="163">
        <f t="shared" si="22"/>
        <v>-2181</v>
      </c>
      <c r="L48" s="163">
        <f t="shared" si="23"/>
        <v>5855</v>
      </c>
      <c r="M48" s="164">
        <f t="shared" si="20"/>
        <v>7.9115273078499779E-3</v>
      </c>
    </row>
    <row r="49" spans="2:13" x14ac:dyDescent="0.25">
      <c r="B49" s="167" t="s">
        <v>145</v>
      </c>
      <c r="C49" s="168">
        <f t="shared" ref="C49" si="25">C41-SUM(C42:C48)</f>
        <v>57352</v>
      </c>
      <c r="D49" s="168">
        <f t="shared" ref="D49:E49" si="26">D41-SUM(D42:D48)</f>
        <v>7561</v>
      </c>
      <c r="E49" s="168">
        <f t="shared" si="26"/>
        <v>56213</v>
      </c>
      <c r="F49" s="168">
        <f t="shared" ref="F49:H49" si="27">F41-SUM(F42:F48)</f>
        <v>68315</v>
      </c>
      <c r="G49" s="168">
        <f t="shared" si="27"/>
        <v>69838</v>
      </c>
      <c r="H49" s="168">
        <f t="shared" si="27"/>
        <v>77231</v>
      </c>
      <c r="I49" s="179">
        <f t="shared" si="24"/>
        <v>0.10585927432057041</v>
      </c>
      <c r="J49" s="169">
        <f t="shared" si="21"/>
        <v>9.2143896310011897</v>
      </c>
      <c r="K49" s="168">
        <f>H49-G49</f>
        <v>7393</v>
      </c>
      <c r="L49" s="168">
        <f t="shared" si="23"/>
        <v>69670</v>
      </c>
      <c r="M49" s="169">
        <f t="shared" si="20"/>
        <v>9.0200053958157903E-2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8406</v>
      </c>
      <c r="D51" s="175">
        <v>931</v>
      </c>
      <c r="E51" s="175">
        <v>5352</v>
      </c>
      <c r="F51" s="175">
        <v>11430</v>
      </c>
      <c r="G51" s="175">
        <v>9247</v>
      </c>
      <c r="H51" s="175">
        <v>8589</v>
      </c>
      <c r="I51" s="176">
        <f>IFERROR(H51/G51-1,"-")</f>
        <v>-7.1158213474640464E-2</v>
      </c>
      <c r="J51" s="176">
        <f>IFERROR(H51/D51-1,"-")</f>
        <v>8.2255639097744364</v>
      </c>
      <c r="K51" s="175">
        <f>H51-G51</f>
        <v>-658</v>
      </c>
      <c r="L51" s="175">
        <f>H51-D51</f>
        <v>7658</v>
      </c>
      <c r="M51" s="176">
        <f t="shared" ref="M51:M63" si="28">H51/H$9</f>
        <v>1.003131208253963E-2</v>
      </c>
    </row>
    <row r="52" spans="2:13" x14ac:dyDescent="0.25">
      <c r="B52" s="158" t="s">
        <v>97</v>
      </c>
      <c r="C52" s="159">
        <v>883</v>
      </c>
      <c r="D52" s="159">
        <v>142</v>
      </c>
      <c r="E52" s="159">
        <v>280</v>
      </c>
      <c r="F52" s="159">
        <v>5084</v>
      </c>
      <c r="G52" s="159">
        <v>1520</v>
      </c>
      <c r="H52" s="159">
        <v>1473</v>
      </c>
      <c r="I52" s="177">
        <f>IFERROR(H52/G52-1,"-")</f>
        <v>-3.092105263157896E-2</v>
      </c>
      <c r="J52" s="160">
        <f t="shared" ref="J52:J63" si="29">IFERROR(H52/D52-1,"-")</f>
        <v>9.373239436619718</v>
      </c>
      <c r="K52" s="159">
        <f t="shared" ref="K52:K62" si="30">H52-G52</f>
        <v>-47</v>
      </c>
      <c r="L52" s="159">
        <f t="shared" ref="L52:L63" si="31">H52-D52</f>
        <v>1331</v>
      </c>
      <c r="M52" s="160">
        <f t="shared" si="28"/>
        <v>1.7203542551613548E-3</v>
      </c>
    </row>
    <row r="53" spans="2:13" x14ac:dyDescent="0.25">
      <c r="B53" s="162" t="s">
        <v>103</v>
      </c>
      <c r="C53" s="163">
        <v>404</v>
      </c>
      <c r="D53" s="163">
        <v>68</v>
      </c>
      <c r="E53" s="163">
        <v>64</v>
      </c>
      <c r="F53" s="163">
        <v>3888</v>
      </c>
      <c r="G53" s="163">
        <v>649</v>
      </c>
      <c r="H53" s="163">
        <v>758</v>
      </c>
      <c r="I53" s="178">
        <f>IFERROR(H53/G53-1,"-")</f>
        <v>0.16795069337442214</v>
      </c>
      <c r="J53" s="164">
        <f t="shared" si="29"/>
        <v>10.147058823529411</v>
      </c>
      <c r="K53" s="163">
        <f t="shared" si="30"/>
        <v>109</v>
      </c>
      <c r="L53" s="163">
        <f t="shared" si="31"/>
        <v>690</v>
      </c>
      <c r="M53" s="164">
        <f t="shared" si="28"/>
        <v>8.852875257381581E-4</v>
      </c>
    </row>
    <row r="54" spans="2:13" x14ac:dyDescent="0.25">
      <c r="B54" s="162" t="s">
        <v>100</v>
      </c>
      <c r="C54" s="163">
        <v>479</v>
      </c>
      <c r="D54" s="163">
        <v>74</v>
      </c>
      <c r="E54" s="163">
        <v>216</v>
      </c>
      <c r="F54" s="163">
        <v>1196</v>
      </c>
      <c r="G54" s="163">
        <v>871</v>
      </c>
      <c r="H54" s="163">
        <v>715</v>
      </c>
      <c r="I54" s="178">
        <f>IFERROR(H54/G54-1,"-")</f>
        <v>-0.17910447761194026</v>
      </c>
      <c r="J54" s="164">
        <f t="shared" si="29"/>
        <v>8.6621621621621614</v>
      </c>
      <c r="K54" s="163">
        <f t="shared" si="30"/>
        <v>-156</v>
      </c>
      <c r="L54" s="163">
        <f t="shared" si="31"/>
        <v>641</v>
      </c>
      <c r="M54" s="164">
        <f t="shared" si="28"/>
        <v>8.3506672942319663E-4</v>
      </c>
    </row>
    <row r="55" spans="2:13" x14ac:dyDescent="0.25">
      <c r="B55" s="158" t="s">
        <v>107</v>
      </c>
      <c r="C55" s="159">
        <v>7523</v>
      </c>
      <c r="D55" s="159">
        <v>789</v>
      </c>
      <c r="E55" s="159">
        <v>5072</v>
      </c>
      <c r="F55" s="159">
        <v>6346</v>
      </c>
      <c r="G55" s="159">
        <v>7727</v>
      </c>
      <c r="H55" s="159">
        <v>7116</v>
      </c>
      <c r="I55" s="177">
        <f>IFERROR(H55/G55-1,"-")</f>
        <v>-7.9073379060437432E-2</v>
      </c>
      <c r="J55" s="160">
        <f t="shared" si="29"/>
        <v>8.0190114068441058</v>
      </c>
      <c r="K55" s="159">
        <f t="shared" si="30"/>
        <v>-611</v>
      </c>
      <c r="L55" s="159">
        <f t="shared" si="31"/>
        <v>6327</v>
      </c>
      <c r="M55" s="160">
        <f t="shared" si="28"/>
        <v>8.310957827378276E-3</v>
      </c>
    </row>
    <row r="56" spans="2:13" x14ac:dyDescent="0.25">
      <c r="B56" s="162" t="s">
        <v>110</v>
      </c>
      <c r="C56" s="163">
        <v>2052</v>
      </c>
      <c r="D56" s="163">
        <v>22</v>
      </c>
      <c r="E56" s="163">
        <v>1594</v>
      </c>
      <c r="F56" s="163">
        <v>1766</v>
      </c>
      <c r="G56" s="163">
        <v>1959</v>
      </c>
      <c r="H56" s="163">
        <v>2285</v>
      </c>
      <c r="I56" s="178">
        <f t="shared" ref="I56:I63" si="32">IFERROR(H56/G56-1,"-")</f>
        <v>0.16641143440530892</v>
      </c>
      <c r="J56" s="164">
        <f t="shared" si="29"/>
        <v>102.86363636363636</v>
      </c>
      <c r="K56" s="163">
        <f t="shared" si="30"/>
        <v>326</v>
      </c>
      <c r="L56" s="163">
        <f t="shared" si="31"/>
        <v>2263</v>
      </c>
      <c r="M56" s="164">
        <f t="shared" si="28"/>
        <v>2.6687097576671391E-3</v>
      </c>
    </row>
    <row r="57" spans="2:13" x14ac:dyDescent="0.25">
      <c r="B57" s="162" t="s">
        <v>113</v>
      </c>
      <c r="C57" s="163">
        <v>2058</v>
      </c>
      <c r="D57" s="163">
        <v>342</v>
      </c>
      <c r="E57" s="163">
        <v>1373</v>
      </c>
      <c r="F57" s="163">
        <v>1128</v>
      </c>
      <c r="G57" s="163">
        <v>1824</v>
      </c>
      <c r="H57" s="163">
        <v>1601</v>
      </c>
      <c r="I57" s="178">
        <f t="shared" si="32"/>
        <v>-0.12225877192982459</v>
      </c>
      <c r="J57" s="164">
        <f t="shared" si="29"/>
        <v>3.6812865497076022</v>
      </c>
      <c r="K57" s="163">
        <f t="shared" si="30"/>
        <v>-223</v>
      </c>
      <c r="L57" s="163">
        <f t="shared" si="31"/>
        <v>1259</v>
      </c>
      <c r="M57" s="164">
        <f t="shared" si="28"/>
        <v>1.8698487186105423E-3</v>
      </c>
    </row>
    <row r="58" spans="2:13" x14ac:dyDescent="0.25">
      <c r="B58" s="162" t="s">
        <v>116</v>
      </c>
      <c r="C58" s="163">
        <v>419</v>
      </c>
      <c r="D58" s="163">
        <v>71</v>
      </c>
      <c r="E58" s="163">
        <v>250</v>
      </c>
      <c r="F58" s="163">
        <v>636</v>
      </c>
      <c r="G58" s="163">
        <v>572</v>
      </c>
      <c r="H58" s="163">
        <v>395</v>
      </c>
      <c r="I58" s="178">
        <f t="shared" si="32"/>
        <v>-0.30944055944055948</v>
      </c>
      <c r="J58" s="164">
        <f t="shared" si="29"/>
        <v>4.563380281690141</v>
      </c>
      <c r="K58" s="163">
        <f t="shared" si="30"/>
        <v>-177</v>
      </c>
      <c r="L58" s="163">
        <f t="shared" si="31"/>
        <v>324</v>
      </c>
      <c r="M58" s="164">
        <f t="shared" si="28"/>
        <v>4.6133057080022753E-4</v>
      </c>
    </row>
    <row r="59" spans="2:13" x14ac:dyDescent="0.25">
      <c r="B59" s="162" t="s">
        <v>123</v>
      </c>
      <c r="C59" s="163">
        <v>213</v>
      </c>
      <c r="D59" s="163">
        <v>17</v>
      </c>
      <c r="E59" s="163">
        <v>207</v>
      </c>
      <c r="F59" s="163">
        <v>155</v>
      </c>
      <c r="G59" s="163">
        <v>288</v>
      </c>
      <c r="H59" s="163">
        <v>240</v>
      </c>
      <c r="I59" s="178">
        <f t="shared" si="32"/>
        <v>-0.16666666666666663</v>
      </c>
      <c r="J59" s="164">
        <f t="shared" si="29"/>
        <v>13.117647058823529</v>
      </c>
      <c r="K59" s="163">
        <f t="shared" si="30"/>
        <v>-48</v>
      </c>
      <c r="L59" s="163">
        <f t="shared" si="31"/>
        <v>223</v>
      </c>
      <c r="M59" s="164">
        <f t="shared" si="28"/>
        <v>2.8030211896722682E-4</v>
      </c>
    </row>
    <row r="60" spans="2:13" x14ac:dyDescent="0.25">
      <c r="B60" s="162" t="s">
        <v>119</v>
      </c>
      <c r="C60" s="163">
        <v>174</v>
      </c>
      <c r="D60" s="163">
        <v>21</v>
      </c>
      <c r="E60" s="163">
        <v>195</v>
      </c>
      <c r="F60" s="163">
        <v>142</v>
      </c>
      <c r="G60" s="163">
        <v>253</v>
      </c>
      <c r="H60" s="163">
        <v>233</v>
      </c>
      <c r="I60" s="178">
        <f t="shared" si="32"/>
        <v>-7.9051383399209474E-2</v>
      </c>
      <c r="J60" s="164">
        <f t="shared" si="29"/>
        <v>10.095238095238095</v>
      </c>
      <c r="K60" s="163">
        <f t="shared" si="30"/>
        <v>-20</v>
      </c>
      <c r="L60" s="163">
        <f t="shared" si="31"/>
        <v>212</v>
      </c>
      <c r="M60" s="164">
        <f t="shared" si="28"/>
        <v>2.7212664049734942E-4</v>
      </c>
    </row>
    <row r="61" spans="2:13" x14ac:dyDescent="0.25">
      <c r="B61" s="162" t="s">
        <v>128</v>
      </c>
      <c r="C61" s="163">
        <v>113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32"/>
        <v>1</v>
      </c>
      <c r="J61" s="164">
        <f t="shared" si="29"/>
        <v>37</v>
      </c>
      <c r="K61" s="163">
        <f t="shared" si="30"/>
        <v>57</v>
      </c>
      <c r="L61" s="163">
        <f t="shared" si="31"/>
        <v>111</v>
      </c>
      <c r="M61" s="164">
        <f t="shared" si="28"/>
        <v>1.3314350650943274E-4</v>
      </c>
    </row>
    <row r="62" spans="2:13" x14ac:dyDescent="0.25">
      <c r="B62" s="162" t="s">
        <v>131</v>
      </c>
      <c r="C62" s="163">
        <v>186</v>
      </c>
      <c r="D62" s="163">
        <v>2</v>
      </c>
      <c r="E62" s="163">
        <v>68</v>
      </c>
      <c r="F62" s="163">
        <v>95</v>
      </c>
      <c r="G62" s="163">
        <v>61</v>
      </c>
      <c r="H62" s="163">
        <v>74</v>
      </c>
      <c r="I62" s="178">
        <f t="shared" si="32"/>
        <v>0.21311475409836067</v>
      </c>
      <c r="J62" s="164">
        <f t="shared" si="29"/>
        <v>36</v>
      </c>
      <c r="K62" s="163">
        <f t="shared" si="30"/>
        <v>13</v>
      </c>
      <c r="L62" s="163">
        <f t="shared" si="31"/>
        <v>72</v>
      </c>
      <c r="M62" s="164">
        <f t="shared" si="28"/>
        <v>8.6426486681561603E-5</v>
      </c>
    </row>
    <row r="63" spans="2:13" x14ac:dyDescent="0.25">
      <c r="B63" s="167" t="s">
        <v>145</v>
      </c>
      <c r="C63" s="168">
        <f t="shared" ref="C63" si="33">C55-SUM(C56:C62)</f>
        <v>2308</v>
      </c>
      <c r="D63" s="168">
        <f t="shared" ref="D63:E63" si="34">D55-SUM(D56:D62)</f>
        <v>311</v>
      </c>
      <c r="E63" s="168">
        <f t="shared" si="34"/>
        <v>1361</v>
      </c>
      <c r="F63" s="168">
        <f t="shared" ref="F63:H63" si="35">F55-SUM(F56:F62)</f>
        <v>2325</v>
      </c>
      <c r="G63" s="168">
        <f t="shared" si="35"/>
        <v>2713</v>
      </c>
      <c r="H63" s="168">
        <f t="shared" si="35"/>
        <v>2174</v>
      </c>
      <c r="I63" s="179">
        <f t="shared" si="32"/>
        <v>-0.19867305565794324</v>
      </c>
      <c r="J63" s="169">
        <f t="shared" si="29"/>
        <v>5.990353697749196</v>
      </c>
      <c r="K63" s="168">
        <f>H63-G63</f>
        <v>-539</v>
      </c>
      <c r="L63" s="168">
        <f t="shared" si="31"/>
        <v>1863</v>
      </c>
      <c r="M63" s="169">
        <f t="shared" si="28"/>
        <v>2.5390700276447967E-3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21496</v>
      </c>
      <c r="D65" s="175">
        <v>2751</v>
      </c>
      <c r="E65" s="175">
        <v>20293</v>
      </c>
      <c r="F65" s="175">
        <v>36336</v>
      </c>
      <c r="G65" s="175">
        <v>40248</v>
      </c>
      <c r="H65" s="175">
        <v>30561</v>
      </c>
      <c r="I65" s="176">
        <f>IFERROR(H65/G65-1,"-")</f>
        <v>-0.24068276684555756</v>
      </c>
      <c r="J65" s="176">
        <f>IFERROR(H65/D65-1,"-")</f>
        <v>10.109051254089422</v>
      </c>
      <c r="K65" s="175">
        <f>H65-G65</f>
        <v>-9687</v>
      </c>
      <c r="L65" s="175">
        <f>H65-D65</f>
        <v>27810</v>
      </c>
      <c r="M65" s="176">
        <f t="shared" ref="M65:M77" si="36">H65/H$9</f>
        <v>3.5692971073989249E-2</v>
      </c>
    </row>
    <row r="66" spans="2:13" x14ac:dyDescent="0.25">
      <c r="B66" s="158" t="s">
        <v>97</v>
      </c>
      <c r="C66" s="159">
        <v>5321</v>
      </c>
      <c r="D66" s="159">
        <v>1365</v>
      </c>
      <c r="E66" s="159">
        <v>4452</v>
      </c>
      <c r="F66" s="159">
        <v>5075</v>
      </c>
      <c r="G66" s="159">
        <v>6440</v>
      </c>
      <c r="H66" s="159">
        <v>4045</v>
      </c>
      <c r="I66" s="177">
        <f>IFERROR(H66/G66-1,"-")</f>
        <v>-0.37189440993788825</v>
      </c>
      <c r="J66" s="160">
        <f t="shared" ref="J66:J77" si="37">IFERROR(H66/D66-1,"-")</f>
        <v>1.9633699633699635</v>
      </c>
      <c r="K66" s="159">
        <f t="shared" ref="K66:K76" si="38">H66-G66</f>
        <v>-2395</v>
      </c>
      <c r="L66" s="159">
        <f t="shared" ref="L66:L77" si="39">H66-D66</f>
        <v>2680</v>
      </c>
      <c r="M66" s="160">
        <f t="shared" si="36"/>
        <v>4.724258630093469E-3</v>
      </c>
    </row>
    <row r="67" spans="2:13" x14ac:dyDescent="0.25">
      <c r="B67" s="162" t="s">
        <v>103</v>
      </c>
      <c r="C67" s="163">
        <v>2181</v>
      </c>
      <c r="D67" s="163">
        <v>1339</v>
      </c>
      <c r="E67" s="163">
        <v>2774</v>
      </c>
      <c r="F67" s="163">
        <v>4203</v>
      </c>
      <c r="G67" s="163">
        <v>3970</v>
      </c>
      <c r="H67" s="163">
        <v>1108</v>
      </c>
      <c r="I67" s="178">
        <f>IFERROR(H67/G67-1,"-")</f>
        <v>-0.72090680100755666</v>
      </c>
      <c r="J67" s="164">
        <f t="shared" si="37"/>
        <v>-0.17251680358476473</v>
      </c>
      <c r="K67" s="163">
        <f t="shared" si="38"/>
        <v>-2862</v>
      </c>
      <c r="L67" s="163">
        <f t="shared" si="39"/>
        <v>-231</v>
      </c>
      <c r="M67" s="164">
        <f t="shared" si="36"/>
        <v>1.2940614492320307E-3</v>
      </c>
    </row>
    <row r="68" spans="2:13" x14ac:dyDescent="0.25">
      <c r="B68" s="162" t="s">
        <v>100</v>
      </c>
      <c r="C68" s="163">
        <v>3140</v>
      </c>
      <c r="D68" s="163">
        <v>26</v>
      </c>
      <c r="E68" s="163">
        <v>1678</v>
      </c>
      <c r="F68" s="163">
        <v>872</v>
      </c>
      <c r="G68" s="163">
        <v>2470</v>
      </c>
      <c r="H68" s="163">
        <v>2937</v>
      </c>
      <c r="I68" s="178">
        <f>IFERROR(H68/G68-1,"-")</f>
        <v>0.18906882591093122</v>
      </c>
      <c r="J68" s="164">
        <f t="shared" si="37"/>
        <v>111.96153846153847</v>
      </c>
      <c r="K68" s="163">
        <f t="shared" si="38"/>
        <v>467</v>
      </c>
      <c r="L68" s="163">
        <f t="shared" si="39"/>
        <v>2911</v>
      </c>
      <c r="M68" s="164">
        <f t="shared" si="36"/>
        <v>3.4301971808614385E-3</v>
      </c>
    </row>
    <row r="69" spans="2:13" x14ac:dyDescent="0.25">
      <c r="B69" s="158" t="s">
        <v>107</v>
      </c>
      <c r="C69" s="159">
        <v>16175</v>
      </c>
      <c r="D69" s="159">
        <v>1386</v>
      </c>
      <c r="E69" s="159">
        <v>15841</v>
      </c>
      <c r="F69" s="159">
        <v>31261</v>
      </c>
      <c r="G69" s="159">
        <v>33808</v>
      </c>
      <c r="H69" s="159">
        <v>26516</v>
      </c>
      <c r="I69" s="177">
        <f>IFERROR(H69/G69-1,"-")</f>
        <v>-0.21568859441552291</v>
      </c>
      <c r="J69" s="160">
        <f t="shared" si="37"/>
        <v>18.131313131313131</v>
      </c>
      <c r="K69" s="159">
        <f t="shared" si="38"/>
        <v>-7292</v>
      </c>
      <c r="L69" s="159">
        <f t="shared" si="39"/>
        <v>25130</v>
      </c>
      <c r="M69" s="160">
        <f t="shared" si="36"/>
        <v>3.096871244389578E-2</v>
      </c>
    </row>
    <row r="70" spans="2:13" x14ac:dyDescent="0.25">
      <c r="B70" s="162" t="s">
        <v>110</v>
      </c>
      <c r="C70" s="163">
        <v>6284</v>
      </c>
      <c r="D70" s="163">
        <v>5</v>
      </c>
      <c r="E70" s="163">
        <v>4660</v>
      </c>
      <c r="F70" s="163">
        <v>10164</v>
      </c>
      <c r="G70" s="163">
        <v>13116</v>
      </c>
      <c r="H70" s="163">
        <v>11728</v>
      </c>
      <c r="I70" s="178">
        <f t="shared" ref="I70:I77" si="40">IFERROR(H70/G70-1,"-")</f>
        <v>-0.10582494663007014</v>
      </c>
      <c r="J70" s="164">
        <f t="shared" si="37"/>
        <v>2344.6</v>
      </c>
      <c r="K70" s="163">
        <f t="shared" si="38"/>
        <v>-1388</v>
      </c>
      <c r="L70" s="163">
        <f t="shared" si="39"/>
        <v>11723</v>
      </c>
      <c r="M70" s="164">
        <f t="shared" si="36"/>
        <v>1.3697430213531819E-2</v>
      </c>
    </row>
    <row r="71" spans="2:13" x14ac:dyDescent="0.25">
      <c r="B71" s="162" t="s">
        <v>113</v>
      </c>
      <c r="C71" s="163">
        <v>1707</v>
      </c>
      <c r="D71" s="163">
        <v>302</v>
      </c>
      <c r="E71" s="163">
        <v>1496</v>
      </c>
      <c r="F71" s="163">
        <v>1728</v>
      </c>
      <c r="G71" s="163">
        <v>2395</v>
      </c>
      <c r="H71" s="163">
        <v>2061</v>
      </c>
      <c r="I71" s="178">
        <f t="shared" si="40"/>
        <v>-0.1394572025052192</v>
      </c>
      <c r="J71" s="164">
        <f t="shared" si="37"/>
        <v>5.8245033112582778</v>
      </c>
      <c r="K71" s="163">
        <f t="shared" si="38"/>
        <v>-334</v>
      </c>
      <c r="L71" s="163">
        <f t="shared" si="39"/>
        <v>1759</v>
      </c>
      <c r="M71" s="164">
        <f t="shared" si="36"/>
        <v>2.4070944466310605E-3</v>
      </c>
    </row>
    <row r="72" spans="2:13" x14ac:dyDescent="0.25">
      <c r="B72" s="162" t="s">
        <v>116</v>
      </c>
      <c r="C72" s="163">
        <v>2301</v>
      </c>
      <c r="D72" s="163">
        <v>208</v>
      </c>
      <c r="E72" s="163">
        <v>1894</v>
      </c>
      <c r="F72" s="163">
        <v>4601</v>
      </c>
      <c r="G72" s="163">
        <v>3097</v>
      </c>
      <c r="H72" s="163">
        <v>1575</v>
      </c>
      <c r="I72" s="178">
        <f t="shared" si="40"/>
        <v>-0.49144333225702297</v>
      </c>
      <c r="J72" s="164">
        <f t="shared" si="37"/>
        <v>6.572115384615385</v>
      </c>
      <c r="K72" s="163">
        <f t="shared" si="38"/>
        <v>-1522</v>
      </c>
      <c r="L72" s="163">
        <f t="shared" si="39"/>
        <v>1367</v>
      </c>
      <c r="M72" s="164">
        <f t="shared" si="36"/>
        <v>1.8394826557224261E-3</v>
      </c>
    </row>
    <row r="73" spans="2:13" x14ac:dyDescent="0.25">
      <c r="B73" s="162" t="s">
        <v>123</v>
      </c>
      <c r="C73" s="163">
        <v>177</v>
      </c>
      <c r="D73" s="163">
        <v>2</v>
      </c>
      <c r="E73" s="163">
        <v>1047</v>
      </c>
      <c r="F73" s="163">
        <v>742</v>
      </c>
      <c r="G73" s="163">
        <v>1511</v>
      </c>
      <c r="H73" s="163">
        <v>1104</v>
      </c>
      <c r="I73" s="178">
        <f t="shared" si="40"/>
        <v>-0.26935804103242889</v>
      </c>
      <c r="J73" s="164">
        <f t="shared" si="37"/>
        <v>551</v>
      </c>
      <c r="K73" s="163">
        <f t="shared" si="38"/>
        <v>-407</v>
      </c>
      <c r="L73" s="163">
        <f t="shared" si="39"/>
        <v>1102</v>
      </c>
      <c r="M73" s="164">
        <f t="shared" si="36"/>
        <v>1.2893897472492435E-3</v>
      </c>
    </row>
    <row r="74" spans="2:13" x14ac:dyDescent="0.25">
      <c r="B74" s="162" t="s">
        <v>119</v>
      </c>
      <c r="C74" s="163">
        <v>379</v>
      </c>
      <c r="D74" s="163">
        <v>151</v>
      </c>
      <c r="E74" s="163">
        <v>421</v>
      </c>
      <c r="F74" s="163">
        <v>633</v>
      </c>
      <c r="G74" s="163">
        <v>753</v>
      </c>
      <c r="H74" s="163">
        <v>588</v>
      </c>
      <c r="I74" s="178">
        <f t="shared" si="40"/>
        <v>-0.21912350597609564</v>
      </c>
      <c r="J74" s="164">
        <f t="shared" si="37"/>
        <v>2.8940397350993377</v>
      </c>
      <c r="K74" s="163">
        <f t="shared" si="38"/>
        <v>-165</v>
      </c>
      <c r="L74" s="163">
        <f t="shared" si="39"/>
        <v>437</v>
      </c>
      <c r="M74" s="164">
        <f t="shared" si="36"/>
        <v>6.8674019146970579E-4</v>
      </c>
    </row>
    <row r="75" spans="2:13" x14ac:dyDescent="0.25">
      <c r="B75" s="162" t="s">
        <v>128</v>
      </c>
      <c r="C75" s="163">
        <v>624</v>
      </c>
      <c r="D75" s="163">
        <v>0</v>
      </c>
      <c r="E75" s="163">
        <v>696</v>
      </c>
      <c r="F75" s="163">
        <v>2353</v>
      </c>
      <c r="G75" s="163">
        <v>1065</v>
      </c>
      <c r="H75" s="163">
        <v>839</v>
      </c>
      <c r="I75" s="178">
        <f t="shared" si="40"/>
        <v>-0.21220657276995303</v>
      </c>
      <c r="J75" s="164" t="str">
        <f t="shared" si="37"/>
        <v>-</v>
      </c>
      <c r="K75" s="163">
        <f t="shared" si="38"/>
        <v>-226</v>
      </c>
      <c r="L75" s="163">
        <f t="shared" si="39"/>
        <v>839</v>
      </c>
      <c r="M75" s="164">
        <f t="shared" si="36"/>
        <v>9.7988949088959726E-4</v>
      </c>
    </row>
    <row r="76" spans="2:13" x14ac:dyDescent="0.25">
      <c r="B76" s="162" t="s">
        <v>131</v>
      </c>
      <c r="C76" s="163">
        <v>675</v>
      </c>
      <c r="D76" s="163">
        <v>0</v>
      </c>
      <c r="E76" s="163">
        <v>313</v>
      </c>
      <c r="F76" s="163">
        <v>528</v>
      </c>
      <c r="G76" s="163">
        <v>882</v>
      </c>
      <c r="H76" s="163">
        <v>1100</v>
      </c>
      <c r="I76" s="178">
        <f t="shared" si="40"/>
        <v>0.24716553287981857</v>
      </c>
      <c r="J76" s="164" t="str">
        <f t="shared" si="37"/>
        <v>-</v>
      </c>
      <c r="K76" s="163">
        <f t="shared" si="38"/>
        <v>218</v>
      </c>
      <c r="L76" s="163">
        <f t="shared" si="39"/>
        <v>1100</v>
      </c>
      <c r="M76" s="164">
        <f t="shared" si="36"/>
        <v>1.2847180452664564E-3</v>
      </c>
    </row>
    <row r="77" spans="2:13" x14ac:dyDescent="0.25">
      <c r="B77" s="167" t="s">
        <v>145</v>
      </c>
      <c r="C77" s="168">
        <f t="shared" ref="C77" si="41">C69-SUM(C70:C76)</f>
        <v>4028</v>
      </c>
      <c r="D77" s="168">
        <f t="shared" ref="D77:E77" si="42">D69-SUM(D70:D76)</f>
        <v>718</v>
      </c>
      <c r="E77" s="168">
        <f t="shared" si="42"/>
        <v>5314</v>
      </c>
      <c r="F77" s="168">
        <f t="shared" ref="F77:H77" si="43">F69-SUM(F70:F76)</f>
        <v>10512</v>
      </c>
      <c r="G77" s="168">
        <f t="shared" si="43"/>
        <v>10989</v>
      </c>
      <c r="H77" s="168">
        <f t="shared" si="43"/>
        <v>7521</v>
      </c>
      <c r="I77" s="179">
        <f t="shared" si="40"/>
        <v>-0.31558831558831557</v>
      </c>
      <c r="J77" s="169">
        <f t="shared" si="37"/>
        <v>9.4749303621169911</v>
      </c>
      <c r="K77" s="168">
        <f>H77-G77</f>
        <v>-3468</v>
      </c>
      <c r="L77" s="168">
        <f t="shared" si="39"/>
        <v>6803</v>
      </c>
      <c r="M77" s="169">
        <f t="shared" si="36"/>
        <v>8.7839676531354712E-3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118954</v>
      </c>
      <c r="D79" s="175">
        <v>10786</v>
      </c>
      <c r="E79" s="175">
        <v>86564</v>
      </c>
      <c r="F79" s="175">
        <v>117917</v>
      </c>
      <c r="G79" s="175">
        <v>131350</v>
      </c>
      <c r="H79" s="175">
        <v>134095</v>
      </c>
      <c r="I79" s="176">
        <f>IFERROR(H79/G79-1,"-")</f>
        <v>2.0898363151884203E-2</v>
      </c>
      <c r="J79" s="176">
        <f>IFERROR(H79/D79-1,"-")</f>
        <v>11.43231967365103</v>
      </c>
      <c r="K79" s="175">
        <f>H79-G79</f>
        <v>2745</v>
      </c>
      <c r="L79" s="175">
        <f>H79-D79</f>
        <v>123309</v>
      </c>
      <c r="M79" s="176">
        <f t="shared" ref="M79:M91" si="44">H79/H$9</f>
        <v>0.15661296934545951</v>
      </c>
    </row>
    <row r="80" spans="2:13" x14ac:dyDescent="0.25">
      <c r="B80" s="158" t="s">
        <v>97</v>
      </c>
      <c r="C80" s="159">
        <v>39500</v>
      </c>
      <c r="D80" s="159">
        <v>5100</v>
      </c>
      <c r="E80" s="159">
        <v>32279</v>
      </c>
      <c r="F80" s="159">
        <v>36926</v>
      </c>
      <c r="G80" s="159">
        <v>35870</v>
      </c>
      <c r="H80" s="159">
        <v>37661</v>
      </c>
      <c r="I80" s="177">
        <f>IFERROR(H80/G80-1,"-")</f>
        <v>4.9930303875104443E-2</v>
      </c>
      <c r="J80" s="160">
        <f t="shared" ref="J80:J91" si="45">IFERROR(H80/D80-1,"-")</f>
        <v>6.3845098039215689</v>
      </c>
      <c r="K80" s="159">
        <f t="shared" ref="K80:K90" si="46">H80-G80</f>
        <v>1791</v>
      </c>
      <c r="L80" s="159">
        <f t="shared" ref="L80:L91" si="47">H80-D80</f>
        <v>32561</v>
      </c>
      <c r="M80" s="160">
        <f t="shared" si="44"/>
        <v>4.3985242093436377E-2</v>
      </c>
    </row>
    <row r="81" spans="2:13" x14ac:dyDescent="0.25">
      <c r="B81" s="162" t="s">
        <v>103</v>
      </c>
      <c r="C81" s="163">
        <v>7532</v>
      </c>
      <c r="D81" s="163">
        <v>2942</v>
      </c>
      <c r="E81" s="163">
        <v>9040</v>
      </c>
      <c r="F81" s="163">
        <v>6654</v>
      </c>
      <c r="G81" s="163">
        <v>6836</v>
      </c>
      <c r="H81" s="163">
        <v>7271</v>
      </c>
      <c r="I81" s="178">
        <f>IFERROR(H81/G81-1,"-")</f>
        <v>6.3633703920421336E-2</v>
      </c>
      <c r="J81" s="164">
        <f t="shared" si="45"/>
        <v>1.4714479945615229</v>
      </c>
      <c r="K81" s="163">
        <f t="shared" si="46"/>
        <v>435</v>
      </c>
      <c r="L81" s="163">
        <f t="shared" si="47"/>
        <v>4329</v>
      </c>
      <c r="M81" s="164">
        <f t="shared" si="44"/>
        <v>8.4919862792112773E-3</v>
      </c>
    </row>
    <row r="82" spans="2:13" x14ac:dyDescent="0.25">
      <c r="B82" s="162" t="s">
        <v>100</v>
      </c>
      <c r="C82" s="163">
        <v>31968</v>
      </c>
      <c r="D82" s="163">
        <v>2158</v>
      </c>
      <c r="E82" s="163">
        <v>23239</v>
      </c>
      <c r="F82" s="163">
        <v>30272</v>
      </c>
      <c r="G82" s="163">
        <v>29034</v>
      </c>
      <c r="H82" s="163">
        <v>30390</v>
      </c>
      <c r="I82" s="178">
        <f>IFERROR(H82/G82-1,"-")</f>
        <v>4.6703864434800568E-2</v>
      </c>
      <c r="J82" s="164">
        <f t="shared" si="45"/>
        <v>13.082483781278961</v>
      </c>
      <c r="K82" s="163">
        <f t="shared" si="46"/>
        <v>1356</v>
      </c>
      <c r="L82" s="163">
        <f t="shared" si="47"/>
        <v>28232</v>
      </c>
      <c r="M82" s="164">
        <f t="shared" si="44"/>
        <v>3.5493255814225098E-2</v>
      </c>
    </row>
    <row r="83" spans="2:13" x14ac:dyDescent="0.25">
      <c r="B83" s="158" t="s">
        <v>107</v>
      </c>
      <c r="C83" s="159">
        <v>79454</v>
      </c>
      <c r="D83" s="159">
        <v>5686</v>
      </c>
      <c r="E83" s="159">
        <v>54285</v>
      </c>
      <c r="F83" s="159">
        <v>80991</v>
      </c>
      <c r="G83" s="159">
        <v>95480</v>
      </c>
      <c r="H83" s="159">
        <v>96434</v>
      </c>
      <c r="I83" s="177">
        <f>IFERROR(H83/G83-1,"-")</f>
        <v>9.9916212819437522E-3</v>
      </c>
      <c r="J83" s="160">
        <f t="shared" si="45"/>
        <v>15.959901512486809</v>
      </c>
      <c r="K83" s="159">
        <f t="shared" si="46"/>
        <v>954</v>
      </c>
      <c r="L83" s="159">
        <f t="shared" si="47"/>
        <v>90748</v>
      </c>
      <c r="M83" s="160">
        <f t="shared" si="44"/>
        <v>0.11262772725202314</v>
      </c>
    </row>
    <row r="84" spans="2:13" x14ac:dyDescent="0.25">
      <c r="B84" s="162" t="s">
        <v>110</v>
      </c>
      <c r="C84" s="163">
        <v>13850</v>
      </c>
      <c r="D84" s="163">
        <v>414</v>
      </c>
      <c r="E84" s="163">
        <v>7896</v>
      </c>
      <c r="F84" s="163">
        <v>14626</v>
      </c>
      <c r="G84" s="163">
        <v>18537</v>
      </c>
      <c r="H84" s="163">
        <v>18677</v>
      </c>
      <c r="I84" s="178">
        <f t="shared" ref="I84:I91" si="48">IFERROR(H84/G84-1,"-")</f>
        <v>7.5524626422829311E-3</v>
      </c>
      <c r="J84" s="164">
        <f t="shared" si="45"/>
        <v>44.113526570048307</v>
      </c>
      <c r="K84" s="163">
        <f t="shared" si="46"/>
        <v>140</v>
      </c>
      <c r="L84" s="163">
        <f t="shared" si="47"/>
        <v>18263</v>
      </c>
      <c r="M84" s="164">
        <f t="shared" si="44"/>
        <v>2.1813344483128733E-2</v>
      </c>
    </row>
    <row r="85" spans="2:13" x14ac:dyDescent="0.25">
      <c r="B85" s="162" t="s">
        <v>113</v>
      </c>
      <c r="C85" s="163">
        <v>27065</v>
      </c>
      <c r="D85" s="163">
        <v>1214</v>
      </c>
      <c r="E85" s="163">
        <v>15850</v>
      </c>
      <c r="F85" s="163">
        <v>24885</v>
      </c>
      <c r="G85" s="163">
        <v>28577</v>
      </c>
      <c r="H85" s="163">
        <v>27322</v>
      </c>
      <c r="I85" s="178">
        <f t="shared" si="48"/>
        <v>-4.3916436294922478E-2</v>
      </c>
      <c r="J85" s="164">
        <f t="shared" si="45"/>
        <v>21.505766062602966</v>
      </c>
      <c r="K85" s="163">
        <f t="shared" si="46"/>
        <v>-1255</v>
      </c>
      <c r="L85" s="163">
        <f t="shared" si="47"/>
        <v>26108</v>
      </c>
      <c r="M85" s="164">
        <f t="shared" si="44"/>
        <v>3.1910060393427385E-2</v>
      </c>
    </row>
    <row r="86" spans="2:13" x14ac:dyDescent="0.25">
      <c r="B86" s="162" t="s">
        <v>116</v>
      </c>
      <c r="C86" s="163">
        <v>5058</v>
      </c>
      <c r="D86" s="163">
        <v>1255</v>
      </c>
      <c r="E86" s="163">
        <v>4749</v>
      </c>
      <c r="F86" s="163">
        <v>6356</v>
      </c>
      <c r="G86" s="163">
        <v>8467</v>
      </c>
      <c r="H86" s="163">
        <v>8844</v>
      </c>
      <c r="I86" s="178">
        <f t="shared" si="48"/>
        <v>4.4525806070627061E-2</v>
      </c>
      <c r="J86" s="164">
        <f t="shared" si="45"/>
        <v>6.0470119521912347</v>
      </c>
      <c r="K86" s="163">
        <f t="shared" si="46"/>
        <v>377</v>
      </c>
      <c r="L86" s="163">
        <f t="shared" si="47"/>
        <v>7589</v>
      </c>
      <c r="M86" s="164">
        <f t="shared" si="44"/>
        <v>1.0329133083942309E-2</v>
      </c>
    </row>
    <row r="87" spans="2:13" x14ac:dyDescent="0.25">
      <c r="B87" s="162" t="s">
        <v>123</v>
      </c>
      <c r="C87" s="163">
        <v>1208</v>
      </c>
      <c r="D87" s="163">
        <v>84</v>
      </c>
      <c r="E87" s="163">
        <v>1955</v>
      </c>
      <c r="F87" s="163">
        <v>1622</v>
      </c>
      <c r="G87" s="163">
        <v>2461</v>
      </c>
      <c r="H87" s="163">
        <v>3081</v>
      </c>
      <c r="I87" s="178">
        <f t="shared" si="48"/>
        <v>0.25193010971149943</v>
      </c>
      <c r="J87" s="164">
        <f t="shared" si="45"/>
        <v>35.678571428571431</v>
      </c>
      <c r="K87" s="163">
        <f t="shared" si="46"/>
        <v>620</v>
      </c>
      <c r="L87" s="163">
        <f t="shared" si="47"/>
        <v>2997</v>
      </c>
      <c r="M87" s="164">
        <f t="shared" si="44"/>
        <v>3.5983784522417746E-3</v>
      </c>
    </row>
    <row r="88" spans="2:13" x14ac:dyDescent="0.25">
      <c r="B88" s="162" t="s">
        <v>119</v>
      </c>
      <c r="C88" s="163">
        <v>832</v>
      </c>
      <c r="D88" s="163">
        <v>132</v>
      </c>
      <c r="E88" s="163">
        <v>1167</v>
      </c>
      <c r="F88" s="163">
        <v>1041</v>
      </c>
      <c r="G88" s="163">
        <v>1205</v>
      </c>
      <c r="H88" s="163">
        <v>1514</v>
      </c>
      <c r="I88" s="178">
        <f t="shared" si="48"/>
        <v>0.25643153526970952</v>
      </c>
      <c r="J88" s="164">
        <f t="shared" si="45"/>
        <v>10.469696969696969</v>
      </c>
      <c r="K88" s="163">
        <f t="shared" si="46"/>
        <v>309</v>
      </c>
      <c r="L88" s="163">
        <f t="shared" si="47"/>
        <v>1382</v>
      </c>
      <c r="M88" s="164">
        <f t="shared" si="44"/>
        <v>1.7682392004849227E-3</v>
      </c>
    </row>
    <row r="89" spans="2:13" x14ac:dyDescent="0.25">
      <c r="B89" s="162" t="s">
        <v>128</v>
      </c>
      <c r="C89" s="163">
        <v>2431</v>
      </c>
      <c r="D89" s="163">
        <v>30</v>
      </c>
      <c r="E89" s="163">
        <v>1777</v>
      </c>
      <c r="F89" s="163">
        <v>3149</v>
      </c>
      <c r="G89" s="163">
        <v>2613</v>
      </c>
      <c r="H89" s="163">
        <v>2416</v>
      </c>
      <c r="I89" s="178">
        <f t="shared" si="48"/>
        <v>-7.5392269422120184E-2</v>
      </c>
      <c r="J89" s="164">
        <f t="shared" si="45"/>
        <v>79.533333333333331</v>
      </c>
      <c r="K89" s="163">
        <f t="shared" si="46"/>
        <v>-197</v>
      </c>
      <c r="L89" s="163">
        <f t="shared" si="47"/>
        <v>2386</v>
      </c>
      <c r="M89" s="164">
        <f t="shared" si="44"/>
        <v>2.8217079976034171E-3</v>
      </c>
    </row>
    <row r="90" spans="2:13" x14ac:dyDescent="0.25">
      <c r="B90" s="162" t="s">
        <v>131</v>
      </c>
      <c r="C90" s="163">
        <v>3928</v>
      </c>
      <c r="D90" s="163">
        <v>162</v>
      </c>
      <c r="E90" s="163">
        <v>1621</v>
      </c>
      <c r="F90" s="163">
        <v>2995</v>
      </c>
      <c r="G90" s="163">
        <v>3378</v>
      </c>
      <c r="H90" s="163">
        <v>2313</v>
      </c>
      <c r="I90" s="178">
        <f t="shared" si="48"/>
        <v>-0.31527531083481353</v>
      </c>
      <c r="J90" s="164">
        <f t="shared" si="45"/>
        <v>13.277777777777779</v>
      </c>
      <c r="K90" s="163">
        <f t="shared" si="46"/>
        <v>-1065</v>
      </c>
      <c r="L90" s="163">
        <f t="shared" si="47"/>
        <v>2151</v>
      </c>
      <c r="M90" s="164">
        <f t="shared" si="44"/>
        <v>2.7014116715466485E-3</v>
      </c>
    </row>
    <row r="91" spans="2:13" x14ac:dyDescent="0.25">
      <c r="B91" s="167" t="s">
        <v>145</v>
      </c>
      <c r="C91" s="168">
        <f t="shared" ref="C91" si="49">C83-SUM(C84:C90)</f>
        <v>25082</v>
      </c>
      <c r="D91" s="168">
        <f t="shared" ref="D91:E91" si="50">D83-SUM(D84:D90)</f>
        <v>2395</v>
      </c>
      <c r="E91" s="168">
        <f t="shared" si="50"/>
        <v>19270</v>
      </c>
      <c r="F91" s="168">
        <f t="shared" ref="F91:H91" si="51">F83-SUM(F84:F90)</f>
        <v>26317</v>
      </c>
      <c r="G91" s="168">
        <f t="shared" si="51"/>
        <v>30242</v>
      </c>
      <c r="H91" s="168">
        <f t="shared" si="51"/>
        <v>32267</v>
      </c>
      <c r="I91" s="179">
        <f t="shared" si="48"/>
        <v>6.695985715230468E-2</v>
      </c>
      <c r="J91" s="169">
        <f t="shared" si="45"/>
        <v>12.472651356993737</v>
      </c>
      <c r="K91" s="168">
        <f>H91-G91</f>
        <v>2025</v>
      </c>
      <c r="L91" s="168">
        <f t="shared" si="47"/>
        <v>29872</v>
      </c>
      <c r="M91" s="169">
        <f t="shared" si="44"/>
        <v>3.7685451969647954E-2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10556</v>
      </c>
      <c r="D93" s="175">
        <v>2531</v>
      </c>
      <c r="E93" s="175">
        <v>7704</v>
      </c>
      <c r="F93" s="175">
        <v>10660</v>
      </c>
      <c r="G93" s="175">
        <v>10020</v>
      </c>
      <c r="H93" s="175">
        <v>9505</v>
      </c>
      <c r="I93" s="176">
        <f>IFERROR(H93/G93-1,"-")</f>
        <v>-5.1397205588822326E-2</v>
      </c>
      <c r="J93" s="176">
        <f>IFERROR(H93/D93-1,"-")</f>
        <v>2.7554326353220073</v>
      </c>
      <c r="K93" s="175">
        <f>H93-G93</f>
        <v>-515</v>
      </c>
      <c r="L93" s="175">
        <f>H93-D93</f>
        <v>6974</v>
      </c>
      <c r="M93" s="176">
        <f t="shared" ref="M93:M105" si="52">H93/H$9</f>
        <v>1.110113183659788E-2</v>
      </c>
    </row>
    <row r="94" spans="2:13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60">
        <f t="shared" ref="J94:J105" si="53">IFERROR(H94/D94-1,"-")</f>
        <v>2.1947863866763213</v>
      </c>
      <c r="K94" s="159">
        <f t="shared" ref="K94:K104" si="54">H94-G94</f>
        <v>68</v>
      </c>
      <c r="L94" s="159">
        <f t="shared" ref="L94:L105" si="55">H94-D94</f>
        <v>3031</v>
      </c>
      <c r="M94" s="160">
        <f t="shared" si="52"/>
        <v>5.1528872870141868E-3</v>
      </c>
    </row>
    <row r="95" spans="2:13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4">
        <f t="shared" si="53"/>
        <v>0.74189189189189197</v>
      </c>
      <c r="K95" s="163">
        <f t="shared" si="54"/>
        <v>242</v>
      </c>
      <c r="L95" s="163">
        <f t="shared" si="55"/>
        <v>549</v>
      </c>
      <c r="M95" s="164">
        <f t="shared" si="52"/>
        <v>1.5054559639531475E-3</v>
      </c>
    </row>
    <row r="96" spans="2:13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4">
        <f t="shared" si="53"/>
        <v>3.87207488299532</v>
      </c>
      <c r="K96" s="163">
        <f t="shared" si="54"/>
        <v>-174</v>
      </c>
      <c r="L96" s="163">
        <f t="shared" si="55"/>
        <v>2482</v>
      </c>
      <c r="M96" s="164">
        <f t="shared" si="52"/>
        <v>3.6474313230610393E-3</v>
      </c>
    </row>
    <row r="97" spans="2:13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60">
        <f t="shared" si="53"/>
        <v>3.4286956521739134</v>
      </c>
      <c r="K97" s="159">
        <f t="shared" si="54"/>
        <v>-583</v>
      </c>
      <c r="L97" s="159">
        <f t="shared" si="55"/>
        <v>3943</v>
      </c>
      <c r="M97" s="160">
        <f t="shared" si="52"/>
        <v>5.9482445495836929E-3</v>
      </c>
    </row>
    <row r="98" spans="2:13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56">IFERROR(H98/G98-1,"-")</f>
        <v>-5.2230685527747567E-2</v>
      </c>
      <c r="J98" s="164">
        <f t="shared" si="53"/>
        <v>16.775510204081634</v>
      </c>
      <c r="K98" s="163">
        <f t="shared" si="54"/>
        <v>-48</v>
      </c>
      <c r="L98" s="163">
        <f t="shared" si="55"/>
        <v>822</v>
      </c>
      <c r="M98" s="164">
        <f t="shared" si="52"/>
        <v>1.017263106751894E-3</v>
      </c>
    </row>
    <row r="99" spans="2:13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56"/>
        <v>-0.12627118644067792</v>
      </c>
      <c r="J99" s="164">
        <f t="shared" si="53"/>
        <v>4.6961325966850831</v>
      </c>
      <c r="K99" s="163">
        <f t="shared" si="54"/>
        <v>-149</v>
      </c>
      <c r="L99" s="163">
        <f t="shared" si="55"/>
        <v>850</v>
      </c>
      <c r="M99" s="164">
        <f t="shared" si="52"/>
        <v>1.2041311860633787E-3</v>
      </c>
    </row>
    <row r="100" spans="2:13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56"/>
        <v>-3.6860879904875188E-2</v>
      </c>
      <c r="J100" s="164">
        <f t="shared" si="53"/>
        <v>0.67355371900826455</v>
      </c>
      <c r="K100" s="163">
        <f t="shared" si="54"/>
        <v>-31</v>
      </c>
      <c r="L100" s="163">
        <f t="shared" si="55"/>
        <v>326</v>
      </c>
      <c r="M100" s="164">
        <f t="shared" si="52"/>
        <v>9.460196515143906E-4</v>
      </c>
    </row>
    <row r="101" spans="2:13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56"/>
        <v>5.3333333333333233E-2</v>
      </c>
      <c r="J101" s="164">
        <f t="shared" si="53"/>
        <v>20.066666666666666</v>
      </c>
      <c r="K101" s="163">
        <f t="shared" si="54"/>
        <v>16</v>
      </c>
      <c r="L101" s="163">
        <f t="shared" si="55"/>
        <v>301</v>
      </c>
      <c r="M101" s="164">
        <f t="shared" si="52"/>
        <v>3.69064456640182E-4</v>
      </c>
    </row>
    <row r="102" spans="2:13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56"/>
        <v>-0.16541353383458646</v>
      </c>
      <c r="J102" s="164">
        <f t="shared" si="53"/>
        <v>4.8421052631578947</v>
      </c>
      <c r="K102" s="163">
        <f t="shared" si="54"/>
        <v>-44</v>
      </c>
      <c r="L102" s="163">
        <f t="shared" si="55"/>
        <v>184</v>
      </c>
      <c r="M102" s="164">
        <f t="shared" si="52"/>
        <v>2.5927946004468481E-4</v>
      </c>
    </row>
    <row r="103" spans="2:13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56"/>
        <v>9.8901098901098994E-2</v>
      </c>
      <c r="J103" s="164">
        <f t="shared" si="53"/>
        <v>10.111111111111111</v>
      </c>
      <c r="K103" s="163">
        <f t="shared" si="54"/>
        <v>9</v>
      </c>
      <c r="L103" s="163">
        <f t="shared" si="55"/>
        <v>91</v>
      </c>
      <c r="M103" s="164">
        <f t="shared" si="52"/>
        <v>1.1679254956967785E-4</v>
      </c>
    </row>
    <row r="104" spans="2:13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56"/>
        <v>-0.5436893203883495</v>
      </c>
      <c r="J104" s="164">
        <f t="shared" si="53"/>
        <v>9.4444444444444446</v>
      </c>
      <c r="K104" s="163">
        <f t="shared" si="54"/>
        <v>-112</v>
      </c>
      <c r="L104" s="163">
        <f t="shared" si="55"/>
        <v>85</v>
      </c>
      <c r="M104" s="164">
        <f t="shared" si="52"/>
        <v>1.0978499659549719E-4</v>
      </c>
    </row>
    <row r="105" spans="2:13" x14ac:dyDescent="0.25">
      <c r="B105" s="167" t="s">
        <v>145</v>
      </c>
      <c r="C105" s="168">
        <f t="shared" ref="C105" si="57">C97-SUM(C98:C104)</f>
        <v>1262</v>
      </c>
      <c r="D105" s="168">
        <f t="shared" ref="D105:E105" si="58">D97-SUM(D98:D104)</f>
        <v>365</v>
      </c>
      <c r="E105" s="168">
        <f t="shared" si="58"/>
        <v>1081</v>
      </c>
      <c r="F105" s="168">
        <f t="shared" ref="F105:H105" si="59">F97-SUM(F98:F104)</f>
        <v>1466</v>
      </c>
      <c r="G105" s="168">
        <f t="shared" si="59"/>
        <v>1873</v>
      </c>
      <c r="H105" s="168">
        <f t="shared" si="59"/>
        <v>1649</v>
      </c>
      <c r="I105" s="179">
        <f t="shared" si="56"/>
        <v>-0.11959423384943946</v>
      </c>
      <c r="J105" s="169">
        <f t="shared" si="53"/>
        <v>3.5178082191780824</v>
      </c>
      <c r="K105" s="168">
        <f>H105-G105</f>
        <v>-224</v>
      </c>
      <c r="L105" s="168">
        <f t="shared" si="55"/>
        <v>1284</v>
      </c>
      <c r="M105" s="169">
        <f t="shared" si="52"/>
        <v>1.9259091424039879E-3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30079</v>
      </c>
      <c r="D107" s="175">
        <v>4401</v>
      </c>
      <c r="E107" s="175">
        <v>26255</v>
      </c>
      <c r="F107" s="175">
        <v>36146</v>
      </c>
      <c r="G107" s="175">
        <v>35192</v>
      </c>
      <c r="H107" s="175">
        <v>39857</v>
      </c>
      <c r="I107" s="176">
        <f>IFERROR(H107/G107-1,"-")</f>
        <v>0.13255853603091605</v>
      </c>
      <c r="J107" s="176">
        <f>IFERROR(H107/D107-1,"-")</f>
        <v>8.0563508293569637</v>
      </c>
      <c r="K107" s="175">
        <f>H107-G107</f>
        <v>4665</v>
      </c>
      <c r="L107" s="175">
        <f>H107-D107</f>
        <v>35456</v>
      </c>
      <c r="M107" s="176">
        <f t="shared" ref="M107:M119" si="60">H107/H$9</f>
        <v>4.6550006481986504E-2</v>
      </c>
    </row>
    <row r="108" spans="2:13" x14ac:dyDescent="0.25">
      <c r="B108" s="158" t="s">
        <v>97</v>
      </c>
      <c r="C108" s="159">
        <v>6212</v>
      </c>
      <c r="D108" s="159">
        <v>1921</v>
      </c>
      <c r="E108" s="159">
        <v>4147</v>
      </c>
      <c r="F108" s="159">
        <v>5039</v>
      </c>
      <c r="G108" s="159">
        <v>4298</v>
      </c>
      <c r="H108" s="159">
        <v>5051</v>
      </c>
      <c r="I108" s="177">
        <f>IFERROR(H108/G108-1,"-")</f>
        <v>0.17519776640297824</v>
      </c>
      <c r="J108" s="160">
        <f t="shared" ref="J108:J119" si="61">IFERROR(H108/D108-1,"-")</f>
        <v>1.6293597084851639</v>
      </c>
      <c r="K108" s="159">
        <f t="shared" ref="K108:K118" si="62">H108-G108</f>
        <v>753</v>
      </c>
      <c r="L108" s="159">
        <f t="shared" ref="L108:L119" si="63">H108-D108</f>
        <v>3130</v>
      </c>
      <c r="M108" s="160">
        <f t="shared" si="60"/>
        <v>5.8991916787644282E-3</v>
      </c>
    </row>
    <row r="109" spans="2:13" x14ac:dyDescent="0.25">
      <c r="B109" s="162" t="s">
        <v>103</v>
      </c>
      <c r="C109" s="163">
        <v>1123</v>
      </c>
      <c r="D109" s="163">
        <v>1834</v>
      </c>
      <c r="E109" s="163">
        <v>1813</v>
      </c>
      <c r="F109" s="163">
        <v>1418</v>
      </c>
      <c r="G109" s="163">
        <v>1212</v>
      </c>
      <c r="H109" s="163">
        <v>1268</v>
      </c>
      <c r="I109" s="178">
        <f>IFERROR(H109/G109-1,"-")</f>
        <v>4.6204620462046098E-2</v>
      </c>
      <c r="J109" s="164">
        <f t="shared" si="61"/>
        <v>-0.30861504907306436</v>
      </c>
      <c r="K109" s="163">
        <f t="shared" si="62"/>
        <v>56</v>
      </c>
      <c r="L109" s="163">
        <f t="shared" si="63"/>
        <v>-566</v>
      </c>
      <c r="M109" s="164">
        <f t="shared" si="60"/>
        <v>1.4809295285435151E-3</v>
      </c>
    </row>
    <row r="110" spans="2:13" x14ac:dyDescent="0.25">
      <c r="B110" s="162" t="s">
        <v>100</v>
      </c>
      <c r="C110" s="163">
        <v>5089</v>
      </c>
      <c r="D110" s="163">
        <v>87</v>
      </c>
      <c r="E110" s="163">
        <v>2334</v>
      </c>
      <c r="F110" s="163">
        <v>3621</v>
      </c>
      <c r="G110" s="163">
        <v>3086</v>
      </c>
      <c r="H110" s="163">
        <v>3783</v>
      </c>
      <c r="I110" s="178">
        <f>IFERROR(H110/G110-1,"-")</f>
        <v>0.22585871678548286</v>
      </c>
      <c r="J110" s="164">
        <f t="shared" si="61"/>
        <v>42.482758620689658</v>
      </c>
      <c r="K110" s="163">
        <f t="shared" si="62"/>
        <v>697</v>
      </c>
      <c r="L110" s="163">
        <f t="shared" si="63"/>
        <v>3696</v>
      </c>
      <c r="M110" s="164">
        <f t="shared" si="60"/>
        <v>4.418262150220913E-3</v>
      </c>
    </row>
    <row r="111" spans="2:13" x14ac:dyDescent="0.25">
      <c r="B111" s="158" t="s">
        <v>107</v>
      </c>
      <c r="C111" s="159">
        <v>23867</v>
      </c>
      <c r="D111" s="159">
        <v>2480</v>
      </c>
      <c r="E111" s="159">
        <v>22108</v>
      </c>
      <c r="F111" s="159">
        <v>31107</v>
      </c>
      <c r="G111" s="159">
        <v>30894</v>
      </c>
      <c r="H111" s="159">
        <v>34806</v>
      </c>
      <c r="I111" s="177">
        <f>IFERROR(H111/G111-1,"-")</f>
        <v>0.12662652942318897</v>
      </c>
      <c r="J111" s="160">
        <f t="shared" si="61"/>
        <v>13.034677419354839</v>
      </c>
      <c r="K111" s="159">
        <f t="shared" si="62"/>
        <v>3912</v>
      </c>
      <c r="L111" s="159">
        <f t="shared" si="63"/>
        <v>32326</v>
      </c>
      <c r="M111" s="160">
        <f t="shared" si="60"/>
        <v>4.0650814803222073E-2</v>
      </c>
    </row>
    <row r="112" spans="2:13" x14ac:dyDescent="0.25">
      <c r="B112" s="162" t="s">
        <v>110</v>
      </c>
      <c r="C112" s="163">
        <v>13200</v>
      </c>
      <c r="D112" s="163">
        <v>672</v>
      </c>
      <c r="E112" s="163">
        <v>11191</v>
      </c>
      <c r="F112" s="163">
        <v>18808</v>
      </c>
      <c r="G112" s="163">
        <v>17296</v>
      </c>
      <c r="H112" s="163">
        <v>18823</v>
      </c>
      <c r="I112" s="178">
        <f t="shared" ref="I112:I119" si="64">IFERROR(H112/G112-1,"-")</f>
        <v>8.8286308973172911E-2</v>
      </c>
      <c r="J112" s="164">
        <f t="shared" si="61"/>
        <v>27.010416666666668</v>
      </c>
      <c r="K112" s="163">
        <f t="shared" si="62"/>
        <v>1527</v>
      </c>
      <c r="L112" s="163">
        <f t="shared" si="63"/>
        <v>18151</v>
      </c>
      <c r="M112" s="164">
        <f t="shared" si="60"/>
        <v>2.1983861605500463E-2</v>
      </c>
    </row>
    <row r="113" spans="2:13" x14ac:dyDescent="0.25">
      <c r="B113" s="162" t="s">
        <v>113</v>
      </c>
      <c r="C113" s="163">
        <v>1345</v>
      </c>
      <c r="D113" s="163">
        <v>591</v>
      </c>
      <c r="E113" s="163">
        <v>1174</v>
      </c>
      <c r="F113" s="163">
        <v>1769</v>
      </c>
      <c r="G113" s="163">
        <v>1699</v>
      </c>
      <c r="H113" s="163">
        <v>1605</v>
      </c>
      <c r="I113" s="178">
        <f t="shared" si="64"/>
        <v>-5.5326662742789856E-2</v>
      </c>
      <c r="J113" s="164">
        <f t="shared" si="61"/>
        <v>1.7157360406091371</v>
      </c>
      <c r="K113" s="163">
        <f t="shared" si="62"/>
        <v>-94</v>
      </c>
      <c r="L113" s="163">
        <f t="shared" si="63"/>
        <v>1014</v>
      </c>
      <c r="M113" s="164">
        <f t="shared" si="60"/>
        <v>1.8745204205933294E-3</v>
      </c>
    </row>
    <row r="114" spans="2:13" x14ac:dyDescent="0.25">
      <c r="B114" s="162" t="s">
        <v>116</v>
      </c>
      <c r="C114" s="163">
        <v>1177</v>
      </c>
      <c r="D114" s="163">
        <v>568</v>
      </c>
      <c r="E114" s="163">
        <v>1440</v>
      </c>
      <c r="F114" s="163">
        <v>2652</v>
      </c>
      <c r="G114" s="163">
        <v>1964</v>
      </c>
      <c r="H114" s="163">
        <v>2696</v>
      </c>
      <c r="I114" s="178">
        <f t="shared" si="64"/>
        <v>0.37270875763747457</v>
      </c>
      <c r="J114" s="164">
        <f t="shared" si="61"/>
        <v>3.746478873239437</v>
      </c>
      <c r="K114" s="163">
        <f t="shared" si="62"/>
        <v>732</v>
      </c>
      <c r="L114" s="163">
        <f t="shared" si="63"/>
        <v>2128</v>
      </c>
      <c r="M114" s="164">
        <f t="shared" si="60"/>
        <v>3.1487271363985149E-3</v>
      </c>
    </row>
    <row r="115" spans="2:13" x14ac:dyDescent="0.25">
      <c r="B115" s="162" t="s">
        <v>123</v>
      </c>
      <c r="C115" s="163">
        <v>475</v>
      </c>
      <c r="D115" s="163">
        <v>36</v>
      </c>
      <c r="E115" s="163">
        <v>1274</v>
      </c>
      <c r="F115" s="163">
        <v>1043</v>
      </c>
      <c r="G115" s="163">
        <v>1580</v>
      </c>
      <c r="H115" s="163">
        <v>1519</v>
      </c>
      <c r="I115" s="178">
        <f t="shared" si="64"/>
        <v>-3.8607594936708844E-2</v>
      </c>
      <c r="J115" s="164">
        <f t="shared" si="61"/>
        <v>41.194444444444443</v>
      </c>
      <c r="K115" s="163">
        <f t="shared" si="62"/>
        <v>-61</v>
      </c>
      <c r="L115" s="163">
        <f t="shared" si="63"/>
        <v>1483</v>
      </c>
      <c r="M115" s="164">
        <f t="shared" si="60"/>
        <v>1.7740788279634065E-3</v>
      </c>
    </row>
    <row r="116" spans="2:13" x14ac:dyDescent="0.25">
      <c r="B116" s="162" t="s">
        <v>119</v>
      </c>
      <c r="C116" s="163">
        <v>708</v>
      </c>
      <c r="D116" s="163">
        <v>30</v>
      </c>
      <c r="E116" s="163">
        <v>929</v>
      </c>
      <c r="F116" s="163">
        <v>1073</v>
      </c>
      <c r="G116" s="163">
        <v>1157</v>
      </c>
      <c r="H116" s="163">
        <v>876</v>
      </c>
      <c r="I116" s="178">
        <f t="shared" si="64"/>
        <v>-0.24286949006050129</v>
      </c>
      <c r="J116" s="164">
        <f t="shared" si="61"/>
        <v>28.2</v>
      </c>
      <c r="K116" s="163">
        <f t="shared" si="62"/>
        <v>-281</v>
      </c>
      <c r="L116" s="163">
        <f t="shared" si="63"/>
        <v>846</v>
      </c>
      <c r="M116" s="164">
        <f t="shared" si="60"/>
        <v>1.023102734230378E-3</v>
      </c>
    </row>
    <row r="117" spans="2:13" x14ac:dyDescent="0.25">
      <c r="B117" s="162" t="s">
        <v>128</v>
      </c>
      <c r="C117" s="163">
        <v>296</v>
      </c>
      <c r="D117" s="163">
        <v>0</v>
      </c>
      <c r="E117" s="163">
        <v>257</v>
      </c>
      <c r="F117" s="163">
        <v>410</v>
      </c>
      <c r="G117" s="163">
        <v>551</v>
      </c>
      <c r="H117" s="163">
        <v>492</v>
      </c>
      <c r="I117" s="178">
        <f t="shared" si="64"/>
        <v>-0.10707803992740472</v>
      </c>
      <c r="J117" s="164" t="str">
        <f t="shared" si="61"/>
        <v>-</v>
      </c>
      <c r="K117" s="163">
        <f t="shared" si="62"/>
        <v>-59</v>
      </c>
      <c r="L117" s="163">
        <f t="shared" si="63"/>
        <v>492</v>
      </c>
      <c r="M117" s="164">
        <f t="shared" si="60"/>
        <v>5.7461934388281497E-4</v>
      </c>
    </row>
    <row r="118" spans="2:13" x14ac:dyDescent="0.25">
      <c r="B118" s="162" t="s">
        <v>131</v>
      </c>
      <c r="C118" s="163">
        <v>775</v>
      </c>
      <c r="D118" s="163">
        <v>0</v>
      </c>
      <c r="E118" s="163">
        <v>356</v>
      </c>
      <c r="F118" s="163">
        <v>313</v>
      </c>
      <c r="G118" s="163">
        <v>688</v>
      </c>
      <c r="H118" s="163">
        <v>420</v>
      </c>
      <c r="I118" s="178">
        <f t="shared" si="64"/>
        <v>-0.38953488372093026</v>
      </c>
      <c r="J118" s="164" t="str">
        <f t="shared" si="61"/>
        <v>-</v>
      </c>
      <c r="K118" s="163">
        <f t="shared" si="62"/>
        <v>-268</v>
      </c>
      <c r="L118" s="163">
        <f t="shared" si="63"/>
        <v>420</v>
      </c>
      <c r="M118" s="164">
        <f t="shared" si="60"/>
        <v>4.9052870819264694E-4</v>
      </c>
    </row>
    <row r="119" spans="2:13" x14ac:dyDescent="0.25">
      <c r="B119" s="167" t="s">
        <v>145</v>
      </c>
      <c r="C119" s="168">
        <f t="shared" ref="C119" si="65">C111-SUM(C112:C118)</f>
        <v>5891</v>
      </c>
      <c r="D119" s="168">
        <f t="shared" ref="D119:E119" si="66">D111-SUM(D112:D118)</f>
        <v>583</v>
      </c>
      <c r="E119" s="168">
        <f t="shared" si="66"/>
        <v>5487</v>
      </c>
      <c r="F119" s="168">
        <f t="shared" ref="F119:H119" si="67">F111-SUM(F112:F118)</f>
        <v>5039</v>
      </c>
      <c r="G119" s="168">
        <f t="shared" si="67"/>
        <v>5959</v>
      </c>
      <c r="H119" s="168">
        <f t="shared" si="67"/>
        <v>8375</v>
      </c>
      <c r="I119" s="179">
        <f t="shared" si="64"/>
        <v>0.40543715388488</v>
      </c>
      <c r="J119" s="169">
        <f t="shared" si="61"/>
        <v>13.365351629502573</v>
      </c>
      <c r="K119" s="168">
        <f>H119-G119</f>
        <v>2416</v>
      </c>
      <c r="L119" s="168">
        <f t="shared" si="63"/>
        <v>7792</v>
      </c>
      <c r="M119" s="169">
        <f t="shared" si="60"/>
        <v>9.7813760264605209E-3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43917</v>
      </c>
      <c r="D121" s="175">
        <v>12808</v>
      </c>
      <c r="E121" s="175">
        <v>31205</v>
      </c>
      <c r="F121" s="175">
        <v>46384</v>
      </c>
      <c r="G121" s="175">
        <v>46492</v>
      </c>
      <c r="H121" s="175">
        <v>49528</v>
      </c>
      <c r="I121" s="176">
        <f>IFERROR(H121/G121-1,"-")</f>
        <v>6.5301557257162468E-2</v>
      </c>
      <c r="J121" s="176">
        <f>IFERROR(H121/D121-1,"-")</f>
        <v>2.866958151155528</v>
      </c>
      <c r="K121" s="175">
        <f>H121-G121</f>
        <v>3036</v>
      </c>
      <c r="L121" s="175">
        <f>H121-D121</f>
        <v>36720</v>
      </c>
      <c r="M121" s="176">
        <f t="shared" ref="M121:M133" si="68">H121/H$9</f>
        <v>5.7845013950870043E-2</v>
      </c>
    </row>
    <row r="122" spans="2:13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60">
        <f t="shared" ref="J122:J133" si="69">IFERROR(H122/D122-1,"-")</f>
        <v>2.3102908569192642</v>
      </c>
      <c r="K122" s="159">
        <f t="shared" ref="K122:K132" si="70">H122-G122</f>
        <v>1600</v>
      </c>
      <c r="L122" s="159">
        <f t="shared" ref="L122:L133" si="71">H122-D122</f>
        <v>17713</v>
      </c>
      <c r="M122" s="160">
        <f t="shared" si="68"/>
        <v>2.9641949080784238E-2</v>
      </c>
    </row>
    <row r="123" spans="2:13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4">
        <f t="shared" si="69"/>
        <v>1.7050713934022648</v>
      </c>
      <c r="K123" s="163">
        <f t="shared" si="70"/>
        <v>580</v>
      </c>
      <c r="L123" s="163">
        <f t="shared" si="71"/>
        <v>6926</v>
      </c>
      <c r="M123" s="164">
        <f t="shared" si="68"/>
        <v>1.2833165346716201E-2</v>
      </c>
    </row>
    <row r="124" spans="2:13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4">
        <f t="shared" si="69"/>
        <v>2.992233009708738</v>
      </c>
      <c r="K124" s="163">
        <f t="shared" si="70"/>
        <v>1020</v>
      </c>
      <c r="L124" s="163">
        <f t="shared" si="71"/>
        <v>10787</v>
      </c>
      <c r="M124" s="164">
        <f t="shared" si="68"/>
        <v>1.6808783734068036E-2</v>
      </c>
    </row>
    <row r="125" spans="2:13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60">
        <f t="shared" si="69"/>
        <v>3.6971406341178756</v>
      </c>
      <c r="K125" s="159">
        <f t="shared" si="70"/>
        <v>1436</v>
      </c>
      <c r="L125" s="159">
        <f t="shared" si="71"/>
        <v>19007</v>
      </c>
      <c r="M125" s="160">
        <f t="shared" si="68"/>
        <v>2.8203064870085809E-2</v>
      </c>
    </row>
    <row r="126" spans="2:13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72">IFERROR(H126/G126-1,"-")</f>
        <v>-8.5987261146496796E-2</v>
      </c>
      <c r="J126" s="164">
        <f t="shared" si="69"/>
        <v>22.333333333333332</v>
      </c>
      <c r="K126" s="163">
        <f t="shared" si="70"/>
        <v>-270</v>
      </c>
      <c r="L126" s="163">
        <f t="shared" si="71"/>
        <v>2747</v>
      </c>
      <c r="M126" s="164">
        <f t="shared" si="68"/>
        <v>3.3519461726497545E-3</v>
      </c>
    </row>
    <row r="127" spans="2:13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72"/>
        <v>0.15704323570432366</v>
      </c>
      <c r="J127" s="164">
        <f t="shared" si="69"/>
        <v>6.2771929824561408</v>
      </c>
      <c r="K127" s="163">
        <f t="shared" si="70"/>
        <v>563</v>
      </c>
      <c r="L127" s="163">
        <f t="shared" si="71"/>
        <v>3578</v>
      </c>
      <c r="M127" s="164">
        <f t="shared" si="68"/>
        <v>4.8445549561502372E-3</v>
      </c>
    </row>
    <row r="128" spans="2:13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72"/>
        <v>0.1837738168408114</v>
      </c>
      <c r="J128" s="164">
        <f t="shared" si="69"/>
        <v>2.1940298507462686</v>
      </c>
      <c r="K128" s="163">
        <f t="shared" si="70"/>
        <v>299</v>
      </c>
      <c r="L128" s="163">
        <f t="shared" si="71"/>
        <v>1323</v>
      </c>
      <c r="M128" s="164">
        <f t="shared" si="68"/>
        <v>2.2494245047119956E-3</v>
      </c>
    </row>
    <row r="129" spans="2:13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72"/>
        <v>0.13522537562604331</v>
      </c>
      <c r="J129" s="164">
        <f t="shared" si="69"/>
        <v>7.2926829268292686</v>
      </c>
      <c r="K129" s="163">
        <f t="shared" si="70"/>
        <v>81</v>
      </c>
      <c r="L129" s="163">
        <f t="shared" si="71"/>
        <v>598</v>
      </c>
      <c r="M129" s="164">
        <f t="shared" si="68"/>
        <v>7.9418933707380934E-4</v>
      </c>
    </row>
    <row r="130" spans="2:13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72"/>
        <v>0.14736842105263159</v>
      </c>
      <c r="J130" s="164">
        <f t="shared" si="69"/>
        <v>5.8125</v>
      </c>
      <c r="K130" s="163">
        <f t="shared" si="70"/>
        <v>70</v>
      </c>
      <c r="L130" s="163">
        <f t="shared" si="71"/>
        <v>465</v>
      </c>
      <c r="M130" s="164">
        <f t="shared" si="68"/>
        <v>6.3651939515474432E-4</v>
      </c>
    </row>
    <row r="131" spans="2:13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72"/>
        <v>-0.20079522862823063</v>
      </c>
      <c r="J131" s="164">
        <f t="shared" si="69"/>
        <v>99.5</v>
      </c>
      <c r="K131" s="163">
        <f t="shared" si="70"/>
        <v>-101</v>
      </c>
      <c r="L131" s="163">
        <f t="shared" si="71"/>
        <v>398</v>
      </c>
      <c r="M131" s="164">
        <f t="shared" si="68"/>
        <v>4.6950604927010494E-4</v>
      </c>
    </row>
    <row r="132" spans="2:13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72"/>
        <v>0.14086471408647139</v>
      </c>
      <c r="J132" s="164">
        <f t="shared" si="69"/>
        <v>26.266666666666666</v>
      </c>
      <c r="K132" s="163">
        <f t="shared" si="70"/>
        <v>101</v>
      </c>
      <c r="L132" s="163">
        <f t="shared" si="71"/>
        <v>788</v>
      </c>
      <c r="M132" s="164">
        <f t="shared" si="68"/>
        <v>9.5536305547996479E-4</v>
      </c>
    </row>
    <row r="133" spans="2:13" x14ac:dyDescent="0.25">
      <c r="B133" s="167" t="s">
        <v>145</v>
      </c>
      <c r="C133" s="168">
        <f t="shared" ref="C133" si="73">C125-SUM(C126:C132)</f>
        <v>13368</v>
      </c>
      <c r="D133" s="168">
        <f t="shared" ref="D133:E133" si="74">D125-SUM(D126:D132)</f>
        <v>3649</v>
      </c>
      <c r="E133" s="168">
        <f t="shared" si="74"/>
        <v>8856</v>
      </c>
      <c r="F133" s="168">
        <f t="shared" ref="F133:H133" si="75">F125-SUM(F126:F132)</f>
        <v>13170</v>
      </c>
      <c r="G133" s="168">
        <f t="shared" si="75"/>
        <v>12066</v>
      </c>
      <c r="H133" s="168">
        <f t="shared" si="75"/>
        <v>12759</v>
      </c>
      <c r="I133" s="179">
        <f t="shared" si="72"/>
        <v>5.7434112381899549E-2</v>
      </c>
      <c r="J133" s="169">
        <f t="shared" si="69"/>
        <v>2.4965744039462865</v>
      </c>
      <c r="K133" s="168">
        <f>H133-G133</f>
        <v>693</v>
      </c>
      <c r="L133" s="168">
        <f t="shared" si="71"/>
        <v>9110</v>
      </c>
      <c r="M133" s="169">
        <f t="shared" si="68"/>
        <v>1.4901561399595198E-2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43434</v>
      </c>
      <c r="D135" s="175">
        <v>11358</v>
      </c>
      <c r="E135" s="175">
        <v>37264</v>
      </c>
      <c r="F135" s="175">
        <v>45576</v>
      </c>
      <c r="G135" s="175">
        <v>46571</v>
      </c>
      <c r="H135" s="175">
        <v>45813</v>
      </c>
      <c r="I135" s="176">
        <f>IFERROR(H135/G135-1,"-")</f>
        <v>-1.6276223400828793E-2</v>
      </c>
      <c r="J135" s="176">
        <f>IFERROR(H135/D135-1,"-")</f>
        <v>3.0335446381405173</v>
      </c>
      <c r="K135" s="175">
        <f>H135-G135</f>
        <v>-758</v>
      </c>
      <c r="L135" s="175">
        <f>H135-D135</f>
        <v>34455</v>
      </c>
      <c r="M135" s="176">
        <f t="shared" ref="M135:M147" si="76">H135/H$9</f>
        <v>5.3506170734356512E-2</v>
      </c>
    </row>
    <row r="136" spans="2:13" x14ac:dyDescent="0.25">
      <c r="B136" s="158" t="s">
        <v>97</v>
      </c>
      <c r="C136" s="159">
        <v>2143</v>
      </c>
      <c r="D136" s="159">
        <v>6173</v>
      </c>
      <c r="E136" s="159">
        <v>2130</v>
      </c>
      <c r="F136" s="159">
        <v>2795</v>
      </c>
      <c r="G136" s="159">
        <v>2375</v>
      </c>
      <c r="H136" s="159">
        <v>1521</v>
      </c>
      <c r="I136" s="177">
        <f>IFERROR(H136/G136-1,"-")</f>
        <v>-0.359578947368421</v>
      </c>
      <c r="J136" s="160">
        <f t="shared" ref="J136:J147" si="77">IFERROR(H136/D136-1,"-")</f>
        <v>-0.75360440628543657</v>
      </c>
      <c r="K136" s="159">
        <f t="shared" ref="K136:K146" si="78">H136-G136</f>
        <v>-854</v>
      </c>
      <c r="L136" s="159">
        <f t="shared" ref="L136:L147" si="79">H136-D136</f>
        <v>-4652</v>
      </c>
      <c r="M136" s="160">
        <f t="shared" si="76"/>
        <v>1.7764146789548002E-3</v>
      </c>
    </row>
    <row r="137" spans="2:13" x14ac:dyDescent="0.25">
      <c r="B137" s="162" t="s">
        <v>103</v>
      </c>
      <c r="C137" s="163">
        <v>1412</v>
      </c>
      <c r="D137" s="163">
        <v>5470</v>
      </c>
      <c r="E137" s="163">
        <v>1100</v>
      </c>
      <c r="F137" s="163">
        <v>1564</v>
      </c>
      <c r="G137" s="163">
        <v>1441</v>
      </c>
      <c r="H137" s="163">
        <v>518</v>
      </c>
      <c r="I137" s="178">
        <f>IFERROR(H137/G137-1,"-")</f>
        <v>-0.64052741151977788</v>
      </c>
      <c r="J137" s="164">
        <f t="shared" si="77"/>
        <v>-0.90530164533820845</v>
      </c>
      <c r="K137" s="163">
        <f t="shared" si="78"/>
        <v>-923</v>
      </c>
      <c r="L137" s="163">
        <f t="shared" si="79"/>
        <v>-4952</v>
      </c>
      <c r="M137" s="164">
        <f t="shared" si="76"/>
        <v>6.0498540677093122E-4</v>
      </c>
    </row>
    <row r="138" spans="2:13" x14ac:dyDescent="0.25">
      <c r="B138" s="162" t="s">
        <v>100</v>
      </c>
      <c r="C138" s="163">
        <v>731</v>
      </c>
      <c r="D138" s="163">
        <v>703</v>
      </c>
      <c r="E138" s="163">
        <v>1030</v>
      </c>
      <c r="F138" s="163">
        <v>1231</v>
      </c>
      <c r="G138" s="163">
        <v>934</v>
      </c>
      <c r="H138" s="163">
        <v>1003</v>
      </c>
      <c r="I138" s="178">
        <f>IFERROR(H138/G138-1,"-")</f>
        <v>7.3875802997858564E-2</v>
      </c>
      <c r="J138" s="164">
        <f t="shared" si="77"/>
        <v>0.4267425320056899</v>
      </c>
      <c r="K138" s="163">
        <f t="shared" si="78"/>
        <v>69</v>
      </c>
      <c r="L138" s="163">
        <f t="shared" si="79"/>
        <v>300</v>
      </c>
      <c r="M138" s="164">
        <f t="shared" si="76"/>
        <v>1.1714292721838688E-3</v>
      </c>
    </row>
    <row r="139" spans="2:13" x14ac:dyDescent="0.25">
      <c r="B139" s="158" t="s">
        <v>107</v>
      </c>
      <c r="C139" s="159">
        <v>41291</v>
      </c>
      <c r="D139" s="159">
        <v>5185</v>
      </c>
      <c r="E139" s="159">
        <v>35134</v>
      </c>
      <c r="F139" s="159">
        <v>42781</v>
      </c>
      <c r="G139" s="159">
        <v>44196</v>
      </c>
      <c r="H139" s="159">
        <v>44292</v>
      </c>
      <c r="I139" s="177">
        <f>IFERROR(H139/G139-1,"-")</f>
        <v>2.1721422753189223E-3</v>
      </c>
      <c r="J139" s="160">
        <f t="shared" si="77"/>
        <v>7.542333654773385</v>
      </c>
      <c r="K139" s="159">
        <f t="shared" si="78"/>
        <v>96</v>
      </c>
      <c r="L139" s="159">
        <f t="shared" si="79"/>
        <v>39107</v>
      </c>
      <c r="M139" s="160">
        <f t="shared" si="76"/>
        <v>5.1729756055401713E-2</v>
      </c>
    </row>
    <row r="140" spans="2:13" x14ac:dyDescent="0.25">
      <c r="B140" s="162" t="s">
        <v>110</v>
      </c>
      <c r="C140" s="163">
        <v>17517</v>
      </c>
      <c r="D140" s="163">
        <v>204</v>
      </c>
      <c r="E140" s="163">
        <v>12022</v>
      </c>
      <c r="F140" s="163">
        <v>16324</v>
      </c>
      <c r="G140" s="163">
        <v>17882</v>
      </c>
      <c r="H140" s="163">
        <v>18318</v>
      </c>
      <c r="I140" s="178">
        <f t="shared" ref="I140:I147" si="80">IFERROR(H140/G140-1,"-")</f>
        <v>2.4382060172240205E-2</v>
      </c>
      <c r="J140" s="164">
        <f t="shared" si="77"/>
        <v>88.794117647058826</v>
      </c>
      <c r="K140" s="163">
        <f t="shared" si="78"/>
        <v>436</v>
      </c>
      <c r="L140" s="163">
        <f t="shared" si="79"/>
        <v>18114</v>
      </c>
      <c r="M140" s="164">
        <f t="shared" si="76"/>
        <v>2.1394059230173589E-2</v>
      </c>
    </row>
    <row r="141" spans="2:13" x14ac:dyDescent="0.25">
      <c r="B141" s="162" t="s">
        <v>113</v>
      </c>
      <c r="C141" s="163">
        <v>2719</v>
      </c>
      <c r="D141" s="163">
        <v>431</v>
      </c>
      <c r="E141" s="163">
        <v>2369</v>
      </c>
      <c r="F141" s="163">
        <v>3525</v>
      </c>
      <c r="G141" s="163">
        <v>3633</v>
      </c>
      <c r="H141" s="163">
        <v>3498</v>
      </c>
      <c r="I141" s="178">
        <f t="shared" si="80"/>
        <v>-3.7159372419488079E-2</v>
      </c>
      <c r="J141" s="164">
        <f t="shared" si="77"/>
        <v>7.1160092807424586</v>
      </c>
      <c r="K141" s="163">
        <f t="shared" si="78"/>
        <v>-135</v>
      </c>
      <c r="L141" s="163">
        <f t="shared" si="79"/>
        <v>3067</v>
      </c>
      <c r="M141" s="164">
        <f t="shared" si="76"/>
        <v>4.085403383947331E-3</v>
      </c>
    </row>
    <row r="142" spans="2:13" x14ac:dyDescent="0.25">
      <c r="B142" s="162" t="s">
        <v>116</v>
      </c>
      <c r="C142" s="163">
        <v>2971</v>
      </c>
      <c r="D142" s="163">
        <v>1980</v>
      </c>
      <c r="E142" s="163">
        <v>4257</v>
      </c>
      <c r="F142" s="163">
        <v>3849</v>
      </c>
      <c r="G142" s="163">
        <v>3527</v>
      </c>
      <c r="H142" s="163">
        <v>3909</v>
      </c>
      <c r="I142" s="178">
        <f t="shared" si="80"/>
        <v>0.10830734335129</v>
      </c>
      <c r="J142" s="164">
        <f t="shared" si="77"/>
        <v>0.97424242424242413</v>
      </c>
      <c r="K142" s="163">
        <f t="shared" si="78"/>
        <v>382</v>
      </c>
      <c r="L142" s="163">
        <f t="shared" si="79"/>
        <v>1929</v>
      </c>
      <c r="M142" s="164">
        <f t="shared" si="76"/>
        <v>4.5654207626787072E-3</v>
      </c>
    </row>
    <row r="143" spans="2:13" x14ac:dyDescent="0.25">
      <c r="B143" s="162" t="s">
        <v>123</v>
      </c>
      <c r="C143" s="163">
        <v>611</v>
      </c>
      <c r="D143" s="163">
        <v>75</v>
      </c>
      <c r="E143" s="163">
        <v>1698</v>
      </c>
      <c r="F143" s="163">
        <v>1427</v>
      </c>
      <c r="G143" s="163">
        <v>1223</v>
      </c>
      <c r="H143" s="163">
        <v>1190</v>
      </c>
      <c r="I143" s="178">
        <f t="shared" si="80"/>
        <v>-2.698282910874894E-2</v>
      </c>
      <c r="J143" s="164">
        <f t="shared" si="77"/>
        <v>14.866666666666667</v>
      </c>
      <c r="K143" s="163">
        <f t="shared" si="78"/>
        <v>-33</v>
      </c>
      <c r="L143" s="163">
        <f t="shared" si="79"/>
        <v>1115</v>
      </c>
      <c r="M143" s="164">
        <f t="shared" si="76"/>
        <v>1.3898313398791665E-3</v>
      </c>
    </row>
    <row r="144" spans="2:13" x14ac:dyDescent="0.25">
      <c r="B144" s="162" t="s">
        <v>119</v>
      </c>
      <c r="C144" s="163">
        <v>634</v>
      </c>
      <c r="D144" s="163">
        <v>193</v>
      </c>
      <c r="E144" s="163">
        <v>807</v>
      </c>
      <c r="F144" s="163">
        <v>808</v>
      </c>
      <c r="G144" s="163">
        <v>835</v>
      </c>
      <c r="H144" s="163">
        <v>677</v>
      </c>
      <c r="I144" s="178">
        <f t="shared" si="80"/>
        <v>-0.18922155688622755</v>
      </c>
      <c r="J144" s="164">
        <f t="shared" si="77"/>
        <v>2.5077720207253886</v>
      </c>
      <c r="K144" s="163">
        <f t="shared" si="78"/>
        <v>-158</v>
      </c>
      <c r="L144" s="163">
        <f t="shared" si="79"/>
        <v>484</v>
      </c>
      <c r="M144" s="164">
        <f t="shared" si="76"/>
        <v>7.9068556058671904E-4</v>
      </c>
    </row>
    <row r="145" spans="2:13" x14ac:dyDescent="0.25">
      <c r="B145" s="162" t="s">
        <v>128</v>
      </c>
      <c r="C145" s="163">
        <v>1679</v>
      </c>
      <c r="D145" s="163">
        <v>21</v>
      </c>
      <c r="E145" s="163">
        <v>902</v>
      </c>
      <c r="F145" s="163">
        <v>1570</v>
      </c>
      <c r="G145" s="163">
        <v>1254</v>
      </c>
      <c r="H145" s="163">
        <v>1246</v>
      </c>
      <c r="I145" s="178">
        <f t="shared" si="80"/>
        <v>-6.3795853269537073E-3</v>
      </c>
      <c r="J145" s="164">
        <f t="shared" si="77"/>
        <v>58.333333333333336</v>
      </c>
      <c r="K145" s="163">
        <f t="shared" si="78"/>
        <v>-8</v>
      </c>
      <c r="L145" s="163">
        <f t="shared" si="79"/>
        <v>1225</v>
      </c>
      <c r="M145" s="164">
        <f t="shared" si="76"/>
        <v>1.4552351676381859E-3</v>
      </c>
    </row>
    <row r="146" spans="2:13" x14ac:dyDescent="0.25">
      <c r="B146" s="162" t="s">
        <v>131</v>
      </c>
      <c r="C146" s="163">
        <v>3479</v>
      </c>
      <c r="D146" s="163">
        <v>19</v>
      </c>
      <c r="E146" s="163">
        <v>426</v>
      </c>
      <c r="F146" s="163">
        <v>985</v>
      </c>
      <c r="G146" s="163">
        <v>898</v>
      </c>
      <c r="H146" s="163">
        <v>630</v>
      </c>
      <c r="I146" s="178">
        <f t="shared" si="80"/>
        <v>-0.2984409799554566</v>
      </c>
      <c r="J146" s="164">
        <f t="shared" si="77"/>
        <v>32.157894736842103</v>
      </c>
      <c r="K146" s="163">
        <f t="shared" si="78"/>
        <v>-268</v>
      </c>
      <c r="L146" s="163">
        <f t="shared" si="79"/>
        <v>611</v>
      </c>
      <c r="M146" s="164">
        <f t="shared" si="76"/>
        <v>7.3579306228897042E-4</v>
      </c>
    </row>
    <row r="147" spans="2:13" x14ac:dyDescent="0.25">
      <c r="B147" s="167" t="s">
        <v>145</v>
      </c>
      <c r="C147" s="168">
        <f t="shared" ref="C147" si="81">C139-SUM(C140:C146)</f>
        <v>11681</v>
      </c>
      <c r="D147" s="168">
        <f t="shared" ref="D147:E147" si="82">D139-SUM(D140:D146)</f>
        <v>2262</v>
      </c>
      <c r="E147" s="168">
        <f t="shared" si="82"/>
        <v>12653</v>
      </c>
      <c r="F147" s="168">
        <f t="shared" ref="F147:H147" si="83">F139-SUM(F140:F146)</f>
        <v>14293</v>
      </c>
      <c r="G147" s="168">
        <f t="shared" si="83"/>
        <v>14944</v>
      </c>
      <c r="H147" s="168">
        <f t="shared" si="83"/>
        <v>14824</v>
      </c>
      <c r="I147" s="179">
        <f t="shared" si="80"/>
        <v>-8.0299785867237183E-3</v>
      </c>
      <c r="J147" s="169">
        <f t="shared" si="77"/>
        <v>5.5534924845269673</v>
      </c>
      <c r="K147" s="168">
        <f>H147-G147</f>
        <v>-120</v>
      </c>
      <c r="L147" s="168">
        <f t="shared" si="79"/>
        <v>12562</v>
      </c>
      <c r="M147" s="169">
        <f t="shared" si="76"/>
        <v>1.7313327548209044E-2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19491</v>
      </c>
      <c r="D149" s="175">
        <v>4917</v>
      </c>
      <c r="E149" s="175">
        <v>16217</v>
      </c>
      <c r="F149" s="175">
        <v>19378</v>
      </c>
      <c r="G149" s="175">
        <v>22033</v>
      </c>
      <c r="H149" s="175">
        <v>20553</v>
      </c>
      <c r="I149" s="176">
        <f>IFERROR(H149/G149-1,"-")</f>
        <v>-6.7171969318749136E-2</v>
      </c>
      <c r="J149" s="176">
        <f>IFERROR(H149/D149-1,"-")</f>
        <v>3.1799877974374615</v>
      </c>
      <c r="K149" s="175">
        <f>H149-G149</f>
        <v>-1480</v>
      </c>
      <c r="L149" s="175">
        <f>H149-D149</f>
        <v>15636</v>
      </c>
      <c r="M149" s="176">
        <f t="shared" ref="M149:M161" si="84">H149/H$9</f>
        <v>2.4004372713055888E-2</v>
      </c>
    </row>
    <row r="150" spans="2:13" x14ac:dyDescent="0.25">
      <c r="B150" s="158" t="s">
        <v>97</v>
      </c>
      <c r="C150" s="159">
        <v>6534</v>
      </c>
      <c r="D150" s="159">
        <v>3318</v>
      </c>
      <c r="E150" s="159">
        <v>7296</v>
      </c>
      <c r="F150" s="159">
        <v>7811</v>
      </c>
      <c r="G150" s="159">
        <v>7912</v>
      </c>
      <c r="H150" s="159">
        <v>6331</v>
      </c>
      <c r="I150" s="177">
        <f>IFERROR(H150/G150-1,"-")</f>
        <v>-0.19982305358948438</v>
      </c>
      <c r="J150" s="160">
        <f t="shared" ref="J150:J161" si="85">IFERROR(H150/D150-1,"-")</f>
        <v>0.90807715491259788</v>
      </c>
      <c r="K150" s="159">
        <f t="shared" ref="K150:K160" si="86">H150-G150</f>
        <v>-1581</v>
      </c>
      <c r="L150" s="159">
        <f t="shared" ref="L150:L161" si="87">H150-D150</f>
        <v>3013</v>
      </c>
      <c r="M150" s="160">
        <f t="shared" si="84"/>
        <v>7.3941363132563045E-3</v>
      </c>
    </row>
    <row r="151" spans="2:13" x14ac:dyDescent="0.25">
      <c r="B151" s="162" t="s">
        <v>103</v>
      </c>
      <c r="C151" s="163">
        <v>3059</v>
      </c>
      <c r="D151" s="163">
        <v>2976</v>
      </c>
      <c r="E151" s="163">
        <v>5436</v>
      </c>
      <c r="F151" s="163">
        <v>5624</v>
      </c>
      <c r="G151" s="163">
        <v>6116</v>
      </c>
      <c r="H151" s="163">
        <v>4295</v>
      </c>
      <c r="I151" s="178">
        <f>IFERROR(H151/G151-1,"-")</f>
        <v>-0.29774362328319159</v>
      </c>
      <c r="J151" s="164">
        <f t="shared" si="85"/>
        <v>0.44321236559139776</v>
      </c>
      <c r="K151" s="163">
        <f t="shared" si="86"/>
        <v>-1821</v>
      </c>
      <c r="L151" s="163">
        <f t="shared" si="87"/>
        <v>1319</v>
      </c>
      <c r="M151" s="164">
        <f t="shared" si="84"/>
        <v>5.0162400040176637E-3</v>
      </c>
    </row>
    <row r="152" spans="2:13" x14ac:dyDescent="0.25">
      <c r="B152" s="162" t="s">
        <v>100</v>
      </c>
      <c r="C152" s="163">
        <v>3475</v>
      </c>
      <c r="D152" s="163">
        <v>342</v>
      </c>
      <c r="E152" s="163">
        <v>1860</v>
      </c>
      <c r="F152" s="163">
        <v>2187</v>
      </c>
      <c r="G152" s="163">
        <v>1796</v>
      </c>
      <c r="H152" s="163">
        <v>2036</v>
      </c>
      <c r="I152" s="178">
        <f>IFERROR(H152/G152-1,"-")</f>
        <v>0.13363028953229406</v>
      </c>
      <c r="J152" s="164">
        <f t="shared" si="85"/>
        <v>4.9532163742690054</v>
      </c>
      <c r="K152" s="163">
        <f t="shared" si="86"/>
        <v>240</v>
      </c>
      <c r="L152" s="163">
        <f t="shared" si="87"/>
        <v>1694</v>
      </c>
      <c r="M152" s="164">
        <f t="shared" si="84"/>
        <v>2.3778963092386412E-3</v>
      </c>
    </row>
    <row r="153" spans="2:13" x14ac:dyDescent="0.25">
      <c r="B153" s="158" t="s">
        <v>107</v>
      </c>
      <c r="C153" s="159">
        <v>12957</v>
      </c>
      <c r="D153" s="159">
        <v>1599</v>
      </c>
      <c r="E153" s="159">
        <v>8921</v>
      </c>
      <c r="F153" s="159">
        <v>11567</v>
      </c>
      <c r="G153" s="159">
        <v>14121</v>
      </c>
      <c r="H153" s="159">
        <v>14222</v>
      </c>
      <c r="I153" s="177">
        <f>IFERROR(H153/G153-1,"-")</f>
        <v>7.1524679555272641E-3</v>
      </c>
      <c r="J153" s="160">
        <f t="shared" si="85"/>
        <v>7.8943089430894311</v>
      </c>
      <c r="K153" s="159">
        <f t="shared" si="86"/>
        <v>101</v>
      </c>
      <c r="L153" s="159">
        <f t="shared" si="87"/>
        <v>12623</v>
      </c>
      <c r="M153" s="160">
        <f t="shared" si="84"/>
        <v>1.6610236399799583E-2</v>
      </c>
    </row>
    <row r="154" spans="2:13" x14ac:dyDescent="0.25">
      <c r="B154" s="162" t="s">
        <v>110</v>
      </c>
      <c r="C154" s="163">
        <v>4153</v>
      </c>
      <c r="D154" s="163">
        <v>61</v>
      </c>
      <c r="E154" s="163">
        <v>2868</v>
      </c>
      <c r="F154" s="163">
        <v>3306</v>
      </c>
      <c r="G154" s="163">
        <v>4018</v>
      </c>
      <c r="H154" s="163">
        <v>2947</v>
      </c>
      <c r="I154" s="178">
        <f t="shared" ref="I154:I161" si="88">IFERROR(H154/G154-1,"-")</f>
        <v>-0.26655052264808365</v>
      </c>
      <c r="J154" s="164">
        <f t="shared" si="85"/>
        <v>47.311475409836063</v>
      </c>
      <c r="K154" s="163">
        <f t="shared" si="86"/>
        <v>-1071</v>
      </c>
      <c r="L154" s="163">
        <f t="shared" si="87"/>
        <v>2886</v>
      </c>
      <c r="M154" s="164">
        <f t="shared" si="84"/>
        <v>3.4418764358184061E-3</v>
      </c>
    </row>
    <row r="155" spans="2:13" x14ac:dyDescent="0.25">
      <c r="B155" s="162" t="s">
        <v>113</v>
      </c>
      <c r="C155" s="163">
        <v>3400</v>
      </c>
      <c r="D155" s="163">
        <v>337</v>
      </c>
      <c r="E155" s="163">
        <v>2040</v>
      </c>
      <c r="F155" s="163">
        <v>2718</v>
      </c>
      <c r="G155" s="163">
        <v>2980</v>
      </c>
      <c r="H155" s="163">
        <v>2727</v>
      </c>
      <c r="I155" s="178">
        <f t="shared" si="88"/>
        <v>-8.4899328859060375E-2</v>
      </c>
      <c r="J155" s="164">
        <f t="shared" si="85"/>
        <v>7.0919881305637986</v>
      </c>
      <c r="K155" s="163">
        <f t="shared" si="86"/>
        <v>-253</v>
      </c>
      <c r="L155" s="163">
        <f t="shared" si="87"/>
        <v>2390</v>
      </c>
      <c r="M155" s="164">
        <f t="shared" si="84"/>
        <v>3.1849328267651148E-3</v>
      </c>
    </row>
    <row r="156" spans="2:13" x14ac:dyDescent="0.25">
      <c r="B156" s="162" t="s">
        <v>116</v>
      </c>
      <c r="C156" s="163">
        <v>1501</v>
      </c>
      <c r="D156" s="163">
        <v>319</v>
      </c>
      <c r="E156" s="163">
        <v>950</v>
      </c>
      <c r="F156" s="163">
        <v>1486</v>
      </c>
      <c r="G156" s="163">
        <v>1902</v>
      </c>
      <c r="H156" s="163">
        <v>2884</v>
      </c>
      <c r="I156" s="178">
        <f t="shared" si="88"/>
        <v>0.51629863301787582</v>
      </c>
      <c r="J156" s="164">
        <f t="shared" si="85"/>
        <v>8.0407523510971792</v>
      </c>
      <c r="K156" s="163">
        <f t="shared" si="86"/>
        <v>982</v>
      </c>
      <c r="L156" s="163">
        <f t="shared" si="87"/>
        <v>2565</v>
      </c>
      <c r="M156" s="164">
        <f t="shared" si="84"/>
        <v>3.3682971295895094E-3</v>
      </c>
    </row>
    <row r="157" spans="2:13" x14ac:dyDescent="0.25">
      <c r="B157" s="162" t="s">
        <v>123</v>
      </c>
      <c r="C157" s="163">
        <v>399</v>
      </c>
      <c r="D157" s="163">
        <v>62</v>
      </c>
      <c r="E157" s="163">
        <v>322</v>
      </c>
      <c r="F157" s="163">
        <v>419</v>
      </c>
      <c r="G157" s="163">
        <v>664</v>
      </c>
      <c r="H157" s="163">
        <v>692</v>
      </c>
      <c r="I157" s="178">
        <f t="shared" si="88"/>
        <v>4.2168674698795261E-2</v>
      </c>
      <c r="J157" s="164">
        <f t="shared" si="85"/>
        <v>10.161290322580646</v>
      </c>
      <c r="K157" s="163">
        <f t="shared" si="86"/>
        <v>28</v>
      </c>
      <c r="L157" s="163">
        <f t="shared" si="87"/>
        <v>630</v>
      </c>
      <c r="M157" s="164">
        <f t="shared" si="84"/>
        <v>8.0820444302217068E-4</v>
      </c>
    </row>
    <row r="158" spans="2:13" x14ac:dyDescent="0.25">
      <c r="B158" s="162" t="s">
        <v>119</v>
      </c>
      <c r="C158" s="163">
        <v>416</v>
      </c>
      <c r="D158" s="163">
        <v>63</v>
      </c>
      <c r="E158" s="163">
        <v>410</v>
      </c>
      <c r="F158" s="163">
        <v>582</v>
      </c>
      <c r="G158" s="163">
        <v>590</v>
      </c>
      <c r="H158" s="163">
        <v>662</v>
      </c>
      <c r="I158" s="178">
        <f t="shared" si="88"/>
        <v>0.12203389830508482</v>
      </c>
      <c r="J158" s="164">
        <f t="shared" si="85"/>
        <v>9.5079365079365079</v>
      </c>
      <c r="K158" s="163">
        <f t="shared" si="86"/>
        <v>72</v>
      </c>
      <c r="L158" s="163">
        <f t="shared" si="87"/>
        <v>599</v>
      </c>
      <c r="M158" s="164">
        <f t="shared" si="84"/>
        <v>7.7316667815126739E-4</v>
      </c>
    </row>
    <row r="159" spans="2:13" x14ac:dyDescent="0.25">
      <c r="B159" s="162" t="s">
        <v>128</v>
      </c>
      <c r="C159" s="163">
        <v>282</v>
      </c>
      <c r="D159" s="163">
        <v>10</v>
      </c>
      <c r="E159" s="163">
        <v>162</v>
      </c>
      <c r="F159" s="163">
        <v>213</v>
      </c>
      <c r="G159" s="163">
        <v>195</v>
      </c>
      <c r="H159" s="163">
        <v>179</v>
      </c>
      <c r="I159" s="178">
        <f t="shared" si="88"/>
        <v>-8.2051282051282093E-2</v>
      </c>
      <c r="J159" s="164">
        <f t="shared" si="85"/>
        <v>16.899999999999999</v>
      </c>
      <c r="K159" s="163">
        <f t="shared" si="86"/>
        <v>-16</v>
      </c>
      <c r="L159" s="163">
        <f t="shared" si="87"/>
        <v>169</v>
      </c>
      <c r="M159" s="164">
        <f t="shared" si="84"/>
        <v>2.0905866372972337E-4</v>
      </c>
    </row>
    <row r="160" spans="2:13" x14ac:dyDescent="0.25">
      <c r="B160" s="162" t="s">
        <v>131</v>
      </c>
      <c r="C160" s="163">
        <v>337</v>
      </c>
      <c r="D160" s="163">
        <v>18</v>
      </c>
      <c r="E160" s="163">
        <v>195</v>
      </c>
      <c r="F160" s="163">
        <v>320</v>
      </c>
      <c r="G160" s="163">
        <v>295</v>
      </c>
      <c r="H160" s="163">
        <v>207</v>
      </c>
      <c r="I160" s="178">
        <f t="shared" si="88"/>
        <v>-0.29830508474576267</v>
      </c>
      <c r="J160" s="164">
        <f t="shared" si="85"/>
        <v>10.5</v>
      </c>
      <c r="K160" s="163">
        <f t="shared" si="86"/>
        <v>-88</v>
      </c>
      <c r="L160" s="163">
        <f t="shared" si="87"/>
        <v>189</v>
      </c>
      <c r="M160" s="164">
        <f t="shared" si="84"/>
        <v>2.4176057760923316E-4</v>
      </c>
    </row>
    <row r="161" spans="2:13" x14ac:dyDescent="0.25">
      <c r="B161" s="167" t="s">
        <v>145</v>
      </c>
      <c r="C161" s="168">
        <f t="shared" ref="C161" si="89">C153-SUM(C154:C160)</f>
        <v>2469</v>
      </c>
      <c r="D161" s="168">
        <f t="shared" ref="D161:E161" si="90">D153-SUM(D154:D160)</f>
        <v>729</v>
      </c>
      <c r="E161" s="168">
        <f t="shared" si="90"/>
        <v>1974</v>
      </c>
      <c r="F161" s="168">
        <f t="shared" ref="F161:H161" si="91">F153-SUM(F154:F160)</f>
        <v>2523</v>
      </c>
      <c r="G161" s="168">
        <f t="shared" si="91"/>
        <v>3477</v>
      </c>
      <c r="H161" s="168">
        <f t="shared" si="91"/>
        <v>3924</v>
      </c>
      <c r="I161" s="179">
        <f t="shared" si="88"/>
        <v>0.12855910267471948</v>
      </c>
      <c r="J161" s="169">
        <f t="shared" si="85"/>
        <v>4.382716049382716</v>
      </c>
      <c r="K161" s="168">
        <f>H161-G161</f>
        <v>447</v>
      </c>
      <c r="L161" s="168">
        <f t="shared" si="87"/>
        <v>3195</v>
      </c>
      <c r="M161" s="169">
        <f t="shared" si="84"/>
        <v>4.5829396451141586E-3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A9B2-F54B-418B-9448-AF1F16FC9BC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45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605036</v>
      </c>
      <c r="D9" s="175">
        <f t="shared" si="0"/>
        <v>79095</v>
      </c>
      <c r="E9" s="175">
        <f t="shared" si="0"/>
        <v>491667</v>
      </c>
      <c r="F9" s="175">
        <f t="shared" si="0"/>
        <v>650456</v>
      </c>
      <c r="G9" s="175">
        <f t="shared" si="0"/>
        <v>676110</v>
      </c>
      <c r="H9" s="175">
        <f t="shared" si="0"/>
        <v>674643</v>
      </c>
      <c r="I9" s="176">
        <f>IFERROR(H9/G9-1,"-")</f>
        <v>-2.1697652748813301E-3</v>
      </c>
      <c r="J9" s="175">
        <f t="shared" ref="J9:J21" si="1">H9-G9</f>
        <v>-1467</v>
      </c>
      <c r="K9" s="176">
        <f t="shared" ref="K9:K21" si="2">H9/H$9</f>
        <v>1</v>
      </c>
      <c r="N9" s="155" t="s">
        <v>68</v>
      </c>
      <c r="O9" s="175">
        <f t="shared" ref="O9:T9" si="3">O10+O13</f>
        <v>123059</v>
      </c>
      <c r="P9" s="175">
        <f t="shared" si="3"/>
        <v>5118</v>
      </c>
      <c r="Q9" s="175">
        <f t="shared" si="3"/>
        <v>91384</v>
      </c>
      <c r="R9" s="175">
        <f t="shared" si="3"/>
        <v>125071</v>
      </c>
      <c r="S9" s="175">
        <f t="shared" si="3"/>
        <v>129774</v>
      </c>
      <c r="T9" s="175">
        <f t="shared" si="3"/>
        <v>142410</v>
      </c>
      <c r="U9" s="176">
        <f>IFERROR(T9/S9-1,"-")</f>
        <v>9.7369272735678969E-2</v>
      </c>
      <c r="V9" s="175">
        <f>T9-S9</f>
        <v>12636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103620</v>
      </c>
      <c r="D10" s="159">
        <v>38631</v>
      </c>
      <c r="E10" s="159">
        <v>88889</v>
      </c>
      <c r="F10" s="159">
        <v>106161</v>
      </c>
      <c r="G10" s="159">
        <v>99210</v>
      </c>
      <c r="H10" s="159">
        <v>97854</v>
      </c>
      <c r="I10" s="177">
        <f>IFERROR(H10/G10-1,"-")</f>
        <v>-1.3667977018445687E-2</v>
      </c>
      <c r="J10" s="158">
        <f t="shared" si="1"/>
        <v>-1356</v>
      </c>
      <c r="K10" s="160">
        <f t="shared" si="2"/>
        <v>0.14504560189611396</v>
      </c>
      <c r="N10" s="158" t="s">
        <v>97</v>
      </c>
      <c r="O10" s="159">
        <v>8420</v>
      </c>
      <c r="P10" s="159">
        <v>1086</v>
      </c>
      <c r="Q10" s="159">
        <v>7349</v>
      </c>
      <c r="R10" s="159">
        <v>7406</v>
      </c>
      <c r="S10" s="159">
        <v>6662</v>
      </c>
      <c r="T10" s="159">
        <v>8519</v>
      </c>
      <c r="U10" s="177">
        <f>IFERROR(T10/S10-1,"-")</f>
        <v>0.27874512158510956</v>
      </c>
      <c r="V10" s="158">
        <f t="shared" ref="V10:V20" si="5">T10-S10</f>
        <v>1857</v>
      </c>
      <c r="W10" s="160">
        <f t="shared" si="4"/>
        <v>5.9820237342883227E-2</v>
      </c>
    </row>
    <row r="11" spans="1:23" x14ac:dyDescent="0.25">
      <c r="A11" s="161" t="s">
        <v>100</v>
      </c>
      <c r="B11" s="162" t="s">
        <v>103</v>
      </c>
      <c r="C11" s="163">
        <v>34653</v>
      </c>
      <c r="D11" s="163">
        <v>27284</v>
      </c>
      <c r="E11" s="163">
        <v>35799</v>
      </c>
      <c r="F11" s="163">
        <v>39745</v>
      </c>
      <c r="G11" s="163">
        <v>34385</v>
      </c>
      <c r="H11" s="163">
        <v>31525</v>
      </c>
      <c r="I11" s="178">
        <f>IFERROR(H11/G11-1,"-")</f>
        <v>-8.317580340264652E-2</v>
      </c>
      <c r="J11" s="162">
        <f t="shared" si="1"/>
        <v>-2860</v>
      </c>
      <c r="K11" s="164">
        <f t="shared" si="2"/>
        <v>4.6728417844697119E-2</v>
      </c>
      <c r="N11" s="162" t="s">
        <v>103</v>
      </c>
      <c r="O11" s="163">
        <v>1765</v>
      </c>
      <c r="P11" s="163">
        <v>367</v>
      </c>
      <c r="Q11" s="163">
        <v>2294</v>
      </c>
      <c r="R11" s="163">
        <v>1507</v>
      </c>
      <c r="S11" s="163">
        <v>1556</v>
      </c>
      <c r="T11" s="163">
        <v>2705</v>
      </c>
      <c r="U11" s="178">
        <f>IFERROR(T11/S11-1,"-")</f>
        <v>0.73843187660668375</v>
      </c>
      <c r="V11" s="162">
        <f t="shared" si="5"/>
        <v>1149</v>
      </c>
      <c r="W11" s="164">
        <f>T11/T$9</f>
        <v>1.8994452636753038E-2</v>
      </c>
    </row>
    <row r="12" spans="1:23" x14ac:dyDescent="0.25">
      <c r="A12" s="1"/>
      <c r="B12" s="162" t="s">
        <v>100</v>
      </c>
      <c r="C12" s="163">
        <v>68967</v>
      </c>
      <c r="D12" s="163">
        <v>11347</v>
      </c>
      <c r="E12" s="163">
        <v>53090</v>
      </c>
      <c r="F12" s="163">
        <v>66416</v>
      </c>
      <c r="G12" s="163">
        <v>64825</v>
      </c>
      <c r="H12" s="163">
        <v>66329</v>
      </c>
      <c r="I12" s="178">
        <f>IFERROR(H12/G12-1,"-")</f>
        <v>2.3200925568839237E-2</v>
      </c>
      <c r="J12" s="162">
        <f t="shared" si="1"/>
        <v>1504</v>
      </c>
      <c r="K12" s="164">
        <f t="shared" si="2"/>
        <v>9.8317184051416817E-2</v>
      </c>
      <c r="N12" s="162" t="s">
        <v>100</v>
      </c>
      <c r="O12" s="163">
        <v>6655</v>
      </c>
      <c r="P12" s="163">
        <v>719</v>
      </c>
      <c r="Q12" s="163">
        <v>5055</v>
      </c>
      <c r="R12" s="163">
        <v>5899</v>
      </c>
      <c r="S12" s="163">
        <v>5106</v>
      </c>
      <c r="T12" s="163">
        <v>5814</v>
      </c>
      <c r="U12" s="178">
        <f>IFERROR(T12/S12-1,"-")</f>
        <v>0.13866039952996467</v>
      </c>
      <c r="V12" s="162">
        <f t="shared" si="5"/>
        <v>708</v>
      </c>
      <c r="W12" s="164">
        <f t="shared" si="4"/>
        <v>4.0825784706130186E-2</v>
      </c>
    </row>
    <row r="13" spans="1:23" s="56" customFormat="1" x14ac:dyDescent="0.25">
      <c r="B13" s="158" t="s">
        <v>107</v>
      </c>
      <c r="C13" s="159">
        <v>501416</v>
      </c>
      <c r="D13" s="159">
        <v>40464</v>
      </c>
      <c r="E13" s="159">
        <v>402778</v>
      </c>
      <c r="F13" s="159">
        <v>544295</v>
      </c>
      <c r="G13" s="159">
        <v>576900</v>
      </c>
      <c r="H13" s="159">
        <v>576789</v>
      </c>
      <c r="I13" s="177">
        <f>IFERROR(H13/G13-1,"-")</f>
        <v>-1.9240769630790577E-4</v>
      </c>
      <c r="J13" s="158">
        <f t="shared" si="1"/>
        <v>-111</v>
      </c>
      <c r="K13" s="160">
        <f t="shared" si="2"/>
        <v>0.85495439810388607</v>
      </c>
      <c r="N13" s="158" t="s">
        <v>107</v>
      </c>
      <c r="O13" s="159">
        <v>114639</v>
      </c>
      <c r="P13" s="159">
        <v>4032</v>
      </c>
      <c r="Q13" s="159">
        <v>84035</v>
      </c>
      <c r="R13" s="159">
        <v>117665</v>
      </c>
      <c r="S13" s="159">
        <v>123112</v>
      </c>
      <c r="T13" s="159">
        <v>133891</v>
      </c>
      <c r="U13" s="177">
        <f>IFERROR(T13/S13-1,"-")</f>
        <v>8.7554421989732845E-2</v>
      </c>
      <c r="V13" s="158">
        <f t="shared" si="5"/>
        <v>10779</v>
      </c>
      <c r="W13" s="160">
        <f t="shared" si="4"/>
        <v>0.94017976265711678</v>
      </c>
    </row>
    <row r="14" spans="1:23" s="56" customFormat="1" x14ac:dyDescent="0.25">
      <c r="B14" s="162" t="s">
        <v>110</v>
      </c>
      <c r="C14" s="163">
        <v>196258</v>
      </c>
      <c r="D14" s="163">
        <v>2327</v>
      </c>
      <c r="E14" s="163">
        <v>146996</v>
      </c>
      <c r="F14" s="163">
        <v>208526</v>
      </c>
      <c r="G14" s="163">
        <v>223433</v>
      </c>
      <c r="H14" s="163">
        <v>228393</v>
      </c>
      <c r="I14" s="178">
        <f t="shared" ref="I14:I21" si="6">IFERROR(H14/G14-1,"-")</f>
        <v>2.2199048484333073E-2</v>
      </c>
      <c r="J14" s="162">
        <f t="shared" si="1"/>
        <v>4960</v>
      </c>
      <c r="K14" s="164">
        <f t="shared" si="2"/>
        <v>0.33853904954175762</v>
      </c>
      <c r="N14" s="162" t="s">
        <v>110</v>
      </c>
      <c r="O14" s="163">
        <v>53639</v>
      </c>
      <c r="P14" s="163">
        <v>220</v>
      </c>
      <c r="Q14" s="163">
        <v>32535</v>
      </c>
      <c r="R14" s="163">
        <v>47048</v>
      </c>
      <c r="S14" s="163">
        <v>52185</v>
      </c>
      <c r="T14" s="163">
        <v>57766</v>
      </c>
      <c r="U14" s="178">
        <f t="shared" ref="U14:U21" si="7">IFERROR(T14/S14-1,"-")</f>
        <v>0.10694644054805025</v>
      </c>
      <c r="V14" s="162">
        <f t="shared" si="5"/>
        <v>5581</v>
      </c>
      <c r="W14" s="164">
        <f t="shared" si="4"/>
        <v>0.4056316269924865</v>
      </c>
    </row>
    <row r="15" spans="1:23" x14ac:dyDescent="0.25">
      <c r="A15" s="1"/>
      <c r="B15" s="162" t="s">
        <v>113</v>
      </c>
      <c r="C15" s="163">
        <v>70187</v>
      </c>
      <c r="D15" s="163">
        <v>6402</v>
      </c>
      <c r="E15" s="163">
        <v>47031</v>
      </c>
      <c r="F15" s="163">
        <v>68352</v>
      </c>
      <c r="G15" s="163">
        <v>74839</v>
      </c>
      <c r="H15" s="163">
        <v>70234</v>
      </c>
      <c r="I15" s="178">
        <f t="shared" si="6"/>
        <v>-6.153208888413797E-2</v>
      </c>
      <c r="J15" s="162">
        <f t="shared" si="1"/>
        <v>-4605</v>
      </c>
      <c r="K15" s="164">
        <f t="shared" si="2"/>
        <v>0.10410543057587494</v>
      </c>
      <c r="N15" s="162" t="s">
        <v>113</v>
      </c>
      <c r="O15" s="163">
        <v>6684</v>
      </c>
      <c r="P15" s="163">
        <v>400</v>
      </c>
      <c r="Q15" s="163">
        <v>4388</v>
      </c>
      <c r="R15" s="163">
        <v>6919</v>
      </c>
      <c r="S15" s="163">
        <v>6486</v>
      </c>
      <c r="T15" s="163">
        <v>6218</v>
      </c>
      <c r="U15" s="178">
        <f t="shared" si="7"/>
        <v>-4.1319765649090345E-2</v>
      </c>
      <c r="V15" s="162">
        <f t="shared" si="5"/>
        <v>-268</v>
      </c>
      <c r="W15" s="164">
        <f t="shared" si="4"/>
        <v>4.3662664138754304E-2</v>
      </c>
    </row>
    <row r="16" spans="1:23" x14ac:dyDescent="0.25">
      <c r="A16" s="1"/>
      <c r="B16" s="162" t="s">
        <v>116</v>
      </c>
      <c r="C16" s="163">
        <v>27220</v>
      </c>
      <c r="D16" s="163">
        <v>9550</v>
      </c>
      <c r="E16" s="163">
        <v>25167</v>
      </c>
      <c r="F16" s="163">
        <v>32490</v>
      </c>
      <c r="G16" s="163">
        <v>30908</v>
      </c>
      <c r="H16" s="163">
        <v>32012</v>
      </c>
      <c r="I16" s="178">
        <f t="shared" si="6"/>
        <v>3.5718907726155047E-2</v>
      </c>
      <c r="J16" s="162">
        <f t="shared" si="1"/>
        <v>1104</v>
      </c>
      <c r="K16" s="164">
        <f t="shared" si="2"/>
        <v>4.7450281111639785E-2</v>
      </c>
      <c r="N16" s="162" t="s">
        <v>116</v>
      </c>
      <c r="O16" s="163">
        <v>3667</v>
      </c>
      <c r="P16" s="163">
        <v>645</v>
      </c>
      <c r="Q16" s="163">
        <v>2680</v>
      </c>
      <c r="R16" s="163">
        <v>3422</v>
      </c>
      <c r="S16" s="163">
        <v>3248</v>
      </c>
      <c r="T16" s="163">
        <v>3877</v>
      </c>
      <c r="U16" s="178">
        <f t="shared" si="7"/>
        <v>0.1936576354679802</v>
      </c>
      <c r="V16" s="162">
        <f t="shared" si="5"/>
        <v>629</v>
      </c>
      <c r="W16" s="164">
        <f t="shared" si="4"/>
        <v>2.7224211782880415E-2</v>
      </c>
    </row>
    <row r="17" spans="1:23" x14ac:dyDescent="0.25">
      <c r="A17" s="1"/>
      <c r="B17" s="162" t="s">
        <v>123</v>
      </c>
      <c r="C17" s="163">
        <v>15970</v>
      </c>
      <c r="D17" s="163">
        <v>597</v>
      </c>
      <c r="E17" s="163">
        <v>20596</v>
      </c>
      <c r="F17" s="163">
        <v>18794</v>
      </c>
      <c r="G17" s="163">
        <v>21632</v>
      </c>
      <c r="H17" s="163">
        <v>20504</v>
      </c>
      <c r="I17" s="178">
        <f t="shared" si="6"/>
        <v>-5.2144970414201186E-2</v>
      </c>
      <c r="J17" s="162">
        <f t="shared" si="1"/>
        <v>-1128</v>
      </c>
      <c r="K17" s="164">
        <f t="shared" si="2"/>
        <v>3.0392370483351937E-2</v>
      </c>
      <c r="N17" s="162" t="s">
        <v>123</v>
      </c>
      <c r="O17" s="163">
        <v>4546</v>
      </c>
      <c r="P17" s="163">
        <v>80</v>
      </c>
      <c r="Q17" s="163">
        <v>4199</v>
      </c>
      <c r="R17" s="163">
        <v>5002</v>
      </c>
      <c r="S17" s="163">
        <v>5374</v>
      </c>
      <c r="T17" s="163">
        <v>4999</v>
      </c>
      <c r="U17" s="178">
        <f t="shared" si="7"/>
        <v>-6.9780424264979546E-2</v>
      </c>
      <c r="V17" s="162">
        <f t="shared" si="5"/>
        <v>-375</v>
      </c>
      <c r="W17" s="164">
        <f t="shared" si="4"/>
        <v>3.5102871989326594E-2</v>
      </c>
    </row>
    <row r="18" spans="1:23" x14ac:dyDescent="0.25">
      <c r="A18" s="1"/>
      <c r="B18" s="162" t="s">
        <v>119</v>
      </c>
      <c r="C18" s="163">
        <v>22026</v>
      </c>
      <c r="D18" s="163">
        <v>1388</v>
      </c>
      <c r="E18" s="163">
        <v>22696</v>
      </c>
      <c r="F18" s="163">
        <v>22994</v>
      </c>
      <c r="G18" s="163">
        <v>23579</v>
      </c>
      <c r="H18" s="163">
        <v>21704</v>
      </c>
      <c r="I18" s="178">
        <f t="shared" si="6"/>
        <v>-7.9519911785911224E-2</v>
      </c>
      <c r="J18" s="162">
        <f t="shared" si="1"/>
        <v>-1875</v>
      </c>
      <c r="K18" s="164">
        <f t="shared" si="2"/>
        <v>3.2171089005592589E-2</v>
      </c>
      <c r="N18" s="162" t="s">
        <v>119</v>
      </c>
      <c r="O18" s="163">
        <v>6513</v>
      </c>
      <c r="P18" s="163">
        <v>98</v>
      </c>
      <c r="Q18" s="163">
        <v>4503</v>
      </c>
      <c r="R18" s="163">
        <v>5948</v>
      </c>
      <c r="S18" s="163">
        <v>6316</v>
      </c>
      <c r="T18" s="163">
        <v>4738</v>
      </c>
      <c r="U18" s="178">
        <f t="shared" si="7"/>
        <v>-0.24984167194426854</v>
      </c>
      <c r="V18" s="162">
        <f t="shared" si="5"/>
        <v>-1578</v>
      </c>
      <c r="W18" s="164">
        <f t="shared" si="4"/>
        <v>3.3270135524190718E-2</v>
      </c>
    </row>
    <row r="19" spans="1:23" x14ac:dyDescent="0.25">
      <c r="A19" s="161" t="s">
        <v>144</v>
      </c>
      <c r="B19" s="162" t="s">
        <v>128</v>
      </c>
      <c r="C19" s="163">
        <v>15073</v>
      </c>
      <c r="D19" s="163">
        <v>129</v>
      </c>
      <c r="E19" s="163">
        <v>10501</v>
      </c>
      <c r="F19" s="163">
        <v>17032</v>
      </c>
      <c r="G19" s="163">
        <v>13659</v>
      </c>
      <c r="H19" s="163">
        <v>12558</v>
      </c>
      <c r="I19" s="178">
        <f t="shared" si="6"/>
        <v>-8.0606193718427366E-2</v>
      </c>
      <c r="J19" s="162">
        <f t="shared" si="1"/>
        <v>-1101</v>
      </c>
      <c r="K19" s="164">
        <f t="shared" si="2"/>
        <v>1.8614289335248422E-2</v>
      </c>
      <c r="N19" s="162" t="s">
        <v>128</v>
      </c>
      <c r="O19" s="163">
        <v>2797</v>
      </c>
      <c r="P19" s="163">
        <v>56</v>
      </c>
      <c r="Q19" s="163">
        <v>2198</v>
      </c>
      <c r="R19" s="163">
        <v>3513</v>
      </c>
      <c r="S19" s="163">
        <v>2771</v>
      </c>
      <c r="T19" s="163">
        <v>3288</v>
      </c>
      <c r="U19" s="178">
        <f t="shared" si="7"/>
        <v>0.18657524359437017</v>
      </c>
      <c r="V19" s="162">
        <f t="shared" si="5"/>
        <v>517</v>
      </c>
      <c r="W19" s="164">
        <f t="shared" si="4"/>
        <v>2.3088266273435853E-2</v>
      </c>
    </row>
    <row r="20" spans="1:23" x14ac:dyDescent="0.25">
      <c r="A20" s="166" t="s">
        <v>145</v>
      </c>
      <c r="B20" s="162" t="s">
        <v>131</v>
      </c>
      <c r="C20" s="163">
        <v>20670</v>
      </c>
      <c r="D20" s="163">
        <v>652</v>
      </c>
      <c r="E20" s="163">
        <v>7745</v>
      </c>
      <c r="F20" s="163">
        <v>14440</v>
      </c>
      <c r="G20" s="163">
        <v>14091</v>
      </c>
      <c r="H20" s="163">
        <v>11924</v>
      </c>
      <c r="I20" s="178">
        <f t="shared" si="6"/>
        <v>-0.15378610460577669</v>
      </c>
      <c r="J20" s="162">
        <f t="shared" si="1"/>
        <v>-2167</v>
      </c>
      <c r="K20" s="164">
        <f t="shared" si="2"/>
        <v>1.7674533049331274E-2</v>
      </c>
      <c r="N20" s="162" t="s">
        <v>131</v>
      </c>
      <c r="O20" s="163">
        <v>4060</v>
      </c>
      <c r="P20" s="163">
        <v>417</v>
      </c>
      <c r="Q20" s="163">
        <v>2169</v>
      </c>
      <c r="R20" s="163">
        <v>3341</v>
      </c>
      <c r="S20" s="163">
        <v>3267</v>
      </c>
      <c r="T20" s="163">
        <v>2834</v>
      </c>
      <c r="U20" s="178">
        <f t="shared" si="7"/>
        <v>-0.13253749617385979</v>
      </c>
      <c r="V20" s="162">
        <f t="shared" si="5"/>
        <v>-433</v>
      </c>
      <c r="W20" s="164">
        <f t="shared" si="4"/>
        <v>1.9900287901130537E-2</v>
      </c>
    </row>
    <row r="21" spans="1:23" x14ac:dyDescent="0.25">
      <c r="B21" s="167" t="s">
        <v>145</v>
      </c>
      <c r="C21" s="168">
        <f t="shared" ref="C21" si="8">C13-SUM(C14:C20)</f>
        <v>134012</v>
      </c>
      <c r="D21" s="168">
        <f t="shared" ref="D21:H21" si="9">D13-SUM(D14:D20)</f>
        <v>19419</v>
      </c>
      <c r="E21" s="168">
        <f t="shared" si="9"/>
        <v>122046</v>
      </c>
      <c r="F21" s="168">
        <f t="shared" si="9"/>
        <v>161667</v>
      </c>
      <c r="G21" s="168">
        <f t="shared" si="9"/>
        <v>174759</v>
      </c>
      <c r="H21" s="168">
        <f t="shared" si="9"/>
        <v>179460</v>
      </c>
      <c r="I21" s="179">
        <f t="shared" si="6"/>
        <v>2.6899902150962163E-2</v>
      </c>
      <c r="J21" s="167">
        <f t="shared" si="1"/>
        <v>4701</v>
      </c>
      <c r="K21" s="169">
        <f t="shared" si="2"/>
        <v>0.26600735500108946</v>
      </c>
      <c r="N21" s="167" t="s">
        <v>145</v>
      </c>
      <c r="O21" s="168">
        <f t="shared" ref="O21:T21" si="10">O13-SUM(O14:O20)</f>
        <v>32733</v>
      </c>
      <c r="P21" s="168">
        <f t="shared" si="10"/>
        <v>2116</v>
      </c>
      <c r="Q21" s="168">
        <f t="shared" si="10"/>
        <v>31363</v>
      </c>
      <c r="R21" s="168">
        <f t="shared" si="10"/>
        <v>42472</v>
      </c>
      <c r="S21" s="168">
        <f t="shared" si="10"/>
        <v>43465</v>
      </c>
      <c r="T21" s="168">
        <f t="shared" si="10"/>
        <v>50171</v>
      </c>
      <c r="U21" s="179">
        <f t="shared" si="7"/>
        <v>0.15428505694236749</v>
      </c>
      <c r="V21" s="167">
        <f>T21-S21</f>
        <v>6706</v>
      </c>
      <c r="W21" s="169">
        <f t="shared" si="4"/>
        <v>0.35229969805491185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232026</v>
      </c>
      <c r="D23" s="175">
        <f t="shared" si="11"/>
        <v>27642</v>
      </c>
      <c r="E23" s="175">
        <f t="shared" si="11"/>
        <v>199864</v>
      </c>
      <c r="F23" s="175">
        <f t="shared" si="11"/>
        <v>236640</v>
      </c>
      <c r="G23" s="175">
        <f t="shared" si="11"/>
        <v>247094</v>
      </c>
      <c r="H23" s="175">
        <f t="shared" si="11"/>
        <v>236852</v>
      </c>
      <c r="I23" s="176">
        <f>IFERROR(H23/G23-1,"-")</f>
        <v>-4.1449812621917159E-2</v>
      </c>
      <c r="J23" s="175">
        <f>H23-G23</f>
        <v>-10242</v>
      </c>
      <c r="K23" s="176">
        <f t="shared" ref="K23:K35" si="12">H23/H$9</f>
        <v>0.35107753285811905</v>
      </c>
    </row>
    <row r="24" spans="1:23" x14ac:dyDescent="0.25">
      <c r="B24" s="158" t="s">
        <v>97</v>
      </c>
      <c r="C24" s="159">
        <v>14324</v>
      </c>
      <c r="D24" s="159">
        <v>11846</v>
      </c>
      <c r="E24" s="159">
        <v>16588</v>
      </c>
      <c r="F24" s="159">
        <v>12356</v>
      </c>
      <c r="G24" s="159">
        <v>11337</v>
      </c>
      <c r="H24" s="159">
        <v>9639</v>
      </c>
      <c r="I24" s="177">
        <f>IFERROR(H24/G24-1,"-")</f>
        <v>-0.14977507277057422</v>
      </c>
      <c r="J24" s="158">
        <f t="shared" ref="J24:J34" si="13">H24-G24</f>
        <v>-1698</v>
      </c>
      <c r="K24" s="160">
        <f t="shared" si="12"/>
        <v>1.4287556529898035E-2</v>
      </c>
    </row>
    <row r="25" spans="1:23" x14ac:dyDescent="0.25">
      <c r="B25" s="162" t="s">
        <v>103</v>
      </c>
      <c r="C25" s="163">
        <v>5681</v>
      </c>
      <c r="D25" s="163">
        <v>8361</v>
      </c>
      <c r="E25" s="163">
        <v>7287</v>
      </c>
      <c r="F25" s="163">
        <v>4333</v>
      </c>
      <c r="G25" s="163">
        <v>3282</v>
      </c>
      <c r="H25" s="163">
        <v>3366</v>
      </c>
      <c r="I25" s="178">
        <f>IFERROR(H25/G25-1,"-")</f>
        <v>2.5594149908592323E-2</v>
      </c>
      <c r="J25" s="162">
        <f t="shared" si="13"/>
        <v>84</v>
      </c>
      <c r="K25" s="164">
        <f t="shared" si="12"/>
        <v>4.9893054548850284E-3</v>
      </c>
    </row>
    <row r="26" spans="1:23" x14ac:dyDescent="0.25">
      <c r="B26" s="162" t="s">
        <v>100</v>
      </c>
      <c r="C26" s="163">
        <v>8643</v>
      </c>
      <c r="D26" s="163">
        <v>3485</v>
      </c>
      <c r="E26" s="163">
        <v>9301</v>
      </c>
      <c r="F26" s="163">
        <v>8023</v>
      </c>
      <c r="G26" s="163">
        <v>8055</v>
      </c>
      <c r="H26" s="163">
        <v>6273</v>
      </c>
      <c r="I26" s="178">
        <f>IFERROR(H26/G26-1,"-")</f>
        <v>-0.2212290502793296</v>
      </c>
      <c r="J26" s="162">
        <f t="shared" si="13"/>
        <v>-1782</v>
      </c>
      <c r="K26" s="164">
        <f t="shared" si="12"/>
        <v>9.2982510750130067E-3</v>
      </c>
    </row>
    <row r="27" spans="1:23" x14ac:dyDescent="0.25">
      <c r="B27" s="158" t="s">
        <v>107</v>
      </c>
      <c r="C27" s="159">
        <v>217702</v>
      </c>
      <c r="D27" s="159">
        <v>15796</v>
      </c>
      <c r="E27" s="159">
        <v>183276</v>
      </c>
      <c r="F27" s="159">
        <v>224284</v>
      </c>
      <c r="G27" s="159">
        <v>235757</v>
      </c>
      <c r="H27" s="159">
        <v>227213</v>
      </c>
      <c r="I27" s="177">
        <f>IFERROR(H27/G27-1,"-")</f>
        <v>-3.6240705472159851E-2</v>
      </c>
      <c r="J27" s="158">
        <f t="shared" si="13"/>
        <v>-8544</v>
      </c>
      <c r="K27" s="160">
        <f t="shared" si="12"/>
        <v>0.336789976328221</v>
      </c>
    </row>
    <row r="28" spans="1:23" x14ac:dyDescent="0.25">
      <c r="B28" s="162" t="s">
        <v>110</v>
      </c>
      <c r="C28" s="163">
        <v>94203</v>
      </c>
      <c r="D28" s="163">
        <v>710</v>
      </c>
      <c r="E28" s="163">
        <v>78481</v>
      </c>
      <c r="F28" s="163">
        <v>100019</v>
      </c>
      <c r="G28" s="163">
        <v>105951</v>
      </c>
      <c r="H28" s="163">
        <v>105399</v>
      </c>
      <c r="I28" s="178">
        <f t="shared" ref="I28:I35" si="14">IFERROR(H28/G28-1,"-")</f>
        <v>-5.2099555454879765E-3</v>
      </c>
      <c r="J28" s="162">
        <f t="shared" si="13"/>
        <v>-552</v>
      </c>
      <c r="K28" s="164">
        <f t="shared" si="12"/>
        <v>0.15622929460470203</v>
      </c>
    </row>
    <row r="29" spans="1:23" x14ac:dyDescent="0.25">
      <c r="B29" s="162" t="s">
        <v>113</v>
      </c>
      <c r="C29" s="163">
        <v>26793</v>
      </c>
      <c r="D29" s="163">
        <v>2491</v>
      </c>
      <c r="E29" s="163">
        <v>19412</v>
      </c>
      <c r="F29" s="163">
        <v>25921</v>
      </c>
      <c r="G29" s="163">
        <v>27412</v>
      </c>
      <c r="H29" s="163">
        <v>24946</v>
      </c>
      <c r="I29" s="178">
        <f t="shared" si="14"/>
        <v>-8.9960601196556245E-2</v>
      </c>
      <c r="J29" s="162">
        <f t="shared" si="13"/>
        <v>-2466</v>
      </c>
      <c r="K29" s="164">
        <f t="shared" si="12"/>
        <v>3.6976593546512747E-2</v>
      </c>
    </row>
    <row r="30" spans="1:23" x14ac:dyDescent="0.25">
      <c r="B30" s="162" t="s">
        <v>116</v>
      </c>
      <c r="C30" s="163">
        <v>9254</v>
      </c>
      <c r="D30" s="163">
        <v>4052</v>
      </c>
      <c r="E30" s="163">
        <v>8295</v>
      </c>
      <c r="F30" s="163">
        <v>8409</v>
      </c>
      <c r="G30" s="163">
        <v>7110</v>
      </c>
      <c r="H30" s="163">
        <v>7375</v>
      </c>
      <c r="I30" s="178">
        <f t="shared" si="14"/>
        <v>3.7271448663853679E-2</v>
      </c>
      <c r="J30" s="162">
        <f t="shared" si="13"/>
        <v>265</v>
      </c>
      <c r="K30" s="164">
        <f t="shared" si="12"/>
        <v>1.0931707584604005E-2</v>
      </c>
    </row>
    <row r="31" spans="1:23" x14ac:dyDescent="0.25">
      <c r="B31" s="162" t="s">
        <v>123</v>
      </c>
      <c r="C31" s="163">
        <v>8337</v>
      </c>
      <c r="D31" s="163">
        <v>199</v>
      </c>
      <c r="E31" s="163">
        <v>10897</v>
      </c>
      <c r="F31" s="163">
        <v>8604</v>
      </c>
      <c r="G31" s="163">
        <v>9250</v>
      </c>
      <c r="H31" s="163">
        <v>8366</v>
      </c>
      <c r="I31" s="178">
        <f t="shared" si="14"/>
        <v>-9.5567567567567568E-2</v>
      </c>
      <c r="J31" s="162">
        <f t="shared" si="13"/>
        <v>-884</v>
      </c>
      <c r="K31" s="164">
        <f t="shared" si="12"/>
        <v>1.2400632630887743E-2</v>
      </c>
    </row>
    <row r="32" spans="1:23" x14ac:dyDescent="0.25">
      <c r="B32" s="162" t="s">
        <v>119</v>
      </c>
      <c r="C32" s="163">
        <v>12382</v>
      </c>
      <c r="D32" s="163">
        <v>628</v>
      </c>
      <c r="E32" s="163">
        <v>14130</v>
      </c>
      <c r="F32" s="163">
        <v>12694</v>
      </c>
      <c r="G32" s="163">
        <v>12248</v>
      </c>
      <c r="H32" s="163">
        <v>12030</v>
      </c>
      <c r="I32" s="178">
        <f t="shared" si="14"/>
        <v>-1.7798824297844518E-2</v>
      </c>
      <c r="J32" s="162">
        <f t="shared" si="13"/>
        <v>-218</v>
      </c>
      <c r="K32" s="164">
        <f t="shared" si="12"/>
        <v>1.7831653185462534E-2</v>
      </c>
    </row>
    <row r="33" spans="2:11" x14ac:dyDescent="0.25">
      <c r="B33" s="162" t="s">
        <v>128</v>
      </c>
      <c r="C33" s="163">
        <v>7906</v>
      </c>
      <c r="D33" s="163">
        <v>35</v>
      </c>
      <c r="E33" s="163">
        <v>5173</v>
      </c>
      <c r="F33" s="163">
        <v>7101</v>
      </c>
      <c r="G33" s="163">
        <v>6053</v>
      </c>
      <c r="H33" s="163">
        <v>5007</v>
      </c>
      <c r="I33" s="178">
        <f t="shared" si="14"/>
        <v>-0.1728068726251446</v>
      </c>
      <c r="J33" s="162">
        <f t="shared" si="13"/>
        <v>-1046</v>
      </c>
      <c r="K33" s="164">
        <f t="shared" si="12"/>
        <v>7.4217030340491194E-3</v>
      </c>
    </row>
    <row r="34" spans="2:11" x14ac:dyDescent="0.25">
      <c r="B34" s="162" t="s">
        <v>131</v>
      </c>
      <c r="C34" s="163">
        <v>9538</v>
      </c>
      <c r="D34" s="163">
        <v>88</v>
      </c>
      <c r="E34" s="163">
        <v>3097</v>
      </c>
      <c r="F34" s="163">
        <v>6935</v>
      </c>
      <c r="G34" s="163">
        <v>6459</v>
      </c>
      <c r="H34" s="163">
        <v>5498</v>
      </c>
      <c r="I34" s="178">
        <f t="shared" si="14"/>
        <v>-0.14878464158538474</v>
      </c>
      <c r="J34" s="162">
        <f t="shared" si="13"/>
        <v>-961</v>
      </c>
      <c r="K34" s="164">
        <f t="shared" si="12"/>
        <v>8.1494953627325867E-3</v>
      </c>
    </row>
    <row r="35" spans="2:11" x14ac:dyDescent="0.25">
      <c r="B35" s="167" t="s">
        <v>145</v>
      </c>
      <c r="C35" s="168">
        <f t="shared" ref="C35" si="15">C27-SUM(C28:C34)</f>
        <v>49289</v>
      </c>
      <c r="D35" s="168">
        <f t="shared" ref="D35:H35" si="16">D27-SUM(D28:D34)</f>
        <v>7593</v>
      </c>
      <c r="E35" s="168">
        <f t="shared" si="16"/>
        <v>43791</v>
      </c>
      <c r="F35" s="168">
        <f t="shared" si="16"/>
        <v>54601</v>
      </c>
      <c r="G35" s="168">
        <f t="shared" si="16"/>
        <v>61274</v>
      </c>
      <c r="H35" s="168">
        <f t="shared" si="16"/>
        <v>58592</v>
      </c>
      <c r="I35" s="179">
        <f t="shared" si="14"/>
        <v>-4.3770604171426752E-2</v>
      </c>
      <c r="J35" s="167">
        <f>H35-G35</f>
        <v>-2682</v>
      </c>
      <c r="K35" s="169">
        <f t="shared" si="12"/>
        <v>8.6848896379270221E-2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123059</v>
      </c>
      <c r="D37" s="175">
        <f t="shared" si="17"/>
        <v>5118</v>
      </c>
      <c r="E37" s="175">
        <f t="shared" si="17"/>
        <v>91384</v>
      </c>
      <c r="F37" s="175">
        <f t="shared" si="17"/>
        <v>125071</v>
      </c>
      <c r="G37" s="175">
        <f t="shared" si="17"/>
        <v>129774</v>
      </c>
      <c r="H37" s="175">
        <f t="shared" si="17"/>
        <v>142410</v>
      </c>
      <c r="I37" s="176">
        <f>IFERROR(H37/G37-1,"-")</f>
        <v>9.7369272735678969E-2</v>
      </c>
      <c r="J37" s="175">
        <f>H37-G37</f>
        <v>12636</v>
      </c>
      <c r="K37" s="176">
        <f t="shared" ref="K37:K49" si="18">H37/H$9</f>
        <v>0.21108942062690933</v>
      </c>
    </row>
    <row r="38" spans="2:11" x14ac:dyDescent="0.25">
      <c r="B38" s="158" t="s">
        <v>97</v>
      </c>
      <c r="C38" s="159">
        <v>8420</v>
      </c>
      <c r="D38" s="159">
        <v>1086</v>
      </c>
      <c r="E38" s="159">
        <v>7349</v>
      </c>
      <c r="F38" s="159">
        <v>7406</v>
      </c>
      <c r="G38" s="159">
        <v>6662</v>
      </c>
      <c r="H38" s="159">
        <v>8519</v>
      </c>
      <c r="I38" s="177">
        <f>IFERROR(H38/G38-1,"-")</f>
        <v>0.27874512158510956</v>
      </c>
      <c r="J38" s="158">
        <f t="shared" ref="J38:J48" si="19">H38-G38</f>
        <v>1857</v>
      </c>
      <c r="K38" s="160">
        <f t="shared" si="18"/>
        <v>1.2627419242473426E-2</v>
      </c>
    </row>
    <row r="39" spans="2:11" x14ac:dyDescent="0.25">
      <c r="B39" s="162" t="s">
        <v>103</v>
      </c>
      <c r="C39" s="163">
        <v>1765</v>
      </c>
      <c r="D39" s="163">
        <v>367</v>
      </c>
      <c r="E39" s="163">
        <v>2294</v>
      </c>
      <c r="F39" s="163">
        <v>1507</v>
      </c>
      <c r="G39" s="163">
        <v>1556</v>
      </c>
      <c r="H39" s="163">
        <v>2705</v>
      </c>
      <c r="I39" s="178">
        <f>IFERROR(H39/G39-1,"-")</f>
        <v>0.73843187660668375</v>
      </c>
      <c r="J39" s="162">
        <f t="shared" si="19"/>
        <v>1149</v>
      </c>
      <c r="K39" s="164">
        <f t="shared" si="18"/>
        <v>4.0095280022174693E-3</v>
      </c>
    </row>
    <row r="40" spans="2:11" x14ac:dyDescent="0.25">
      <c r="B40" s="162" t="s">
        <v>100</v>
      </c>
      <c r="C40" s="163">
        <v>6655</v>
      </c>
      <c r="D40" s="163">
        <v>719</v>
      </c>
      <c r="E40" s="163">
        <v>5055</v>
      </c>
      <c r="F40" s="163">
        <v>5899</v>
      </c>
      <c r="G40" s="163">
        <v>5106</v>
      </c>
      <c r="H40" s="163">
        <v>5814</v>
      </c>
      <c r="I40" s="178">
        <f>IFERROR(H40/G40-1,"-")</f>
        <v>0.13866039952996467</v>
      </c>
      <c r="J40" s="162">
        <f t="shared" si="19"/>
        <v>708</v>
      </c>
      <c r="K40" s="164">
        <f t="shared" si="18"/>
        <v>8.6178912402559583E-3</v>
      </c>
    </row>
    <row r="41" spans="2:11" x14ac:dyDescent="0.25">
      <c r="B41" s="158" t="s">
        <v>107</v>
      </c>
      <c r="C41" s="159">
        <v>114639</v>
      </c>
      <c r="D41" s="159">
        <v>4032</v>
      </c>
      <c r="E41" s="159">
        <v>84035</v>
      </c>
      <c r="F41" s="159">
        <v>117665</v>
      </c>
      <c r="G41" s="159">
        <v>123112</v>
      </c>
      <c r="H41" s="159">
        <v>133891</v>
      </c>
      <c r="I41" s="177">
        <f>IFERROR(H41/G41-1,"-")</f>
        <v>8.7554421989732845E-2</v>
      </c>
      <c r="J41" s="158">
        <f t="shared" si="19"/>
        <v>10779</v>
      </c>
      <c r="K41" s="160">
        <f t="shared" si="18"/>
        <v>0.19846200138443593</v>
      </c>
    </row>
    <row r="42" spans="2:11" x14ac:dyDescent="0.25">
      <c r="B42" s="162" t="s">
        <v>110</v>
      </c>
      <c r="C42" s="163">
        <v>53639</v>
      </c>
      <c r="D42" s="163">
        <v>220</v>
      </c>
      <c r="E42" s="163">
        <v>32535</v>
      </c>
      <c r="F42" s="163">
        <v>47048</v>
      </c>
      <c r="G42" s="163">
        <v>52185</v>
      </c>
      <c r="H42" s="163">
        <v>57766</v>
      </c>
      <c r="I42" s="178">
        <f t="shared" ref="I42:I49" si="20">IFERROR(H42/G42-1,"-")</f>
        <v>0.10694644054805025</v>
      </c>
      <c r="J42" s="162">
        <f t="shared" si="19"/>
        <v>5581</v>
      </c>
      <c r="K42" s="164">
        <f t="shared" si="18"/>
        <v>8.5624545129794574E-2</v>
      </c>
    </row>
    <row r="43" spans="2:11" x14ac:dyDescent="0.25">
      <c r="B43" s="162" t="s">
        <v>113</v>
      </c>
      <c r="C43" s="163">
        <v>6684</v>
      </c>
      <c r="D43" s="163">
        <v>400</v>
      </c>
      <c r="E43" s="163">
        <v>4388</v>
      </c>
      <c r="F43" s="163">
        <v>6919</v>
      </c>
      <c r="G43" s="163">
        <v>6486</v>
      </c>
      <c r="H43" s="163">
        <v>6218</v>
      </c>
      <c r="I43" s="178">
        <f t="shared" si="20"/>
        <v>-4.1319765649090345E-2</v>
      </c>
      <c r="J43" s="162">
        <f t="shared" si="19"/>
        <v>-268</v>
      </c>
      <c r="K43" s="164">
        <f t="shared" si="18"/>
        <v>9.2167264760769762E-3</v>
      </c>
    </row>
    <row r="44" spans="2:11" x14ac:dyDescent="0.25">
      <c r="B44" s="162" t="s">
        <v>116</v>
      </c>
      <c r="C44" s="163">
        <v>3667</v>
      </c>
      <c r="D44" s="163">
        <v>645</v>
      </c>
      <c r="E44" s="163">
        <v>2680</v>
      </c>
      <c r="F44" s="163">
        <v>3422</v>
      </c>
      <c r="G44" s="163">
        <v>3248</v>
      </c>
      <c r="H44" s="163">
        <v>3877</v>
      </c>
      <c r="I44" s="178">
        <f t="shared" si="20"/>
        <v>0.1936576354679802</v>
      </c>
      <c r="J44" s="162">
        <f t="shared" si="19"/>
        <v>629</v>
      </c>
      <c r="K44" s="164">
        <f t="shared" si="18"/>
        <v>5.7467430922725059E-3</v>
      </c>
    </row>
    <row r="45" spans="2:11" x14ac:dyDescent="0.25">
      <c r="B45" s="162" t="s">
        <v>123</v>
      </c>
      <c r="C45" s="163">
        <v>4546</v>
      </c>
      <c r="D45" s="163">
        <v>80</v>
      </c>
      <c r="E45" s="163">
        <v>4199</v>
      </c>
      <c r="F45" s="163">
        <v>5002</v>
      </c>
      <c r="G45" s="163">
        <v>5374</v>
      </c>
      <c r="H45" s="163">
        <v>4999</v>
      </c>
      <c r="I45" s="178">
        <f t="shared" si="20"/>
        <v>-6.9780424264979546E-2</v>
      </c>
      <c r="J45" s="162">
        <f t="shared" si="19"/>
        <v>-375</v>
      </c>
      <c r="K45" s="164">
        <f t="shared" si="18"/>
        <v>7.4098449105675151E-3</v>
      </c>
    </row>
    <row r="46" spans="2:11" x14ac:dyDescent="0.25">
      <c r="B46" s="162" t="s">
        <v>119</v>
      </c>
      <c r="C46" s="163">
        <v>6513</v>
      </c>
      <c r="D46" s="163">
        <v>98</v>
      </c>
      <c r="E46" s="163">
        <v>4503</v>
      </c>
      <c r="F46" s="163">
        <v>5948</v>
      </c>
      <c r="G46" s="163">
        <v>6316</v>
      </c>
      <c r="H46" s="163">
        <v>4738</v>
      </c>
      <c r="I46" s="178">
        <f t="shared" si="20"/>
        <v>-0.24984167194426854</v>
      </c>
      <c r="J46" s="162">
        <f t="shared" si="19"/>
        <v>-1578</v>
      </c>
      <c r="K46" s="164">
        <f t="shared" si="18"/>
        <v>7.0229736319801731E-3</v>
      </c>
    </row>
    <row r="47" spans="2:11" x14ac:dyDescent="0.25">
      <c r="B47" s="162" t="s">
        <v>128</v>
      </c>
      <c r="C47" s="163">
        <v>2797</v>
      </c>
      <c r="D47" s="163">
        <v>56</v>
      </c>
      <c r="E47" s="163">
        <v>2198</v>
      </c>
      <c r="F47" s="163">
        <v>3513</v>
      </c>
      <c r="G47" s="163">
        <v>2771</v>
      </c>
      <c r="H47" s="163">
        <v>3288</v>
      </c>
      <c r="I47" s="178">
        <f t="shared" si="20"/>
        <v>0.18657524359437017</v>
      </c>
      <c r="J47" s="162">
        <f t="shared" si="19"/>
        <v>517</v>
      </c>
      <c r="K47" s="164">
        <f t="shared" si="18"/>
        <v>4.8736887509393855E-3</v>
      </c>
    </row>
    <row r="48" spans="2:11" x14ac:dyDescent="0.25">
      <c r="B48" s="162" t="s">
        <v>131</v>
      </c>
      <c r="C48" s="163">
        <v>4060</v>
      </c>
      <c r="D48" s="163">
        <v>417</v>
      </c>
      <c r="E48" s="163">
        <v>2169</v>
      </c>
      <c r="F48" s="163">
        <v>3341</v>
      </c>
      <c r="G48" s="163">
        <v>3267</v>
      </c>
      <c r="H48" s="163">
        <v>2834</v>
      </c>
      <c r="I48" s="178">
        <f t="shared" si="20"/>
        <v>-0.13253749617385979</v>
      </c>
      <c r="J48" s="162">
        <f t="shared" si="19"/>
        <v>-433</v>
      </c>
      <c r="K48" s="164">
        <f t="shared" si="18"/>
        <v>4.2007402433583392E-3</v>
      </c>
    </row>
    <row r="49" spans="2:11" x14ac:dyDescent="0.25">
      <c r="B49" s="167" t="s">
        <v>145</v>
      </c>
      <c r="C49" s="168">
        <f t="shared" ref="C49" si="21">C41-SUM(C42:C48)</f>
        <v>32733</v>
      </c>
      <c r="D49" s="168">
        <f t="shared" ref="D49:H49" si="22">D41-SUM(D42:D48)</f>
        <v>2116</v>
      </c>
      <c r="E49" s="168">
        <f t="shared" si="22"/>
        <v>31363</v>
      </c>
      <c r="F49" s="168">
        <f t="shared" si="22"/>
        <v>42472</v>
      </c>
      <c r="G49" s="168">
        <f t="shared" si="22"/>
        <v>43465</v>
      </c>
      <c r="H49" s="168">
        <f t="shared" si="22"/>
        <v>50171</v>
      </c>
      <c r="I49" s="179">
        <f t="shared" si="20"/>
        <v>0.15428505694236749</v>
      </c>
      <c r="J49" s="167">
        <f>H49-G49</f>
        <v>6706</v>
      </c>
      <c r="K49" s="169">
        <f t="shared" si="18"/>
        <v>7.4366739149446442E-2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6858</v>
      </c>
      <c r="D51" s="175">
        <f t="shared" si="23"/>
        <v>931</v>
      </c>
      <c r="E51" s="175">
        <f t="shared" si="23"/>
        <v>5352</v>
      </c>
      <c r="F51" s="175">
        <f t="shared" si="23"/>
        <v>11315</v>
      </c>
      <c r="G51" s="175">
        <f t="shared" si="23"/>
        <v>9138</v>
      </c>
      <c r="H51" s="175">
        <f t="shared" si="23"/>
        <v>8441</v>
      </c>
      <c r="I51" s="176">
        <f>IFERROR(H51/G51-1,"-")</f>
        <v>-7.6274896038520446E-2</v>
      </c>
      <c r="J51" s="175">
        <f>H51-G51</f>
        <v>-697</v>
      </c>
      <c r="K51" s="176">
        <f t="shared" ref="K51:K63" si="24">H51/H$9</f>
        <v>1.2511802538527784E-2</v>
      </c>
    </row>
    <row r="52" spans="2:11" x14ac:dyDescent="0.25">
      <c r="B52" s="158" t="s">
        <v>97</v>
      </c>
      <c r="C52" s="159">
        <v>587</v>
      </c>
      <c r="D52" s="159">
        <v>142</v>
      </c>
      <c r="E52" s="159">
        <v>280</v>
      </c>
      <c r="F52" s="159">
        <v>5076</v>
      </c>
      <c r="G52" s="159">
        <v>1514</v>
      </c>
      <c r="H52" s="159">
        <v>1451</v>
      </c>
      <c r="I52" s="177">
        <f>IFERROR(H52/G52-1,"-")</f>
        <v>-4.1611624834874461E-2</v>
      </c>
      <c r="J52" s="158">
        <f t="shared" ref="J52:J62" si="25">H52-G52</f>
        <v>-63</v>
      </c>
      <c r="K52" s="160">
        <f t="shared" si="24"/>
        <v>2.1507671464759881E-3</v>
      </c>
    </row>
    <row r="53" spans="2:11" x14ac:dyDescent="0.25">
      <c r="B53" s="162" t="s">
        <v>103</v>
      </c>
      <c r="C53" s="163">
        <v>287</v>
      </c>
      <c r="D53" s="163">
        <v>68</v>
      </c>
      <c r="E53" s="163">
        <v>64</v>
      </c>
      <c r="F53" s="163">
        <v>3884</v>
      </c>
      <c r="G53" s="163">
        <v>645</v>
      </c>
      <c r="H53" s="163">
        <v>742</v>
      </c>
      <c r="I53" s="178">
        <f>IFERROR(H53/G53-1,"-")</f>
        <v>0.15038759689922476</v>
      </c>
      <c r="J53" s="162">
        <f t="shared" si="25"/>
        <v>97</v>
      </c>
      <c r="K53" s="164">
        <f t="shared" si="24"/>
        <v>1.099840952918803E-3</v>
      </c>
    </row>
    <row r="54" spans="2:11" x14ac:dyDescent="0.25">
      <c r="B54" s="162" t="s">
        <v>100</v>
      </c>
      <c r="C54" s="163">
        <v>300</v>
      </c>
      <c r="D54" s="163">
        <v>74</v>
      </c>
      <c r="E54" s="163">
        <v>216</v>
      </c>
      <c r="F54" s="163">
        <v>1192</v>
      </c>
      <c r="G54" s="163">
        <v>869</v>
      </c>
      <c r="H54" s="163">
        <v>709</v>
      </c>
      <c r="I54" s="178">
        <f>IFERROR(H54/G54-1,"-")</f>
        <v>-0.18411967779056382</v>
      </c>
      <c r="J54" s="162">
        <f t="shared" si="25"/>
        <v>-160</v>
      </c>
      <c r="K54" s="164">
        <f t="shared" si="24"/>
        <v>1.050926193557185E-3</v>
      </c>
    </row>
    <row r="55" spans="2:11" x14ac:dyDescent="0.25">
      <c r="B55" s="158" t="s">
        <v>107</v>
      </c>
      <c r="C55" s="159">
        <v>6271</v>
      </c>
      <c r="D55" s="159">
        <v>789</v>
      </c>
      <c r="E55" s="159">
        <v>5072</v>
      </c>
      <c r="F55" s="159">
        <v>6239</v>
      </c>
      <c r="G55" s="159">
        <v>7624</v>
      </c>
      <c r="H55" s="159">
        <v>6990</v>
      </c>
      <c r="I55" s="177">
        <f>IFERROR(H55/G55-1,"-")</f>
        <v>-8.3158447009443859E-2</v>
      </c>
      <c r="J55" s="158">
        <f t="shared" si="25"/>
        <v>-634</v>
      </c>
      <c r="K55" s="160">
        <f t="shared" si="24"/>
        <v>1.0361035392051797E-2</v>
      </c>
    </row>
    <row r="56" spans="2:11" x14ac:dyDescent="0.25">
      <c r="B56" s="162" t="s">
        <v>110</v>
      </c>
      <c r="C56" s="163">
        <v>1605</v>
      </c>
      <c r="D56" s="163">
        <v>22</v>
      </c>
      <c r="E56" s="163">
        <v>1594</v>
      </c>
      <c r="F56" s="163">
        <v>1757</v>
      </c>
      <c r="G56" s="163">
        <v>1927</v>
      </c>
      <c r="H56" s="163">
        <v>2269</v>
      </c>
      <c r="I56" s="178">
        <f t="shared" ref="I56:I63" si="26">IFERROR(H56/G56-1,"-")</f>
        <v>0.17747794499221592</v>
      </c>
      <c r="J56" s="162">
        <f t="shared" si="25"/>
        <v>342</v>
      </c>
      <c r="K56" s="164">
        <f t="shared" si="24"/>
        <v>3.3632602724700325E-3</v>
      </c>
    </row>
    <row r="57" spans="2:11" x14ac:dyDescent="0.25">
      <c r="B57" s="162" t="s">
        <v>113</v>
      </c>
      <c r="C57" s="163">
        <v>1986</v>
      </c>
      <c r="D57" s="163">
        <v>342</v>
      </c>
      <c r="E57" s="163">
        <v>1373</v>
      </c>
      <c r="F57" s="163">
        <v>1092</v>
      </c>
      <c r="G57" s="163">
        <v>1800</v>
      </c>
      <c r="H57" s="163">
        <v>1563</v>
      </c>
      <c r="I57" s="178">
        <f t="shared" si="26"/>
        <v>-0.13166666666666671</v>
      </c>
      <c r="J57" s="162">
        <f t="shared" si="25"/>
        <v>-237</v>
      </c>
      <c r="K57" s="164">
        <f t="shared" si="24"/>
        <v>2.316780875218449E-3</v>
      </c>
    </row>
    <row r="58" spans="2:11" x14ac:dyDescent="0.25">
      <c r="B58" s="162" t="s">
        <v>116</v>
      </c>
      <c r="C58" s="163">
        <v>368</v>
      </c>
      <c r="D58" s="163">
        <v>71</v>
      </c>
      <c r="E58" s="163">
        <v>250</v>
      </c>
      <c r="F58" s="163">
        <v>616</v>
      </c>
      <c r="G58" s="163">
        <v>568</v>
      </c>
      <c r="H58" s="163">
        <v>392</v>
      </c>
      <c r="I58" s="178">
        <f t="shared" si="26"/>
        <v>-0.3098591549295775</v>
      </c>
      <c r="J58" s="162">
        <f t="shared" si="25"/>
        <v>-176</v>
      </c>
      <c r="K58" s="164">
        <f t="shared" si="24"/>
        <v>5.8104805059861289E-4</v>
      </c>
    </row>
    <row r="59" spans="2:11" x14ac:dyDescent="0.25">
      <c r="B59" s="162" t="s">
        <v>123</v>
      </c>
      <c r="C59" s="163">
        <v>200</v>
      </c>
      <c r="D59" s="163">
        <v>17</v>
      </c>
      <c r="E59" s="163">
        <v>207</v>
      </c>
      <c r="F59" s="163">
        <v>153</v>
      </c>
      <c r="G59" s="163">
        <v>282</v>
      </c>
      <c r="H59" s="163">
        <v>226</v>
      </c>
      <c r="I59" s="178">
        <f t="shared" si="26"/>
        <v>-0.1985815602836879</v>
      </c>
      <c r="J59" s="162">
        <f t="shared" si="25"/>
        <v>-56</v>
      </c>
      <c r="K59" s="164">
        <f t="shared" si="24"/>
        <v>3.3499198835532275E-4</v>
      </c>
    </row>
    <row r="60" spans="2:11" x14ac:dyDescent="0.25">
      <c r="B60" s="162" t="s">
        <v>119</v>
      </c>
      <c r="C60" s="163">
        <v>126</v>
      </c>
      <c r="D60" s="163">
        <v>21</v>
      </c>
      <c r="E60" s="163">
        <v>195</v>
      </c>
      <c r="F60" s="163">
        <v>136</v>
      </c>
      <c r="G60" s="163">
        <v>251</v>
      </c>
      <c r="H60" s="163">
        <v>230</v>
      </c>
      <c r="I60" s="178">
        <f t="shared" si="26"/>
        <v>-8.3665338645418363E-2</v>
      </c>
      <c r="J60" s="162">
        <f t="shared" si="25"/>
        <v>-21</v>
      </c>
      <c r="K60" s="164">
        <f t="shared" si="24"/>
        <v>3.4092105009612489E-4</v>
      </c>
    </row>
    <row r="61" spans="2:11" x14ac:dyDescent="0.25">
      <c r="B61" s="162" t="s">
        <v>128</v>
      </c>
      <c r="C61" s="163">
        <v>66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26"/>
        <v>1</v>
      </c>
      <c r="J61" s="162">
        <f t="shared" si="25"/>
        <v>57</v>
      </c>
      <c r="K61" s="164">
        <f t="shared" si="24"/>
        <v>1.6897825961286191E-4</v>
      </c>
    </row>
    <row r="62" spans="2:11" x14ac:dyDescent="0.25">
      <c r="B62" s="162" t="s">
        <v>131</v>
      </c>
      <c r="C62" s="163">
        <v>102</v>
      </c>
      <c r="D62" s="163">
        <v>2</v>
      </c>
      <c r="E62" s="163">
        <v>68</v>
      </c>
      <c r="F62" s="163">
        <v>95</v>
      </c>
      <c r="G62" s="163">
        <v>59</v>
      </c>
      <c r="H62" s="163">
        <v>71</v>
      </c>
      <c r="I62" s="178">
        <f t="shared" si="26"/>
        <v>0.20338983050847448</v>
      </c>
      <c r="J62" s="162">
        <f t="shared" si="25"/>
        <v>12</v>
      </c>
      <c r="K62" s="164">
        <f t="shared" si="24"/>
        <v>1.0524084589923856E-4</v>
      </c>
    </row>
    <row r="63" spans="2:11" x14ac:dyDescent="0.25">
      <c r="B63" s="167" t="s">
        <v>145</v>
      </c>
      <c r="C63" s="168">
        <f t="shared" ref="C63" si="27">C55-SUM(C56:C62)</f>
        <v>1818</v>
      </c>
      <c r="D63" s="168">
        <f t="shared" ref="D63:H63" si="28">D55-SUM(D56:D62)</f>
        <v>311</v>
      </c>
      <c r="E63" s="168">
        <f t="shared" si="28"/>
        <v>1361</v>
      </c>
      <c r="F63" s="168">
        <f t="shared" si="28"/>
        <v>2291</v>
      </c>
      <c r="G63" s="168">
        <f t="shared" si="28"/>
        <v>2680</v>
      </c>
      <c r="H63" s="168">
        <f t="shared" si="28"/>
        <v>2125</v>
      </c>
      <c r="I63" s="179">
        <f t="shared" si="26"/>
        <v>-0.20708955223880599</v>
      </c>
      <c r="J63" s="167">
        <f>H63-G63</f>
        <v>-555</v>
      </c>
      <c r="K63" s="169">
        <f t="shared" si="24"/>
        <v>3.149814049801154E-3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20852</v>
      </c>
      <c r="D65" s="175">
        <f t="shared" si="29"/>
        <v>2646</v>
      </c>
      <c r="E65" s="175">
        <f t="shared" si="29"/>
        <v>17483</v>
      </c>
      <c r="F65" s="175">
        <f t="shared" si="29"/>
        <v>35122</v>
      </c>
      <c r="G65" s="175">
        <f t="shared" si="29"/>
        <v>32864</v>
      </c>
      <c r="H65" s="175">
        <f t="shared" si="29"/>
        <v>24060</v>
      </c>
      <c r="I65" s="176">
        <f>IFERROR(H65/G65-1,"-")</f>
        <v>-0.26789191820837388</v>
      </c>
      <c r="J65" s="175">
        <f>H65-G65</f>
        <v>-8804</v>
      </c>
      <c r="K65" s="176">
        <f t="shared" ref="K65:K77" si="30">H65/H$9</f>
        <v>3.5663306370925067E-2</v>
      </c>
    </row>
    <row r="66" spans="2:11" x14ac:dyDescent="0.25">
      <c r="B66" s="158" t="s">
        <v>97</v>
      </c>
      <c r="C66" s="159">
        <v>5283</v>
      </c>
      <c r="D66" s="159">
        <v>1333</v>
      </c>
      <c r="E66" s="159">
        <v>4205</v>
      </c>
      <c r="F66" s="159">
        <v>5012</v>
      </c>
      <c r="G66" s="159">
        <v>5970</v>
      </c>
      <c r="H66" s="159">
        <v>3902</v>
      </c>
      <c r="I66" s="177">
        <f>IFERROR(H66/G66-1,"-")</f>
        <v>-0.34639865996649921</v>
      </c>
      <c r="J66" s="158">
        <f t="shared" ref="J66:J76" si="31">H66-G66</f>
        <v>-2068</v>
      </c>
      <c r="K66" s="160">
        <f t="shared" si="30"/>
        <v>5.7837997281525192E-3</v>
      </c>
    </row>
    <row r="67" spans="2:11" x14ac:dyDescent="0.25">
      <c r="B67" s="162" t="s">
        <v>103</v>
      </c>
      <c r="C67" s="163">
        <v>2143</v>
      </c>
      <c r="D67" s="163">
        <v>1333</v>
      </c>
      <c r="E67" s="163">
        <v>2548</v>
      </c>
      <c r="F67" s="163">
        <v>4190</v>
      </c>
      <c r="G67" s="163">
        <v>3500</v>
      </c>
      <c r="H67" s="163">
        <v>965</v>
      </c>
      <c r="I67" s="178">
        <f>IFERROR(H67/G67-1,"-")</f>
        <v>-0.72428571428571431</v>
      </c>
      <c r="J67" s="162">
        <f t="shared" si="31"/>
        <v>-2535</v>
      </c>
      <c r="K67" s="164">
        <f t="shared" si="30"/>
        <v>1.430386144968524E-3</v>
      </c>
    </row>
    <row r="68" spans="2:11" x14ac:dyDescent="0.25">
      <c r="B68" s="162" t="s">
        <v>100</v>
      </c>
      <c r="C68" s="163">
        <v>3140</v>
      </c>
      <c r="D68" s="163">
        <v>0</v>
      </c>
      <c r="E68" s="163">
        <v>1657</v>
      </c>
      <c r="F68" s="163">
        <v>822</v>
      </c>
      <c r="G68" s="163">
        <v>2470</v>
      </c>
      <c r="H68" s="163">
        <v>2937</v>
      </c>
      <c r="I68" s="178">
        <f>IFERROR(H68/G68-1,"-")</f>
        <v>0.18906882591093122</v>
      </c>
      <c r="J68" s="162">
        <f t="shared" si="31"/>
        <v>467</v>
      </c>
      <c r="K68" s="164">
        <f t="shared" si="30"/>
        <v>4.3534135831839954E-3</v>
      </c>
    </row>
    <row r="69" spans="2:11" x14ac:dyDescent="0.25">
      <c r="B69" s="158" t="s">
        <v>107</v>
      </c>
      <c r="C69" s="159">
        <v>15569</v>
      </c>
      <c r="D69" s="159">
        <v>1313</v>
      </c>
      <c r="E69" s="159">
        <v>13278</v>
      </c>
      <c r="F69" s="159">
        <v>30110</v>
      </c>
      <c r="G69" s="159">
        <v>26894</v>
      </c>
      <c r="H69" s="159">
        <v>20158</v>
      </c>
      <c r="I69" s="177">
        <f>IFERROR(H69/G69-1,"-")</f>
        <v>-0.25046478768498548</v>
      </c>
      <c r="J69" s="158">
        <f t="shared" si="31"/>
        <v>-6736</v>
      </c>
      <c r="K69" s="160">
        <f t="shared" si="30"/>
        <v>2.9879506642772547E-2</v>
      </c>
    </row>
    <row r="70" spans="2:11" x14ac:dyDescent="0.25">
      <c r="B70" s="162" t="s">
        <v>110</v>
      </c>
      <c r="C70" s="163">
        <v>6028</v>
      </c>
      <c r="D70" s="163">
        <v>0</v>
      </c>
      <c r="E70" s="163">
        <v>3333</v>
      </c>
      <c r="F70" s="163">
        <v>9808</v>
      </c>
      <c r="G70" s="163">
        <v>9074</v>
      </c>
      <c r="H70" s="163">
        <v>7871</v>
      </c>
      <c r="I70" s="178">
        <f t="shared" ref="I70:I77" si="32">IFERROR(H70/G70-1,"-")</f>
        <v>-0.13257659246197928</v>
      </c>
      <c r="J70" s="162">
        <f t="shared" si="31"/>
        <v>-1203</v>
      </c>
      <c r="K70" s="164">
        <f t="shared" si="30"/>
        <v>1.1666911240463474E-2</v>
      </c>
    </row>
    <row r="71" spans="2:11" x14ac:dyDescent="0.25">
      <c r="B71" s="162" t="s">
        <v>113</v>
      </c>
      <c r="C71" s="163">
        <v>1679</v>
      </c>
      <c r="D71" s="163">
        <v>278</v>
      </c>
      <c r="E71" s="163">
        <v>1461</v>
      </c>
      <c r="F71" s="163">
        <v>1610</v>
      </c>
      <c r="G71" s="163">
        <v>2112</v>
      </c>
      <c r="H71" s="163">
        <v>1962</v>
      </c>
      <c r="I71" s="178">
        <f t="shared" si="32"/>
        <v>-7.1022727272727293E-2</v>
      </c>
      <c r="J71" s="162">
        <f t="shared" si="31"/>
        <v>-150</v>
      </c>
      <c r="K71" s="164">
        <f t="shared" si="30"/>
        <v>2.9082047838634656E-3</v>
      </c>
    </row>
    <row r="72" spans="2:11" x14ac:dyDescent="0.25">
      <c r="B72" s="162" t="s">
        <v>116</v>
      </c>
      <c r="C72" s="163">
        <v>2271</v>
      </c>
      <c r="D72" s="163">
        <v>203</v>
      </c>
      <c r="E72" s="163">
        <v>1854</v>
      </c>
      <c r="F72" s="163">
        <v>4502</v>
      </c>
      <c r="G72" s="163">
        <v>3097</v>
      </c>
      <c r="H72" s="163">
        <v>1575</v>
      </c>
      <c r="I72" s="178">
        <f t="shared" si="32"/>
        <v>-0.49144333225702297</v>
      </c>
      <c r="J72" s="162">
        <f t="shared" si="31"/>
        <v>-1522</v>
      </c>
      <c r="K72" s="164">
        <f t="shared" si="30"/>
        <v>2.3345680604408554E-3</v>
      </c>
    </row>
    <row r="73" spans="2:11" x14ac:dyDescent="0.25">
      <c r="B73" s="162" t="s">
        <v>123</v>
      </c>
      <c r="C73" s="163">
        <v>171</v>
      </c>
      <c r="D73" s="163">
        <v>0</v>
      </c>
      <c r="E73" s="163">
        <v>460</v>
      </c>
      <c r="F73" s="163">
        <v>662</v>
      </c>
      <c r="G73" s="163">
        <v>1080</v>
      </c>
      <c r="H73" s="163">
        <v>536</v>
      </c>
      <c r="I73" s="178">
        <f t="shared" si="32"/>
        <v>-0.50370370370370376</v>
      </c>
      <c r="J73" s="162">
        <f t="shared" si="31"/>
        <v>-544</v>
      </c>
      <c r="K73" s="164">
        <f t="shared" si="30"/>
        <v>7.9449427326749107E-4</v>
      </c>
    </row>
    <row r="74" spans="2:11" x14ac:dyDescent="0.25">
      <c r="B74" s="162" t="s">
        <v>119</v>
      </c>
      <c r="C74" s="163">
        <v>349</v>
      </c>
      <c r="D74" s="163">
        <v>149</v>
      </c>
      <c r="E74" s="163">
        <v>397</v>
      </c>
      <c r="F74" s="163">
        <v>538</v>
      </c>
      <c r="G74" s="163">
        <v>612</v>
      </c>
      <c r="H74" s="163">
        <v>588</v>
      </c>
      <c r="I74" s="178">
        <f t="shared" si="32"/>
        <v>-3.9215686274509776E-2</v>
      </c>
      <c r="J74" s="162">
        <f t="shared" si="31"/>
        <v>-24</v>
      </c>
      <c r="K74" s="164">
        <f t="shared" si="30"/>
        <v>8.7157207589791939E-4</v>
      </c>
    </row>
    <row r="75" spans="2:11" x14ac:dyDescent="0.25">
      <c r="B75" s="162" t="s">
        <v>128</v>
      </c>
      <c r="C75" s="163">
        <v>617</v>
      </c>
      <c r="D75" s="163">
        <v>0</v>
      </c>
      <c r="E75" s="163">
        <v>563</v>
      </c>
      <c r="F75" s="163">
        <v>2336</v>
      </c>
      <c r="G75" s="163">
        <v>737</v>
      </c>
      <c r="H75" s="163">
        <v>466</v>
      </c>
      <c r="I75" s="178">
        <f t="shared" si="32"/>
        <v>-0.36770691994572591</v>
      </c>
      <c r="J75" s="162">
        <f t="shared" si="31"/>
        <v>-271</v>
      </c>
      <c r="K75" s="164">
        <f t="shared" si="30"/>
        <v>6.9073569280345311E-4</v>
      </c>
    </row>
    <row r="76" spans="2:11" x14ac:dyDescent="0.25">
      <c r="B76" s="162" t="s">
        <v>131</v>
      </c>
      <c r="C76" s="163">
        <v>662</v>
      </c>
      <c r="D76" s="163">
        <v>0</v>
      </c>
      <c r="E76" s="163">
        <v>175</v>
      </c>
      <c r="F76" s="163">
        <v>510</v>
      </c>
      <c r="G76" s="163">
        <v>150</v>
      </c>
      <c r="H76" s="163">
        <v>355</v>
      </c>
      <c r="I76" s="178">
        <f t="shared" si="32"/>
        <v>1.3666666666666667</v>
      </c>
      <c r="J76" s="162">
        <f t="shared" si="31"/>
        <v>205</v>
      </c>
      <c r="K76" s="164">
        <f t="shared" si="30"/>
        <v>5.2620422949619283E-4</v>
      </c>
    </row>
    <row r="77" spans="2:11" x14ac:dyDescent="0.25">
      <c r="B77" s="167" t="s">
        <v>145</v>
      </c>
      <c r="C77" s="168">
        <f t="shared" ref="C77" si="33">C69-SUM(C70:C76)</f>
        <v>3792</v>
      </c>
      <c r="D77" s="168">
        <f t="shared" ref="D77:H77" si="34">D69-SUM(D70:D76)</f>
        <v>683</v>
      </c>
      <c r="E77" s="168">
        <f t="shared" si="34"/>
        <v>5035</v>
      </c>
      <c r="F77" s="168">
        <f t="shared" si="34"/>
        <v>10144</v>
      </c>
      <c r="G77" s="168">
        <f t="shared" si="34"/>
        <v>10032</v>
      </c>
      <c r="H77" s="168">
        <f t="shared" si="34"/>
        <v>6805</v>
      </c>
      <c r="I77" s="179">
        <f t="shared" si="32"/>
        <v>-0.32167065390749605</v>
      </c>
      <c r="J77" s="167">
        <f>H77-G77</f>
        <v>-3227</v>
      </c>
      <c r="K77" s="169">
        <f t="shared" si="30"/>
        <v>1.0086816286539697E-2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97143</v>
      </c>
      <c r="D79" s="175">
        <f t="shared" si="35"/>
        <v>7771</v>
      </c>
      <c r="E79" s="175">
        <f t="shared" si="35"/>
        <v>70116</v>
      </c>
      <c r="F79" s="175">
        <f t="shared" si="35"/>
        <v>97625</v>
      </c>
      <c r="G79" s="175">
        <f t="shared" si="35"/>
        <v>111054</v>
      </c>
      <c r="H79" s="175">
        <f t="shared" si="35"/>
        <v>112331</v>
      </c>
      <c r="I79" s="176">
        <f>IFERROR(H79/G79-1,"-")</f>
        <v>1.1498910439966092E-2</v>
      </c>
      <c r="J79" s="175">
        <f>H79-G79</f>
        <v>1277</v>
      </c>
      <c r="K79" s="176">
        <f t="shared" ref="K79:K91" si="36">H79/H$9</f>
        <v>0.16650435860151222</v>
      </c>
    </row>
    <row r="80" spans="2:11" x14ac:dyDescent="0.25">
      <c r="B80" s="158" t="s">
        <v>97</v>
      </c>
      <c r="C80" s="159">
        <v>34031</v>
      </c>
      <c r="D80" s="159">
        <v>4020</v>
      </c>
      <c r="E80" s="159">
        <v>28044</v>
      </c>
      <c r="F80" s="159">
        <v>32902</v>
      </c>
      <c r="G80" s="159">
        <v>31945</v>
      </c>
      <c r="H80" s="159">
        <v>32523</v>
      </c>
      <c r="I80" s="177">
        <f>IFERROR(H80/G80-1,"-")</f>
        <v>1.8093598372202147E-2</v>
      </c>
      <c r="J80" s="158">
        <f t="shared" ref="J80:J90" si="37">H80-G80</f>
        <v>578</v>
      </c>
      <c r="K80" s="160">
        <f t="shared" si="36"/>
        <v>4.820771874902726E-2</v>
      </c>
    </row>
    <row r="81" spans="2:11" x14ac:dyDescent="0.25">
      <c r="B81" s="162" t="s">
        <v>103</v>
      </c>
      <c r="C81" s="163">
        <v>5799</v>
      </c>
      <c r="D81" s="163">
        <v>2284</v>
      </c>
      <c r="E81" s="163">
        <v>7089</v>
      </c>
      <c r="F81" s="163">
        <v>4880</v>
      </c>
      <c r="G81" s="163">
        <v>5571</v>
      </c>
      <c r="H81" s="163">
        <v>5608</v>
      </c>
      <c r="I81" s="178">
        <f>IFERROR(H81/G81-1,"-")</f>
        <v>6.6415365284508976E-3</v>
      </c>
      <c r="J81" s="162">
        <f t="shared" si="37"/>
        <v>37</v>
      </c>
      <c r="K81" s="164">
        <f t="shared" si="36"/>
        <v>8.3125445606046459E-3</v>
      </c>
    </row>
    <row r="82" spans="2:11" x14ac:dyDescent="0.25">
      <c r="B82" s="162" t="s">
        <v>100</v>
      </c>
      <c r="C82" s="163">
        <v>28232</v>
      </c>
      <c r="D82" s="163">
        <v>1736</v>
      </c>
      <c r="E82" s="163">
        <v>20955</v>
      </c>
      <c r="F82" s="163">
        <v>28022</v>
      </c>
      <c r="G82" s="163">
        <v>26374</v>
      </c>
      <c r="H82" s="163">
        <v>26915</v>
      </c>
      <c r="I82" s="178">
        <f>IFERROR(H82/G82-1,"-")</f>
        <v>2.051262607113058E-2</v>
      </c>
      <c r="J82" s="162">
        <f t="shared" si="37"/>
        <v>541</v>
      </c>
      <c r="K82" s="164">
        <f t="shared" si="36"/>
        <v>3.9895174188422616E-2</v>
      </c>
    </row>
    <row r="83" spans="2:11" x14ac:dyDescent="0.25">
      <c r="B83" s="158" t="s">
        <v>107</v>
      </c>
      <c r="C83" s="159">
        <v>63112</v>
      </c>
      <c r="D83" s="159">
        <v>3751</v>
      </c>
      <c r="E83" s="159">
        <v>42072</v>
      </c>
      <c r="F83" s="159">
        <v>64723</v>
      </c>
      <c r="G83" s="159">
        <v>79109</v>
      </c>
      <c r="H83" s="159">
        <v>79808</v>
      </c>
      <c r="I83" s="177">
        <f>IFERROR(H83/G83-1,"-")</f>
        <v>8.8359099470352032E-3</v>
      </c>
      <c r="J83" s="158">
        <f t="shared" si="37"/>
        <v>699</v>
      </c>
      <c r="K83" s="160">
        <f t="shared" si="36"/>
        <v>0.11829663985248494</v>
      </c>
    </row>
    <row r="84" spans="2:11" x14ac:dyDescent="0.25">
      <c r="B84" s="162" t="s">
        <v>110</v>
      </c>
      <c r="C84" s="163">
        <v>12360</v>
      </c>
      <c r="D84" s="163">
        <v>322</v>
      </c>
      <c r="E84" s="163">
        <v>6792</v>
      </c>
      <c r="F84" s="163">
        <v>13019</v>
      </c>
      <c r="G84" s="163">
        <v>16641</v>
      </c>
      <c r="H84" s="163">
        <v>16785</v>
      </c>
      <c r="I84" s="178">
        <f t="shared" ref="I84:I91" si="38">IFERROR(H84/G84-1,"-")</f>
        <v>8.6533261222281332E-3</v>
      </c>
      <c r="J84" s="162">
        <f t="shared" si="37"/>
        <v>144</v>
      </c>
      <c r="K84" s="164">
        <f t="shared" si="36"/>
        <v>2.4879825329841117E-2</v>
      </c>
    </row>
    <row r="85" spans="2:11" x14ac:dyDescent="0.25">
      <c r="B85" s="162" t="s">
        <v>113</v>
      </c>
      <c r="C85" s="163">
        <v>23476</v>
      </c>
      <c r="D85" s="163">
        <v>842</v>
      </c>
      <c r="E85" s="163">
        <v>13176</v>
      </c>
      <c r="F85" s="163">
        <v>21302</v>
      </c>
      <c r="G85" s="163">
        <v>25209</v>
      </c>
      <c r="H85" s="163">
        <v>23640</v>
      </c>
      <c r="I85" s="178">
        <f t="shared" si="38"/>
        <v>-6.2239676306081182E-2</v>
      </c>
      <c r="J85" s="162">
        <f t="shared" si="37"/>
        <v>-1569</v>
      </c>
      <c r="K85" s="164">
        <f t="shared" si="36"/>
        <v>3.5040754888140839E-2</v>
      </c>
    </row>
    <row r="86" spans="2:11" x14ac:dyDescent="0.25">
      <c r="B86" s="162" t="s">
        <v>116</v>
      </c>
      <c r="C86" s="163">
        <v>4373</v>
      </c>
      <c r="D86" s="163">
        <v>838</v>
      </c>
      <c r="E86" s="163">
        <v>3969</v>
      </c>
      <c r="F86" s="163">
        <v>5674</v>
      </c>
      <c r="G86" s="163">
        <v>7788</v>
      </c>
      <c r="H86" s="163">
        <v>7591</v>
      </c>
      <c r="I86" s="178">
        <f t="shared" si="38"/>
        <v>-2.5295326142783736E-2</v>
      </c>
      <c r="J86" s="162">
        <f t="shared" si="37"/>
        <v>-197</v>
      </c>
      <c r="K86" s="164">
        <f t="shared" si="36"/>
        <v>1.1251876918607323E-2</v>
      </c>
    </row>
    <row r="87" spans="2:11" x14ac:dyDescent="0.25">
      <c r="B87" s="162" t="s">
        <v>123</v>
      </c>
      <c r="C87" s="163">
        <v>965</v>
      </c>
      <c r="D87" s="163">
        <v>48</v>
      </c>
      <c r="E87" s="163">
        <v>1194</v>
      </c>
      <c r="F87" s="163">
        <v>1072</v>
      </c>
      <c r="G87" s="163">
        <v>1728</v>
      </c>
      <c r="H87" s="163">
        <v>2494</v>
      </c>
      <c r="I87" s="178">
        <f t="shared" si="38"/>
        <v>0.44328703703703698</v>
      </c>
      <c r="J87" s="162">
        <f t="shared" si="37"/>
        <v>766</v>
      </c>
      <c r="K87" s="164">
        <f t="shared" si="36"/>
        <v>3.6967699953901543E-3</v>
      </c>
    </row>
    <row r="88" spans="2:11" x14ac:dyDescent="0.25">
      <c r="B88" s="162" t="s">
        <v>119</v>
      </c>
      <c r="C88" s="163">
        <v>756</v>
      </c>
      <c r="D88" s="163">
        <v>94</v>
      </c>
      <c r="E88" s="163">
        <v>1034</v>
      </c>
      <c r="F88" s="163">
        <v>933</v>
      </c>
      <c r="G88" s="163">
        <v>1090</v>
      </c>
      <c r="H88" s="163">
        <v>1371</v>
      </c>
      <c r="I88" s="178">
        <f t="shared" si="38"/>
        <v>0.25779816513761467</v>
      </c>
      <c r="J88" s="162">
        <f t="shared" si="37"/>
        <v>281</v>
      </c>
      <c r="K88" s="164">
        <f t="shared" si="36"/>
        <v>2.0321859116599447E-3</v>
      </c>
    </row>
    <row r="89" spans="2:11" x14ac:dyDescent="0.25">
      <c r="B89" s="162" t="s">
        <v>128</v>
      </c>
      <c r="C89" s="163">
        <v>1410</v>
      </c>
      <c r="D89" s="163">
        <v>6</v>
      </c>
      <c r="E89" s="163">
        <v>1000</v>
      </c>
      <c r="F89" s="163">
        <v>1730</v>
      </c>
      <c r="G89" s="163">
        <v>1624</v>
      </c>
      <c r="H89" s="163">
        <v>1526</v>
      </c>
      <c r="I89" s="178">
        <f t="shared" si="38"/>
        <v>-6.0344827586206851E-2</v>
      </c>
      <c r="J89" s="162">
        <f t="shared" si="37"/>
        <v>-98</v>
      </c>
      <c r="K89" s="164">
        <f t="shared" si="36"/>
        <v>2.2619370541160288E-3</v>
      </c>
    </row>
    <row r="90" spans="2:11" x14ac:dyDescent="0.25">
      <c r="B90" s="162" t="s">
        <v>131</v>
      </c>
      <c r="C90" s="163">
        <v>1891</v>
      </c>
      <c r="D90" s="163">
        <v>73</v>
      </c>
      <c r="E90" s="163">
        <v>768</v>
      </c>
      <c r="F90" s="163">
        <v>1303</v>
      </c>
      <c r="G90" s="163">
        <v>1657</v>
      </c>
      <c r="H90" s="163">
        <v>1240</v>
      </c>
      <c r="I90" s="178">
        <f t="shared" si="38"/>
        <v>-0.25165962582981294</v>
      </c>
      <c r="J90" s="162">
        <f t="shared" si="37"/>
        <v>-417</v>
      </c>
      <c r="K90" s="164">
        <f t="shared" si="36"/>
        <v>1.8380091396486735E-3</v>
      </c>
    </row>
    <row r="91" spans="2:11" x14ac:dyDescent="0.25">
      <c r="B91" s="167" t="s">
        <v>145</v>
      </c>
      <c r="C91" s="168">
        <f t="shared" ref="C91" si="39">C83-SUM(C84:C90)</f>
        <v>17881</v>
      </c>
      <c r="D91" s="168">
        <f t="shared" ref="D91:H91" si="40">D83-SUM(D84:D90)</f>
        <v>1528</v>
      </c>
      <c r="E91" s="168">
        <f t="shared" si="40"/>
        <v>14139</v>
      </c>
      <c r="F91" s="168">
        <f t="shared" si="40"/>
        <v>19690</v>
      </c>
      <c r="G91" s="168">
        <f t="shared" si="40"/>
        <v>23372</v>
      </c>
      <c r="H91" s="168">
        <f t="shared" si="40"/>
        <v>25161</v>
      </c>
      <c r="I91" s="179">
        <f t="shared" si="38"/>
        <v>7.6544583262022847E-2</v>
      </c>
      <c r="J91" s="167">
        <f>H91-G91</f>
        <v>1789</v>
      </c>
      <c r="K91" s="169">
        <f t="shared" si="36"/>
        <v>3.7295280615080868E-2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10556</v>
      </c>
      <c r="D93" s="175">
        <f t="shared" si="41"/>
        <v>2531</v>
      </c>
      <c r="E93" s="175">
        <f t="shared" si="41"/>
        <v>7704</v>
      </c>
      <c r="F93" s="175">
        <f t="shared" si="41"/>
        <v>10660</v>
      </c>
      <c r="G93" s="175">
        <f t="shared" si="41"/>
        <v>10020</v>
      </c>
      <c r="H93" s="175">
        <f t="shared" si="41"/>
        <v>9505</v>
      </c>
      <c r="I93" s="176">
        <f>IFERROR(H93/G93-1,"-")</f>
        <v>-5.1397205588822326E-2</v>
      </c>
      <c r="J93" s="175">
        <f>H93-G93</f>
        <v>-515</v>
      </c>
      <c r="K93" s="176">
        <f t="shared" ref="K93:K105" si="42">H93/H$9</f>
        <v>1.4088932961581162E-2</v>
      </c>
    </row>
    <row r="94" spans="2:11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58">
        <f t="shared" ref="J94:J104" si="43">H94-G94</f>
        <v>68</v>
      </c>
      <c r="K94" s="160">
        <f t="shared" si="42"/>
        <v>6.5397551001047964E-3</v>
      </c>
    </row>
    <row r="95" spans="2:11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2">
        <f t="shared" si="43"/>
        <v>242</v>
      </c>
      <c r="K95" s="164">
        <f t="shared" si="42"/>
        <v>1.9106401459735001E-3</v>
      </c>
    </row>
    <row r="96" spans="2:11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2">
        <f t="shared" si="43"/>
        <v>-174</v>
      </c>
      <c r="K96" s="164">
        <f t="shared" si="42"/>
        <v>4.6291149541312958E-3</v>
      </c>
    </row>
    <row r="97" spans="2:11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58">
        <f t="shared" si="43"/>
        <v>-583</v>
      </c>
      <c r="K97" s="160">
        <f t="shared" si="42"/>
        <v>7.5491778614763657E-3</v>
      </c>
    </row>
    <row r="98" spans="2:11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44">IFERROR(H98/G98-1,"-")</f>
        <v>-5.2230685527747567E-2</v>
      </c>
      <c r="J98" s="162">
        <f t="shared" si="43"/>
        <v>-48</v>
      </c>
      <c r="K98" s="164">
        <f t="shared" si="42"/>
        <v>1.291053194059673E-3</v>
      </c>
    </row>
    <row r="99" spans="2:11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44"/>
        <v>-0.12627118644067792</v>
      </c>
      <c r="J99" s="162">
        <f t="shared" si="43"/>
        <v>-149</v>
      </c>
      <c r="K99" s="164">
        <f t="shared" si="42"/>
        <v>1.5282156636917598E-3</v>
      </c>
    </row>
    <row r="100" spans="2:11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44"/>
        <v>-3.6860879904875188E-2</v>
      </c>
      <c r="J100" s="162">
        <f t="shared" si="43"/>
        <v>-31</v>
      </c>
      <c r="K100" s="164">
        <f t="shared" si="42"/>
        <v>1.2006350025124399E-3</v>
      </c>
    </row>
    <row r="101" spans="2:11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44"/>
        <v>5.3333333333333233E-2</v>
      </c>
      <c r="J101" s="162">
        <f t="shared" si="43"/>
        <v>16</v>
      </c>
      <c r="K101" s="164">
        <f t="shared" si="42"/>
        <v>4.683958775233716E-4</v>
      </c>
    </row>
    <row r="102" spans="2:11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44"/>
        <v>-0.16541353383458646</v>
      </c>
      <c r="J102" s="162">
        <f t="shared" si="43"/>
        <v>-44</v>
      </c>
      <c r="K102" s="164">
        <f t="shared" si="42"/>
        <v>3.2906292661452055E-4</v>
      </c>
    </row>
    <row r="103" spans="2:11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44"/>
        <v>9.8901098901098994E-2</v>
      </c>
      <c r="J103" s="162">
        <f t="shared" si="43"/>
        <v>9</v>
      </c>
      <c r="K103" s="164">
        <f t="shared" si="42"/>
        <v>1.4822654352005432E-4</v>
      </c>
    </row>
    <row r="104" spans="2:11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44"/>
        <v>-0.5436893203883495</v>
      </c>
      <c r="J104" s="162">
        <f t="shared" si="43"/>
        <v>-112</v>
      </c>
      <c r="K104" s="164">
        <f t="shared" si="42"/>
        <v>1.3933295090885105E-4</v>
      </c>
    </row>
    <row r="105" spans="2:11" x14ac:dyDescent="0.25">
      <c r="B105" s="167" t="s">
        <v>145</v>
      </c>
      <c r="C105" s="168">
        <f t="shared" ref="C105" si="45">C97-SUM(C98:C104)</f>
        <v>1262</v>
      </c>
      <c r="D105" s="168">
        <f t="shared" ref="D105:H105" si="46">D97-SUM(D98:D104)</f>
        <v>365</v>
      </c>
      <c r="E105" s="168">
        <f t="shared" si="46"/>
        <v>1081</v>
      </c>
      <c r="F105" s="168">
        <f t="shared" si="46"/>
        <v>1466</v>
      </c>
      <c r="G105" s="168">
        <f t="shared" si="46"/>
        <v>1873</v>
      </c>
      <c r="H105" s="168">
        <f t="shared" si="46"/>
        <v>1649</v>
      </c>
      <c r="I105" s="179">
        <f t="shared" si="44"/>
        <v>-0.11959423384943946</v>
      </c>
      <c r="J105" s="167">
        <f>H105-G105</f>
        <v>-224</v>
      </c>
      <c r="K105" s="169">
        <f t="shared" si="42"/>
        <v>2.4442557026456957E-3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18939</v>
      </c>
      <c r="D107" s="175">
        <f t="shared" si="47"/>
        <v>2470</v>
      </c>
      <c r="E107" s="175">
        <f t="shared" si="47"/>
        <v>22750</v>
      </c>
      <c r="F107" s="175">
        <f t="shared" si="47"/>
        <v>32086</v>
      </c>
      <c r="G107" s="175">
        <f t="shared" si="47"/>
        <v>31003</v>
      </c>
      <c r="H107" s="175">
        <f t="shared" si="47"/>
        <v>35470</v>
      </c>
      <c r="I107" s="176">
        <f>IFERROR(H107/G107-1,"-")</f>
        <v>0.14408283069380379</v>
      </c>
      <c r="J107" s="175">
        <f>H107-G107</f>
        <v>4467</v>
      </c>
      <c r="K107" s="176">
        <f t="shared" ref="K107:K119" si="48">H107/H$9</f>
        <v>5.2575954986563263E-2</v>
      </c>
    </row>
    <row r="108" spans="2:11" x14ac:dyDescent="0.25">
      <c r="B108" s="158" t="s">
        <v>97</v>
      </c>
      <c r="C108" s="159">
        <v>4875</v>
      </c>
      <c r="D108" s="159">
        <v>923</v>
      </c>
      <c r="E108" s="159">
        <v>3740</v>
      </c>
      <c r="F108" s="159">
        <v>4760</v>
      </c>
      <c r="G108" s="159">
        <v>4048</v>
      </c>
      <c r="H108" s="159">
        <v>4744</v>
      </c>
      <c r="I108" s="177">
        <f>IFERROR(H108/G108-1,"-")</f>
        <v>0.17193675889328053</v>
      </c>
      <c r="J108" s="158">
        <f t="shared" ref="J108:J118" si="49">H108-G108</f>
        <v>696</v>
      </c>
      <c r="K108" s="160">
        <f t="shared" si="48"/>
        <v>7.0318672245913766E-3</v>
      </c>
    </row>
    <row r="109" spans="2:11" x14ac:dyDescent="0.25">
      <c r="B109" s="162" t="s">
        <v>103</v>
      </c>
      <c r="C109" s="163">
        <v>245</v>
      </c>
      <c r="D109" s="163">
        <v>842</v>
      </c>
      <c r="E109" s="163">
        <v>1595</v>
      </c>
      <c r="F109" s="163">
        <v>1325</v>
      </c>
      <c r="G109" s="163">
        <v>1153</v>
      </c>
      <c r="H109" s="163">
        <v>1178</v>
      </c>
      <c r="I109" s="178">
        <f>IFERROR(H109/G109-1,"-")</f>
        <v>2.1682567215958404E-2</v>
      </c>
      <c r="J109" s="162">
        <f t="shared" si="49"/>
        <v>25</v>
      </c>
      <c r="K109" s="164">
        <f t="shared" si="48"/>
        <v>1.7461086826662398E-3</v>
      </c>
    </row>
    <row r="110" spans="2:11" x14ac:dyDescent="0.25">
      <c r="B110" s="162" t="s">
        <v>100</v>
      </c>
      <c r="C110" s="163">
        <v>4630</v>
      </c>
      <c r="D110" s="163">
        <v>81</v>
      </c>
      <c r="E110" s="163">
        <v>2145</v>
      </c>
      <c r="F110" s="163">
        <v>3435</v>
      </c>
      <c r="G110" s="163">
        <v>2895</v>
      </c>
      <c r="H110" s="163">
        <v>3566</v>
      </c>
      <c r="I110" s="178">
        <f>IFERROR(H110/G110-1,"-")</f>
        <v>0.23177892918825571</v>
      </c>
      <c r="J110" s="162">
        <f t="shared" si="49"/>
        <v>671</v>
      </c>
      <c r="K110" s="164">
        <f t="shared" si="48"/>
        <v>5.2857585419251365E-3</v>
      </c>
    </row>
    <row r="111" spans="2:11" x14ac:dyDescent="0.25">
      <c r="B111" s="158" t="s">
        <v>107</v>
      </c>
      <c r="C111" s="159">
        <v>14064</v>
      </c>
      <c r="D111" s="159">
        <v>1547</v>
      </c>
      <c r="E111" s="159">
        <v>19010</v>
      </c>
      <c r="F111" s="159">
        <v>27326</v>
      </c>
      <c r="G111" s="159">
        <v>26955</v>
      </c>
      <c r="H111" s="159">
        <v>30726</v>
      </c>
      <c r="I111" s="177">
        <f>IFERROR(H111/G111-1,"-")</f>
        <v>0.13989983305509179</v>
      </c>
      <c r="J111" s="158">
        <f t="shared" si="49"/>
        <v>3771</v>
      </c>
      <c r="K111" s="160">
        <f t="shared" si="48"/>
        <v>4.5544087761971885E-2</v>
      </c>
    </row>
    <row r="112" spans="2:11" x14ac:dyDescent="0.25">
      <c r="B112" s="162" t="s">
        <v>110</v>
      </c>
      <c r="C112" s="163">
        <v>8087</v>
      </c>
      <c r="D112" s="163">
        <v>600</v>
      </c>
      <c r="E112" s="163">
        <v>9446</v>
      </c>
      <c r="F112" s="163">
        <v>16661</v>
      </c>
      <c r="G112" s="163">
        <v>15286</v>
      </c>
      <c r="H112" s="163">
        <v>16835</v>
      </c>
      <c r="I112" s="178">
        <f t="shared" ref="I112:I119" si="50">IFERROR(H112/G112-1,"-")</f>
        <v>0.1013345544943085</v>
      </c>
      <c r="J112" s="162">
        <f t="shared" si="49"/>
        <v>1549</v>
      </c>
      <c r="K112" s="164">
        <f t="shared" si="48"/>
        <v>2.4953938601601142E-2</v>
      </c>
    </row>
    <row r="113" spans="2:11" x14ac:dyDescent="0.25">
      <c r="B113" s="162" t="s">
        <v>113</v>
      </c>
      <c r="C113" s="163">
        <v>970</v>
      </c>
      <c r="D113" s="163">
        <v>468</v>
      </c>
      <c r="E113" s="163">
        <v>1035</v>
      </c>
      <c r="F113" s="163">
        <v>1599</v>
      </c>
      <c r="G113" s="163">
        <v>1507</v>
      </c>
      <c r="H113" s="163">
        <v>1444</v>
      </c>
      <c r="I113" s="178">
        <f t="shared" si="50"/>
        <v>-4.1804910418049124E-2</v>
      </c>
      <c r="J113" s="162">
        <f t="shared" si="49"/>
        <v>-63</v>
      </c>
      <c r="K113" s="164">
        <f t="shared" si="48"/>
        <v>2.1403912884295842E-3</v>
      </c>
    </row>
    <row r="114" spans="2:11" x14ac:dyDescent="0.25">
      <c r="B114" s="162" t="s">
        <v>116</v>
      </c>
      <c r="C114" s="163">
        <v>723</v>
      </c>
      <c r="D114" s="163">
        <v>270</v>
      </c>
      <c r="E114" s="163">
        <v>1303</v>
      </c>
      <c r="F114" s="163">
        <v>2475</v>
      </c>
      <c r="G114" s="163">
        <v>1803</v>
      </c>
      <c r="H114" s="163">
        <v>2500</v>
      </c>
      <c r="I114" s="178">
        <f t="shared" si="50"/>
        <v>0.38657792567942328</v>
      </c>
      <c r="J114" s="162">
        <f t="shared" si="49"/>
        <v>697</v>
      </c>
      <c r="K114" s="164">
        <f t="shared" si="48"/>
        <v>3.7056635880013578E-3</v>
      </c>
    </row>
    <row r="115" spans="2:11" x14ac:dyDescent="0.25">
      <c r="B115" s="162" t="s">
        <v>123</v>
      </c>
      <c r="C115" s="163">
        <v>344</v>
      </c>
      <c r="D115" s="163">
        <v>0</v>
      </c>
      <c r="E115" s="163">
        <v>1180</v>
      </c>
      <c r="F115" s="163">
        <v>968</v>
      </c>
      <c r="G115" s="163">
        <v>1469</v>
      </c>
      <c r="H115" s="163">
        <v>1398</v>
      </c>
      <c r="I115" s="178">
        <f t="shared" si="50"/>
        <v>-4.8332198774676649E-2</v>
      </c>
      <c r="J115" s="162">
        <f t="shared" si="49"/>
        <v>-71</v>
      </c>
      <c r="K115" s="164">
        <f t="shared" si="48"/>
        <v>2.0722070784103593E-3</v>
      </c>
    </row>
    <row r="116" spans="2:11" x14ac:dyDescent="0.25">
      <c r="B116" s="162" t="s">
        <v>119</v>
      </c>
      <c r="C116" s="163">
        <v>510</v>
      </c>
      <c r="D116" s="163">
        <v>5</v>
      </c>
      <c r="E116" s="163">
        <v>885</v>
      </c>
      <c r="F116" s="163">
        <v>995</v>
      </c>
      <c r="G116" s="163">
        <v>1085</v>
      </c>
      <c r="H116" s="163">
        <v>826</v>
      </c>
      <c r="I116" s="178">
        <f t="shared" si="50"/>
        <v>-0.23870967741935489</v>
      </c>
      <c r="J116" s="162">
        <f t="shared" si="49"/>
        <v>-259</v>
      </c>
      <c r="K116" s="164">
        <f t="shared" si="48"/>
        <v>1.2243512494756485E-3</v>
      </c>
    </row>
    <row r="117" spans="2:11" x14ac:dyDescent="0.25">
      <c r="B117" s="162" t="s">
        <v>128</v>
      </c>
      <c r="C117" s="163">
        <v>132</v>
      </c>
      <c r="D117" s="163">
        <v>0</v>
      </c>
      <c r="E117" s="163">
        <v>225</v>
      </c>
      <c r="F117" s="163">
        <v>327</v>
      </c>
      <c r="G117" s="163">
        <v>507</v>
      </c>
      <c r="H117" s="163">
        <v>461</v>
      </c>
      <c r="I117" s="178">
        <f t="shared" si="50"/>
        <v>-9.0729783037475364E-2</v>
      </c>
      <c r="J117" s="162">
        <f t="shared" si="49"/>
        <v>-46</v>
      </c>
      <c r="K117" s="164">
        <f t="shared" si="48"/>
        <v>6.8332436562745032E-4</v>
      </c>
    </row>
    <row r="118" spans="2:11" x14ac:dyDescent="0.25">
      <c r="B118" s="162" t="s">
        <v>131</v>
      </c>
      <c r="C118" s="163">
        <v>456</v>
      </c>
      <c r="D118" s="163">
        <v>0</v>
      </c>
      <c r="E118" s="163">
        <v>326</v>
      </c>
      <c r="F118" s="163">
        <v>263</v>
      </c>
      <c r="G118" s="163">
        <v>648</v>
      </c>
      <c r="H118" s="163">
        <v>397</v>
      </c>
      <c r="I118" s="178">
        <f t="shared" si="50"/>
        <v>-0.38734567901234573</v>
      </c>
      <c r="J118" s="162">
        <f t="shared" si="49"/>
        <v>-251</v>
      </c>
      <c r="K118" s="164">
        <f t="shared" si="48"/>
        <v>5.8845937777461557E-4</v>
      </c>
    </row>
    <row r="119" spans="2:11" x14ac:dyDescent="0.25">
      <c r="B119" s="167" t="s">
        <v>145</v>
      </c>
      <c r="C119" s="168">
        <f t="shared" ref="C119" si="51">C111-SUM(C112:C118)</f>
        <v>2842</v>
      </c>
      <c r="D119" s="168">
        <f t="shared" ref="D119:H119" si="52">D111-SUM(D112:D118)</f>
        <v>204</v>
      </c>
      <c r="E119" s="168">
        <f t="shared" si="52"/>
        <v>4610</v>
      </c>
      <c r="F119" s="168">
        <f t="shared" si="52"/>
        <v>4038</v>
      </c>
      <c r="G119" s="168">
        <f t="shared" si="52"/>
        <v>4650</v>
      </c>
      <c r="H119" s="168">
        <f t="shared" si="52"/>
        <v>6865</v>
      </c>
      <c r="I119" s="179">
        <f t="shared" si="50"/>
        <v>0.47634408602150535</v>
      </c>
      <c r="J119" s="167">
        <f>H119-G119</f>
        <v>2215</v>
      </c>
      <c r="K119" s="169">
        <f t="shared" si="48"/>
        <v>1.0175752212651728E-2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43917</v>
      </c>
      <c r="D121" s="175">
        <f t="shared" si="53"/>
        <v>12808</v>
      </c>
      <c r="E121" s="175">
        <f t="shared" si="53"/>
        <v>31205</v>
      </c>
      <c r="F121" s="175">
        <f t="shared" si="53"/>
        <v>46384</v>
      </c>
      <c r="G121" s="175">
        <f t="shared" si="53"/>
        <v>46492</v>
      </c>
      <c r="H121" s="175">
        <f t="shared" si="53"/>
        <v>49528</v>
      </c>
      <c r="I121" s="176">
        <f>IFERROR(H121/G121-1,"-")</f>
        <v>6.5301557257162468E-2</v>
      </c>
      <c r="J121" s="175">
        <f>H121-G121</f>
        <v>3036</v>
      </c>
      <c r="K121" s="176">
        <f t="shared" ref="K121:K133" si="54">H121/H$9</f>
        <v>7.3413642474612503E-2</v>
      </c>
    </row>
    <row r="122" spans="2:11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58">
        <f t="shared" ref="J122:J132" si="55">H122-G122</f>
        <v>1600</v>
      </c>
      <c r="K122" s="160">
        <f t="shared" si="54"/>
        <v>3.7619896745389785E-2</v>
      </c>
    </row>
    <row r="123" spans="2:11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2">
        <f t="shared" si="55"/>
        <v>580</v>
      </c>
      <c r="K123" s="164">
        <f t="shared" si="54"/>
        <v>1.6287132601983566E-2</v>
      </c>
    </row>
    <row r="124" spans="2:11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2">
        <f t="shared" si="55"/>
        <v>1020</v>
      </c>
      <c r="K124" s="164">
        <f t="shared" si="54"/>
        <v>2.1332764143406218E-2</v>
      </c>
    </row>
    <row r="125" spans="2:11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58">
        <f t="shared" si="55"/>
        <v>1436</v>
      </c>
      <c r="K125" s="160">
        <f t="shared" si="54"/>
        <v>3.5793745729222712E-2</v>
      </c>
    </row>
    <row r="126" spans="2:11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56">IFERROR(H126/G126-1,"-")</f>
        <v>-8.5987261146496796E-2</v>
      </c>
      <c r="J126" s="162">
        <f t="shared" si="55"/>
        <v>-270</v>
      </c>
      <c r="K126" s="164">
        <f t="shared" si="54"/>
        <v>4.254101799025559E-3</v>
      </c>
    </row>
    <row r="127" spans="2:11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56"/>
        <v>0.15704323570432366</v>
      </c>
      <c r="J127" s="162">
        <f t="shared" si="55"/>
        <v>563</v>
      </c>
      <c r="K127" s="164">
        <f t="shared" si="54"/>
        <v>6.1484370252118531E-3</v>
      </c>
    </row>
    <row r="128" spans="2:11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56"/>
        <v>0.1837738168408114</v>
      </c>
      <c r="J128" s="162">
        <f t="shared" si="55"/>
        <v>299</v>
      </c>
      <c r="K128" s="164">
        <f t="shared" si="54"/>
        <v>2.8548432281962459E-3</v>
      </c>
    </row>
    <row r="129" spans="2:11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56"/>
        <v>0.13522537562604331</v>
      </c>
      <c r="J129" s="162">
        <f t="shared" si="55"/>
        <v>81</v>
      </c>
      <c r="K129" s="164">
        <f t="shared" si="54"/>
        <v>1.0079404959363694E-3</v>
      </c>
    </row>
    <row r="130" spans="2:11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56"/>
        <v>0.14736842105263159</v>
      </c>
      <c r="J130" s="162">
        <f t="shared" si="55"/>
        <v>70</v>
      </c>
      <c r="K130" s="164">
        <f t="shared" si="54"/>
        <v>8.0783466218429601E-4</v>
      </c>
    </row>
    <row r="131" spans="2:11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56"/>
        <v>-0.20079522862823063</v>
      </c>
      <c r="J131" s="162">
        <f t="shared" si="55"/>
        <v>-101</v>
      </c>
      <c r="K131" s="164">
        <f t="shared" si="54"/>
        <v>5.9587070495061836E-4</v>
      </c>
    </row>
    <row r="132" spans="2:11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56"/>
        <v>0.14086471408647139</v>
      </c>
      <c r="J132" s="162">
        <f t="shared" si="55"/>
        <v>101</v>
      </c>
      <c r="K132" s="164">
        <f t="shared" si="54"/>
        <v>1.2124931259940442E-3</v>
      </c>
    </row>
    <row r="133" spans="2:11" x14ac:dyDescent="0.25">
      <c r="B133" s="167" t="s">
        <v>145</v>
      </c>
      <c r="C133" s="168">
        <f t="shared" ref="C133" si="57">C125-SUM(C126:C132)</f>
        <v>13368</v>
      </c>
      <c r="D133" s="168">
        <f t="shared" ref="D133:H133" si="58">D125-SUM(D126:D132)</f>
        <v>3649</v>
      </c>
      <c r="E133" s="168">
        <f t="shared" si="58"/>
        <v>8856</v>
      </c>
      <c r="F133" s="168">
        <f t="shared" si="58"/>
        <v>13170</v>
      </c>
      <c r="G133" s="168">
        <f t="shared" si="58"/>
        <v>12066</v>
      </c>
      <c r="H133" s="168">
        <f t="shared" si="58"/>
        <v>12759</v>
      </c>
      <c r="I133" s="179">
        <f t="shared" si="56"/>
        <v>5.7434112381899549E-2</v>
      </c>
      <c r="J133" s="167">
        <f>H133-G133</f>
        <v>693</v>
      </c>
      <c r="K133" s="169">
        <f t="shared" si="54"/>
        <v>1.891222468772373E-2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33117</v>
      </c>
      <c r="D135" s="175">
        <f t="shared" si="59"/>
        <v>10354</v>
      </c>
      <c r="E135" s="175">
        <f t="shared" si="59"/>
        <v>29909</v>
      </c>
      <c r="F135" s="175">
        <f t="shared" si="59"/>
        <v>37378</v>
      </c>
      <c r="G135" s="175">
        <f t="shared" si="59"/>
        <v>38430</v>
      </c>
      <c r="H135" s="175">
        <f t="shared" si="59"/>
        <v>37192</v>
      </c>
      <c r="I135" s="176">
        <f>IFERROR(H135/G135-1,"-")</f>
        <v>-3.2214415820973175E-2</v>
      </c>
      <c r="J135" s="175">
        <f>H135-G135</f>
        <v>-1238</v>
      </c>
      <c r="K135" s="176">
        <f t="shared" ref="K135:K147" si="60">H135/H$9</f>
        <v>5.5128416065978597E-2</v>
      </c>
    </row>
    <row r="136" spans="2:11" x14ac:dyDescent="0.25">
      <c r="B136" s="158" t="s">
        <v>97</v>
      </c>
      <c r="C136" s="159">
        <v>1627</v>
      </c>
      <c r="D136" s="159">
        <v>5929</v>
      </c>
      <c r="E136" s="159">
        <v>1831</v>
      </c>
      <c r="F136" s="159">
        <v>2283</v>
      </c>
      <c r="G136" s="159">
        <v>1955</v>
      </c>
      <c r="H136" s="159">
        <v>1162</v>
      </c>
      <c r="I136" s="177">
        <f>IFERROR(H136/G136-1,"-")</f>
        <v>-0.40562659846547311</v>
      </c>
      <c r="J136" s="158">
        <f t="shared" ref="J136:J146" si="61">H136-G136</f>
        <v>-793</v>
      </c>
      <c r="K136" s="160">
        <f t="shared" si="60"/>
        <v>1.7223924357030311E-3</v>
      </c>
    </row>
    <row r="137" spans="2:11" x14ac:dyDescent="0.25">
      <c r="B137" s="162" t="s">
        <v>103</v>
      </c>
      <c r="C137" s="163">
        <v>993</v>
      </c>
      <c r="D137" s="163">
        <v>5261</v>
      </c>
      <c r="E137" s="163">
        <v>974</v>
      </c>
      <c r="F137" s="163">
        <v>1434</v>
      </c>
      <c r="G137" s="163">
        <v>1204</v>
      </c>
      <c r="H137" s="163">
        <v>439</v>
      </c>
      <c r="I137" s="178">
        <f>IFERROR(H137/G137-1,"-")</f>
        <v>-0.63538205980066453</v>
      </c>
      <c r="J137" s="162">
        <f t="shared" si="61"/>
        <v>-765</v>
      </c>
      <c r="K137" s="164">
        <f t="shared" si="60"/>
        <v>6.5071452605303841E-4</v>
      </c>
    </row>
    <row r="138" spans="2:11" x14ac:dyDescent="0.25">
      <c r="B138" s="162" t="s">
        <v>100</v>
      </c>
      <c r="C138" s="163">
        <v>634</v>
      </c>
      <c r="D138" s="163">
        <v>668</v>
      </c>
      <c r="E138" s="163">
        <v>857</v>
      </c>
      <c r="F138" s="163">
        <v>849</v>
      </c>
      <c r="G138" s="163">
        <v>751</v>
      </c>
      <c r="H138" s="163">
        <v>723</v>
      </c>
      <c r="I138" s="178">
        <f>IFERROR(H138/G138-1,"-")</f>
        <v>-3.7283621837549963E-2</v>
      </c>
      <c r="J138" s="162">
        <f t="shared" si="61"/>
        <v>-28</v>
      </c>
      <c r="K138" s="164">
        <f t="shared" si="60"/>
        <v>1.0716779096499927E-3</v>
      </c>
    </row>
    <row r="139" spans="2:11" x14ac:dyDescent="0.25">
      <c r="B139" s="158" t="s">
        <v>107</v>
      </c>
      <c r="C139" s="159">
        <v>31490</v>
      </c>
      <c r="D139" s="159">
        <v>4425</v>
      </c>
      <c r="E139" s="159">
        <v>28078</v>
      </c>
      <c r="F139" s="159">
        <v>35095</v>
      </c>
      <c r="G139" s="159">
        <v>36475</v>
      </c>
      <c r="H139" s="159">
        <v>36030</v>
      </c>
      <c r="I139" s="177">
        <f>IFERROR(H139/G139-1,"-")</f>
        <v>-1.2200137080191964E-2</v>
      </c>
      <c r="J139" s="158">
        <f t="shared" si="61"/>
        <v>-445</v>
      </c>
      <c r="K139" s="160">
        <f t="shared" si="60"/>
        <v>5.3406023630275565E-2</v>
      </c>
    </row>
    <row r="140" spans="2:11" x14ac:dyDescent="0.25">
      <c r="B140" s="162" t="s">
        <v>110</v>
      </c>
      <c r="C140" s="163">
        <v>12879</v>
      </c>
      <c r="D140" s="163">
        <v>148</v>
      </c>
      <c r="E140" s="163">
        <v>9686</v>
      </c>
      <c r="F140" s="163">
        <v>13210</v>
      </c>
      <c r="G140" s="163">
        <v>14334</v>
      </c>
      <c r="H140" s="163">
        <v>14844</v>
      </c>
      <c r="I140" s="178">
        <f t="shared" ref="I140:I147" si="62">IFERROR(H140/G140-1,"-")</f>
        <v>3.5579740477187149E-2</v>
      </c>
      <c r="J140" s="162">
        <f t="shared" si="61"/>
        <v>510</v>
      </c>
      <c r="K140" s="164">
        <f t="shared" si="60"/>
        <v>2.2002748120116863E-2</v>
      </c>
    </row>
    <row r="141" spans="2:11" x14ac:dyDescent="0.25">
      <c r="B141" s="162" t="s">
        <v>113</v>
      </c>
      <c r="C141" s="163">
        <v>2196</v>
      </c>
      <c r="D141" s="163">
        <v>378</v>
      </c>
      <c r="E141" s="163">
        <v>1744</v>
      </c>
      <c r="F141" s="163">
        <v>3011</v>
      </c>
      <c r="G141" s="163">
        <v>3163</v>
      </c>
      <c r="H141" s="163">
        <v>3023</v>
      </c>
      <c r="I141" s="178">
        <f t="shared" si="62"/>
        <v>-4.426177679418275E-2</v>
      </c>
      <c r="J141" s="162">
        <f t="shared" si="61"/>
        <v>-140</v>
      </c>
      <c r="K141" s="164">
        <f t="shared" si="60"/>
        <v>4.4808884106112418E-3</v>
      </c>
    </row>
    <row r="142" spans="2:11" x14ac:dyDescent="0.25">
      <c r="B142" s="162" t="s">
        <v>116</v>
      </c>
      <c r="C142" s="163">
        <v>2619</v>
      </c>
      <c r="D142" s="163">
        <v>1767</v>
      </c>
      <c r="E142" s="163">
        <v>3633</v>
      </c>
      <c r="F142" s="163">
        <v>3239</v>
      </c>
      <c r="G142" s="163">
        <v>3070</v>
      </c>
      <c r="H142" s="163">
        <v>3283</v>
      </c>
      <c r="I142" s="178">
        <f t="shared" si="62"/>
        <v>6.9381107491856664E-2</v>
      </c>
      <c r="J142" s="162">
        <f t="shared" si="61"/>
        <v>213</v>
      </c>
      <c r="K142" s="164">
        <f t="shared" si="60"/>
        <v>4.8662774237633833E-3</v>
      </c>
    </row>
    <row r="143" spans="2:11" x14ac:dyDescent="0.25">
      <c r="B143" s="162" t="s">
        <v>123</v>
      </c>
      <c r="C143" s="163">
        <v>337</v>
      </c>
      <c r="D143" s="163">
        <v>58</v>
      </c>
      <c r="E143" s="163">
        <v>1356</v>
      </c>
      <c r="F143" s="163">
        <v>1174</v>
      </c>
      <c r="G143" s="163">
        <v>1032</v>
      </c>
      <c r="H143" s="163">
        <v>927</v>
      </c>
      <c r="I143" s="178">
        <f t="shared" si="62"/>
        <v>-0.10174418604651159</v>
      </c>
      <c r="J143" s="162">
        <f t="shared" si="61"/>
        <v>-105</v>
      </c>
      <c r="K143" s="164">
        <f t="shared" si="60"/>
        <v>1.3740600584309034E-3</v>
      </c>
    </row>
    <row r="144" spans="2:11" x14ac:dyDescent="0.25">
      <c r="B144" s="162" t="s">
        <v>119</v>
      </c>
      <c r="C144" s="163">
        <v>510</v>
      </c>
      <c r="D144" s="163">
        <v>187</v>
      </c>
      <c r="E144" s="163">
        <v>623</v>
      </c>
      <c r="F144" s="163">
        <v>662</v>
      </c>
      <c r="G144" s="163">
        <v>674</v>
      </c>
      <c r="H144" s="163">
        <v>512</v>
      </c>
      <c r="I144" s="178">
        <f t="shared" si="62"/>
        <v>-0.24035608308605338</v>
      </c>
      <c r="J144" s="162">
        <f t="shared" si="61"/>
        <v>-162</v>
      </c>
      <c r="K144" s="164">
        <f t="shared" si="60"/>
        <v>7.589199028226781E-4</v>
      </c>
    </row>
    <row r="145" spans="2:11" x14ac:dyDescent="0.25">
      <c r="B145" s="162" t="s">
        <v>128</v>
      </c>
      <c r="C145" s="163">
        <v>1337</v>
      </c>
      <c r="D145" s="163">
        <v>6</v>
      </c>
      <c r="E145" s="163">
        <v>769</v>
      </c>
      <c r="F145" s="163">
        <v>1410</v>
      </c>
      <c r="G145" s="163">
        <v>1138</v>
      </c>
      <c r="H145" s="163">
        <v>1073</v>
      </c>
      <c r="I145" s="178">
        <f t="shared" si="62"/>
        <v>-5.7117750439367287E-2</v>
      </c>
      <c r="J145" s="162">
        <f t="shared" si="61"/>
        <v>-65</v>
      </c>
      <c r="K145" s="164">
        <f t="shared" si="60"/>
        <v>1.5904708119701828E-3</v>
      </c>
    </row>
    <row r="146" spans="2:11" x14ac:dyDescent="0.25">
      <c r="B146" s="162" t="s">
        <v>131</v>
      </c>
      <c r="C146" s="163">
        <v>2873</v>
      </c>
      <c r="D146" s="163">
        <v>15</v>
      </c>
      <c r="E146" s="163">
        <v>380</v>
      </c>
      <c r="F146" s="163">
        <v>840</v>
      </c>
      <c r="G146" s="163">
        <v>724</v>
      </c>
      <c r="H146" s="163">
        <v>487</v>
      </c>
      <c r="I146" s="178">
        <f t="shared" si="62"/>
        <v>-0.32734806629834257</v>
      </c>
      <c r="J146" s="162">
        <f t="shared" si="61"/>
        <v>-237</v>
      </c>
      <c r="K146" s="164">
        <f t="shared" si="60"/>
        <v>7.2186326694266448E-4</v>
      </c>
    </row>
    <row r="147" spans="2:11" x14ac:dyDescent="0.25">
      <c r="B147" s="167" t="s">
        <v>145</v>
      </c>
      <c r="C147" s="168">
        <f t="shared" ref="C147" si="63">C139-SUM(C140:C146)</f>
        <v>8739</v>
      </c>
      <c r="D147" s="168">
        <f t="shared" ref="D147:H147" si="64">D139-SUM(D140:D146)</f>
        <v>1866</v>
      </c>
      <c r="E147" s="168">
        <f t="shared" si="64"/>
        <v>9887</v>
      </c>
      <c r="F147" s="168">
        <f t="shared" si="64"/>
        <v>11549</v>
      </c>
      <c r="G147" s="168">
        <f t="shared" si="64"/>
        <v>12340</v>
      </c>
      <c r="H147" s="168">
        <f t="shared" si="64"/>
        <v>11881</v>
      </c>
      <c r="I147" s="179">
        <f t="shared" si="62"/>
        <v>-3.7196110210696909E-2</v>
      </c>
      <c r="J147" s="167">
        <f>H147-G147</f>
        <v>-459</v>
      </c>
      <c r="K147" s="169">
        <f t="shared" si="60"/>
        <v>1.7610795635617654E-2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18569</v>
      </c>
      <c r="D149" s="175">
        <f t="shared" si="65"/>
        <v>4899</v>
      </c>
      <c r="E149" s="175">
        <f t="shared" si="65"/>
        <v>15900</v>
      </c>
      <c r="F149" s="175">
        <f t="shared" si="65"/>
        <v>18175</v>
      </c>
      <c r="G149" s="175">
        <f t="shared" si="65"/>
        <v>20241</v>
      </c>
      <c r="H149" s="175">
        <f t="shared" si="65"/>
        <v>18854</v>
      </c>
      <c r="I149" s="176">
        <f>IFERROR(H149/G149-1,"-")</f>
        <v>-6.8524282397114722E-2</v>
      </c>
      <c r="J149" s="175">
        <f>H149-G149</f>
        <v>-1387</v>
      </c>
      <c r="K149" s="176">
        <f t="shared" ref="K149:K161" si="66">H149/H$9</f>
        <v>2.794663251527104E-2</v>
      </c>
    </row>
    <row r="150" spans="2:11" x14ac:dyDescent="0.25">
      <c r="B150" s="158" t="s">
        <v>97</v>
      </c>
      <c r="C150" s="159">
        <v>6352</v>
      </c>
      <c r="D150" s="159">
        <v>3312</v>
      </c>
      <c r="E150" s="159">
        <v>7258</v>
      </c>
      <c r="F150" s="159">
        <v>7688</v>
      </c>
      <c r="G150" s="159">
        <v>7655</v>
      </c>
      <c r="H150" s="159">
        <v>6122</v>
      </c>
      <c r="I150" s="177">
        <f>IFERROR(H150/G150-1,"-")</f>
        <v>-0.2002612671456564</v>
      </c>
      <c r="J150" s="158">
        <f t="shared" ref="J150:J160" si="67">H150-G150</f>
        <v>-1533</v>
      </c>
      <c r="K150" s="160">
        <f t="shared" si="66"/>
        <v>9.0744289942977247E-3</v>
      </c>
    </row>
    <row r="151" spans="2:11" x14ac:dyDescent="0.25">
      <c r="B151" s="162" t="s">
        <v>103</v>
      </c>
      <c r="C151" s="163">
        <v>2912</v>
      </c>
      <c r="D151" s="163">
        <v>2974</v>
      </c>
      <c r="E151" s="163">
        <v>5429</v>
      </c>
      <c r="F151" s="163">
        <v>5578</v>
      </c>
      <c r="G151" s="163">
        <v>6019</v>
      </c>
      <c r="H151" s="163">
        <v>4245</v>
      </c>
      <c r="I151" s="178">
        <f>IFERROR(H151/G151-1,"-")</f>
        <v>-0.29473334440937038</v>
      </c>
      <c r="J151" s="162">
        <f t="shared" si="67"/>
        <v>-1774</v>
      </c>
      <c r="K151" s="164">
        <f t="shared" si="66"/>
        <v>6.2922167724263059E-3</v>
      </c>
    </row>
    <row r="152" spans="2:11" x14ac:dyDescent="0.25">
      <c r="B152" s="162" t="s">
        <v>100</v>
      </c>
      <c r="C152" s="163">
        <v>3440</v>
      </c>
      <c r="D152" s="163">
        <v>338</v>
      </c>
      <c r="E152" s="163">
        <v>1829</v>
      </c>
      <c r="F152" s="163">
        <v>2110</v>
      </c>
      <c r="G152" s="163">
        <v>1636</v>
      </c>
      <c r="H152" s="163">
        <v>1877</v>
      </c>
      <c r="I152" s="178">
        <f>IFERROR(H152/G152-1,"-")</f>
        <v>0.14731051344743284</v>
      </c>
      <c r="J152" s="162">
        <f t="shared" si="67"/>
        <v>241</v>
      </c>
      <c r="K152" s="164">
        <f t="shared" si="66"/>
        <v>2.7822122218714193E-3</v>
      </c>
    </row>
    <row r="153" spans="2:11" x14ac:dyDescent="0.25">
      <c r="B153" s="158" t="s">
        <v>107</v>
      </c>
      <c r="C153" s="159">
        <v>12217</v>
      </c>
      <c r="D153" s="159">
        <v>1587</v>
      </c>
      <c r="E153" s="159">
        <v>8642</v>
      </c>
      <c r="F153" s="159">
        <v>10487</v>
      </c>
      <c r="G153" s="159">
        <v>12586</v>
      </c>
      <c r="H153" s="159">
        <v>12732</v>
      </c>
      <c r="I153" s="177">
        <f>IFERROR(H153/G153-1,"-")</f>
        <v>1.1600190688066059E-2</v>
      </c>
      <c r="J153" s="158">
        <f t="shared" si="67"/>
        <v>146</v>
      </c>
      <c r="K153" s="160">
        <f t="shared" si="66"/>
        <v>1.8872203520973314E-2</v>
      </c>
    </row>
    <row r="154" spans="2:11" x14ac:dyDescent="0.25">
      <c r="B154" s="162" t="s">
        <v>110</v>
      </c>
      <c r="C154" s="163">
        <v>4135</v>
      </c>
      <c r="D154" s="163">
        <v>61</v>
      </c>
      <c r="E154" s="163">
        <v>2860</v>
      </c>
      <c r="F154" s="163">
        <v>3278</v>
      </c>
      <c r="G154" s="163">
        <v>3976</v>
      </c>
      <c r="H154" s="163">
        <v>2883</v>
      </c>
      <c r="I154" s="178">
        <f t="shared" ref="I154:I161" si="68">IFERROR(H154/G154-1,"-")</f>
        <v>-0.27489939637826966</v>
      </c>
      <c r="J154" s="162">
        <f t="shared" si="67"/>
        <v>-1093</v>
      </c>
      <c r="K154" s="164">
        <f t="shared" si="66"/>
        <v>4.2733712496831654E-3</v>
      </c>
    </row>
    <row r="155" spans="2:11" x14ac:dyDescent="0.25">
      <c r="B155" s="162" t="s">
        <v>113</v>
      </c>
      <c r="C155" s="163">
        <v>3096</v>
      </c>
      <c r="D155" s="163">
        <v>329</v>
      </c>
      <c r="E155" s="163">
        <v>1854</v>
      </c>
      <c r="F155" s="163">
        <v>2243</v>
      </c>
      <c r="G155" s="163">
        <v>2385</v>
      </c>
      <c r="H155" s="163">
        <v>2259</v>
      </c>
      <c r="I155" s="178">
        <f t="shared" si="68"/>
        <v>-5.2830188679245271E-2</v>
      </c>
      <c r="J155" s="162">
        <f t="shared" si="67"/>
        <v>-126</v>
      </c>
      <c r="K155" s="164">
        <f t="shared" si="66"/>
        <v>3.3484376181180269E-3</v>
      </c>
    </row>
    <row r="156" spans="2:11" x14ac:dyDescent="0.25">
      <c r="B156" s="162" t="s">
        <v>116</v>
      </c>
      <c r="C156" s="163">
        <v>1479</v>
      </c>
      <c r="D156" s="163">
        <v>319</v>
      </c>
      <c r="E156" s="163">
        <v>927</v>
      </c>
      <c r="F156" s="163">
        <v>1384</v>
      </c>
      <c r="G156" s="163">
        <v>1756</v>
      </c>
      <c r="H156" s="163">
        <v>2683</v>
      </c>
      <c r="I156" s="178">
        <f t="shared" si="68"/>
        <v>0.52790432801822318</v>
      </c>
      <c r="J156" s="162">
        <f t="shared" si="67"/>
        <v>927</v>
      </c>
      <c r="K156" s="164">
        <f t="shared" si="66"/>
        <v>3.9769181626430573E-3</v>
      </c>
    </row>
    <row r="157" spans="2:11" x14ac:dyDescent="0.25">
      <c r="B157" s="162" t="s">
        <v>123</v>
      </c>
      <c r="C157" s="163">
        <v>382</v>
      </c>
      <c r="D157" s="163">
        <v>62</v>
      </c>
      <c r="E157" s="163">
        <v>317</v>
      </c>
      <c r="F157" s="163">
        <v>374</v>
      </c>
      <c r="G157" s="163">
        <v>518</v>
      </c>
      <c r="H157" s="163">
        <v>562</v>
      </c>
      <c r="I157" s="178">
        <f t="shared" si="68"/>
        <v>8.4942084942084994E-2</v>
      </c>
      <c r="J157" s="162">
        <f t="shared" si="67"/>
        <v>44</v>
      </c>
      <c r="K157" s="164">
        <f t="shared" si="66"/>
        <v>8.3303317458270523E-4</v>
      </c>
    </row>
    <row r="158" spans="2:11" x14ac:dyDescent="0.25">
      <c r="B158" s="162" t="s">
        <v>119</v>
      </c>
      <c r="C158" s="163">
        <v>410</v>
      </c>
      <c r="D158" s="163">
        <v>63</v>
      </c>
      <c r="E158" s="163">
        <v>410</v>
      </c>
      <c r="F158" s="163">
        <v>535</v>
      </c>
      <c r="G158" s="163">
        <v>562</v>
      </c>
      <c r="H158" s="163">
        <v>642</v>
      </c>
      <c r="I158" s="178">
        <f t="shared" si="68"/>
        <v>0.14234875444839856</v>
      </c>
      <c r="J158" s="162">
        <f t="shared" si="67"/>
        <v>80</v>
      </c>
      <c r="K158" s="164">
        <f t="shared" si="66"/>
        <v>9.5161440939874867E-4</v>
      </c>
    </row>
    <row r="159" spans="2:11" x14ac:dyDescent="0.25">
      <c r="B159" s="162" t="s">
        <v>128</v>
      </c>
      <c r="C159" s="163">
        <v>189</v>
      </c>
      <c r="D159" s="163">
        <v>10</v>
      </c>
      <c r="E159" s="163">
        <v>156</v>
      </c>
      <c r="F159" s="163">
        <v>120</v>
      </c>
      <c r="G159" s="163">
        <v>178</v>
      </c>
      <c r="H159" s="163">
        <v>121</v>
      </c>
      <c r="I159" s="178">
        <f t="shared" si="68"/>
        <v>-0.3202247191011236</v>
      </c>
      <c r="J159" s="162">
        <f t="shared" si="67"/>
        <v>-57</v>
      </c>
      <c r="K159" s="164">
        <f t="shared" si="66"/>
        <v>1.7935411765926572E-4</v>
      </c>
    </row>
    <row r="160" spans="2:11" x14ac:dyDescent="0.25">
      <c r="B160" s="162" t="s">
        <v>131</v>
      </c>
      <c r="C160" s="163">
        <v>238</v>
      </c>
      <c r="D160" s="163">
        <v>18</v>
      </c>
      <c r="E160" s="163">
        <v>195</v>
      </c>
      <c r="F160" s="163">
        <v>307</v>
      </c>
      <c r="G160" s="163">
        <v>204</v>
      </c>
      <c r="H160" s="163">
        <v>130</v>
      </c>
      <c r="I160" s="178">
        <f t="shared" si="68"/>
        <v>-0.36274509803921573</v>
      </c>
      <c r="J160" s="162">
        <f t="shared" si="67"/>
        <v>-74</v>
      </c>
      <c r="K160" s="164">
        <f t="shared" si="66"/>
        <v>1.926945065760706E-4</v>
      </c>
    </row>
    <row r="161" spans="2:11" x14ac:dyDescent="0.25">
      <c r="B161" s="167" t="s">
        <v>145</v>
      </c>
      <c r="C161" s="168">
        <f t="shared" ref="C161" si="69">C153-SUM(C154:C160)</f>
        <v>2288</v>
      </c>
      <c r="D161" s="168">
        <f t="shared" ref="D161:H161" si="70">D153-SUM(D154:D160)</f>
        <v>725</v>
      </c>
      <c r="E161" s="168">
        <f t="shared" si="70"/>
        <v>1923</v>
      </c>
      <c r="F161" s="168">
        <f t="shared" si="70"/>
        <v>2246</v>
      </c>
      <c r="G161" s="168">
        <f t="shared" si="70"/>
        <v>3007</v>
      </c>
      <c r="H161" s="168">
        <f t="shared" si="70"/>
        <v>3452</v>
      </c>
      <c r="I161" s="179">
        <f t="shared" si="68"/>
        <v>0.14798802793481869</v>
      </c>
      <c r="J161" s="167">
        <f>H161-G161</f>
        <v>445</v>
      </c>
      <c r="K161" s="169">
        <f t="shared" si="66"/>
        <v>5.1167802823122747E-3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36903-0722-4489-A317-1B977DB0802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45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185824</v>
      </c>
      <c r="D9" s="175">
        <f t="shared" si="0"/>
        <v>24058</v>
      </c>
      <c r="E9" s="175">
        <f t="shared" si="0"/>
        <v>131129</v>
      </c>
      <c r="F9" s="175">
        <f t="shared" si="0"/>
        <v>164303</v>
      </c>
      <c r="G9" s="175">
        <f t="shared" si="0"/>
        <v>184962</v>
      </c>
      <c r="H9" s="175">
        <f t="shared" si="0"/>
        <v>181576</v>
      </c>
      <c r="I9" s="176">
        <f>IFERROR(H9/G9-1,"-")</f>
        <v>-1.8306462949146285E-2</v>
      </c>
      <c r="J9" s="175">
        <f t="shared" ref="J9:J21" si="1">H9-G9</f>
        <v>-3386</v>
      </c>
      <c r="K9" s="176">
        <f t="shared" ref="K9:K21" si="2">H9/H$9</f>
        <v>1</v>
      </c>
      <c r="N9" s="155" t="s">
        <v>68</v>
      </c>
      <c r="O9" s="175">
        <f t="shared" ref="O9:T9" si="3">O10+O13</f>
        <v>85018</v>
      </c>
      <c r="P9" s="175">
        <f t="shared" si="3"/>
        <v>13023</v>
      </c>
      <c r="Q9" s="175">
        <f t="shared" si="3"/>
        <v>69712</v>
      </c>
      <c r="R9" s="175">
        <f t="shared" si="3"/>
        <v>79229</v>
      </c>
      <c r="S9" s="175">
        <f t="shared" si="3"/>
        <v>84633</v>
      </c>
      <c r="T9" s="175">
        <f t="shared" si="3"/>
        <v>81367</v>
      </c>
      <c r="U9" s="176">
        <f>IFERROR(T9/S9-1,"-")</f>
        <v>-3.8590148050996698E-2</v>
      </c>
      <c r="V9" s="175">
        <f>T9-S9</f>
        <v>-3266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14068</v>
      </c>
      <c r="D10" s="159">
        <v>7596</v>
      </c>
      <c r="E10" s="159">
        <v>9952</v>
      </c>
      <c r="F10" s="159">
        <v>10344</v>
      </c>
      <c r="G10" s="159">
        <v>11396</v>
      </c>
      <c r="H10" s="159">
        <v>11693</v>
      </c>
      <c r="I10" s="177">
        <f>IFERROR(H10/G10-1,"-")</f>
        <v>2.6061776061776065E-2</v>
      </c>
      <c r="J10" s="158">
        <f t="shared" si="1"/>
        <v>297</v>
      </c>
      <c r="K10" s="160">
        <f t="shared" si="2"/>
        <v>6.4397277173194697E-2</v>
      </c>
      <c r="N10" s="158" t="s">
        <v>97</v>
      </c>
      <c r="O10" s="159">
        <v>3397</v>
      </c>
      <c r="P10" s="159">
        <v>3790</v>
      </c>
      <c r="Q10" s="159">
        <v>2740</v>
      </c>
      <c r="R10" s="159">
        <v>2508</v>
      </c>
      <c r="S10" s="159">
        <v>2672</v>
      </c>
      <c r="T10" s="159">
        <v>2646</v>
      </c>
      <c r="U10" s="177">
        <f>IFERROR(T10/S10-1,"-")</f>
        <v>-9.7305389221556959E-3</v>
      </c>
      <c r="V10" s="158">
        <f t="shared" ref="V10:V20" si="5">T10-S10</f>
        <v>-26</v>
      </c>
      <c r="W10" s="160">
        <f t="shared" si="4"/>
        <v>3.251932601668981E-2</v>
      </c>
    </row>
    <row r="11" spans="1:23" x14ac:dyDescent="0.25">
      <c r="A11" s="161" t="s">
        <v>100</v>
      </c>
      <c r="B11" s="162" t="s">
        <v>103</v>
      </c>
      <c r="C11" s="163">
        <v>8085</v>
      </c>
      <c r="D11" s="163">
        <v>6454</v>
      </c>
      <c r="E11" s="163">
        <v>5558</v>
      </c>
      <c r="F11" s="163">
        <v>5256</v>
      </c>
      <c r="G11" s="163">
        <v>5217</v>
      </c>
      <c r="H11" s="163">
        <v>4494</v>
      </c>
      <c r="I11" s="178">
        <f>IFERROR(H11/G11-1,"-")</f>
        <v>-0.13858539390454283</v>
      </c>
      <c r="J11" s="162">
        <f t="shared" si="1"/>
        <v>-723</v>
      </c>
      <c r="K11" s="164">
        <f t="shared" si="2"/>
        <v>2.4749966955985372E-2</v>
      </c>
      <c r="N11" s="162" t="s">
        <v>103</v>
      </c>
      <c r="O11" s="163">
        <v>2450</v>
      </c>
      <c r="P11" s="163">
        <v>3492</v>
      </c>
      <c r="Q11" s="163">
        <v>1743</v>
      </c>
      <c r="R11" s="163">
        <v>1312</v>
      </c>
      <c r="S11" s="163">
        <v>1383</v>
      </c>
      <c r="T11" s="163">
        <v>1153</v>
      </c>
      <c r="U11" s="178">
        <f>IFERROR(T11/S11-1,"-")</f>
        <v>-0.16630513376717282</v>
      </c>
      <c r="V11" s="162">
        <f t="shared" si="5"/>
        <v>-230</v>
      </c>
      <c r="W11" s="164">
        <f>T11/T$9</f>
        <v>1.4170363906743521E-2</v>
      </c>
    </row>
    <row r="12" spans="1:23" x14ac:dyDescent="0.25">
      <c r="A12" s="1"/>
      <c r="B12" s="162" t="s">
        <v>100</v>
      </c>
      <c r="C12" s="163">
        <v>5983</v>
      </c>
      <c r="D12" s="163">
        <v>1142</v>
      </c>
      <c r="E12" s="163">
        <v>4394</v>
      </c>
      <c r="F12" s="163">
        <v>5088</v>
      </c>
      <c r="G12" s="163">
        <v>6179</v>
      </c>
      <c r="H12" s="163">
        <v>7199</v>
      </c>
      <c r="I12" s="178">
        <f>IFERROR(H12/G12-1,"-")</f>
        <v>0.16507525489561425</v>
      </c>
      <c r="J12" s="162">
        <f t="shared" si="1"/>
        <v>1020</v>
      </c>
      <c r="K12" s="164">
        <f t="shared" si="2"/>
        <v>3.9647310217209325E-2</v>
      </c>
      <c r="N12" s="162" t="s">
        <v>100</v>
      </c>
      <c r="O12" s="163">
        <v>947</v>
      </c>
      <c r="P12" s="163">
        <v>298</v>
      </c>
      <c r="Q12" s="163">
        <v>997</v>
      </c>
      <c r="R12" s="163">
        <v>1196</v>
      </c>
      <c r="S12" s="163">
        <v>1289</v>
      </c>
      <c r="T12" s="163">
        <v>1493</v>
      </c>
      <c r="U12" s="178">
        <f>IFERROR(T12/S12-1,"-")</f>
        <v>0.15826221877424351</v>
      </c>
      <c r="V12" s="162">
        <f t="shared" si="5"/>
        <v>204</v>
      </c>
      <c r="W12" s="164">
        <f t="shared" si="4"/>
        <v>1.8348962109946292E-2</v>
      </c>
    </row>
    <row r="13" spans="1:23" s="56" customFormat="1" x14ac:dyDescent="0.25">
      <c r="B13" s="158" t="s">
        <v>107</v>
      </c>
      <c r="C13" s="159">
        <v>171756</v>
      </c>
      <c r="D13" s="159">
        <v>16462</v>
      </c>
      <c r="E13" s="159">
        <v>121177</v>
      </c>
      <c r="F13" s="159">
        <v>153959</v>
      </c>
      <c r="G13" s="159">
        <v>173566</v>
      </c>
      <c r="H13" s="159">
        <v>169883</v>
      </c>
      <c r="I13" s="177">
        <f>IFERROR(H13/G13-1,"-")</f>
        <v>-2.1219593699226769E-2</v>
      </c>
      <c r="J13" s="158">
        <f t="shared" si="1"/>
        <v>-3683</v>
      </c>
      <c r="K13" s="160">
        <f t="shared" si="2"/>
        <v>0.93560272282680534</v>
      </c>
      <c r="N13" s="158" t="s">
        <v>107</v>
      </c>
      <c r="O13" s="159">
        <v>81621</v>
      </c>
      <c r="P13" s="159">
        <v>9233</v>
      </c>
      <c r="Q13" s="159">
        <v>66972</v>
      </c>
      <c r="R13" s="159">
        <v>76721</v>
      </c>
      <c r="S13" s="159">
        <v>81961</v>
      </c>
      <c r="T13" s="159">
        <v>78721</v>
      </c>
      <c r="U13" s="177">
        <f>IFERROR(T13/S13-1,"-")</f>
        <v>-3.9530996449530842E-2</v>
      </c>
      <c r="V13" s="158">
        <f t="shared" si="5"/>
        <v>-3240</v>
      </c>
      <c r="W13" s="160">
        <f t="shared" si="4"/>
        <v>0.96748067398331017</v>
      </c>
    </row>
    <row r="14" spans="1:23" s="56" customFormat="1" x14ac:dyDescent="0.25">
      <c r="B14" s="162" t="s">
        <v>110</v>
      </c>
      <c r="C14" s="163">
        <v>73499</v>
      </c>
      <c r="D14" s="163">
        <v>1192</v>
      </c>
      <c r="E14" s="163">
        <v>42560</v>
      </c>
      <c r="F14" s="163">
        <v>61875</v>
      </c>
      <c r="G14" s="163">
        <v>74501</v>
      </c>
      <c r="H14" s="163">
        <v>75092</v>
      </c>
      <c r="I14" s="178">
        <f t="shared" ref="I14:I21" si="6">IFERROR(H14/G14-1,"-")</f>
        <v>7.9327794257795237E-3</v>
      </c>
      <c r="J14" s="162">
        <f t="shared" si="1"/>
        <v>591</v>
      </c>
      <c r="K14" s="164">
        <f t="shared" si="2"/>
        <v>0.41355685773450235</v>
      </c>
      <c r="N14" s="162" t="s">
        <v>110</v>
      </c>
      <c r="O14" s="163">
        <v>33439</v>
      </c>
      <c r="P14" s="163">
        <v>521</v>
      </c>
      <c r="Q14" s="163">
        <v>23920</v>
      </c>
      <c r="R14" s="163">
        <v>32736</v>
      </c>
      <c r="S14" s="163">
        <v>35682</v>
      </c>
      <c r="T14" s="163">
        <v>35067</v>
      </c>
      <c r="U14" s="178">
        <f t="shared" ref="U14:U21" si="7">IFERROR(T14/S14-1,"-")</f>
        <v>-1.723558096519251E-2</v>
      </c>
      <c r="V14" s="162">
        <f t="shared" si="5"/>
        <v>-615</v>
      </c>
      <c r="W14" s="164">
        <f t="shared" si="4"/>
        <v>0.43097324468150477</v>
      </c>
    </row>
    <row r="15" spans="1:23" x14ac:dyDescent="0.25">
      <c r="A15" s="1"/>
      <c r="B15" s="162" t="s">
        <v>113</v>
      </c>
      <c r="C15" s="163">
        <v>11561</v>
      </c>
      <c r="D15" s="163">
        <v>1599</v>
      </c>
      <c r="E15" s="163">
        <v>7303</v>
      </c>
      <c r="F15" s="163">
        <v>9242</v>
      </c>
      <c r="G15" s="163">
        <v>10096</v>
      </c>
      <c r="H15" s="163">
        <v>10008</v>
      </c>
      <c r="I15" s="178">
        <f t="shared" si="6"/>
        <v>-8.7163232963549664E-3</v>
      </c>
      <c r="J15" s="162">
        <f t="shared" si="1"/>
        <v>-88</v>
      </c>
      <c r="K15" s="164">
        <f t="shared" si="2"/>
        <v>5.5117416398642989E-2</v>
      </c>
      <c r="N15" s="162" t="s">
        <v>113</v>
      </c>
      <c r="O15" s="163">
        <v>2650</v>
      </c>
      <c r="P15" s="163">
        <v>723</v>
      </c>
      <c r="Q15" s="163">
        <v>1876</v>
      </c>
      <c r="R15" s="163">
        <v>2019</v>
      </c>
      <c r="S15" s="163">
        <v>2408</v>
      </c>
      <c r="T15" s="163">
        <v>2469</v>
      </c>
      <c r="U15" s="178">
        <f t="shared" si="7"/>
        <v>2.5332225913621276E-2</v>
      </c>
      <c r="V15" s="162">
        <f t="shared" si="5"/>
        <v>61</v>
      </c>
      <c r="W15" s="164">
        <f t="shared" si="4"/>
        <v>3.0343996952081311E-2</v>
      </c>
    </row>
    <row r="16" spans="1:23" x14ac:dyDescent="0.25">
      <c r="A16" s="1"/>
      <c r="B16" s="162" t="s">
        <v>116</v>
      </c>
      <c r="C16" s="163">
        <v>4547</v>
      </c>
      <c r="D16" s="163">
        <v>2862</v>
      </c>
      <c r="E16" s="163">
        <v>5188</v>
      </c>
      <c r="F16" s="163">
        <v>6354</v>
      </c>
      <c r="G16" s="163">
        <v>7896</v>
      </c>
      <c r="H16" s="163">
        <v>6412</v>
      </c>
      <c r="I16" s="178">
        <f t="shared" si="6"/>
        <v>-0.18794326241134751</v>
      </c>
      <c r="J16" s="162">
        <f t="shared" si="1"/>
        <v>-1484</v>
      </c>
      <c r="K16" s="164">
        <f t="shared" si="2"/>
        <v>3.5313036965237694E-2</v>
      </c>
      <c r="N16" s="162" t="s">
        <v>116</v>
      </c>
      <c r="O16" s="163">
        <v>1388</v>
      </c>
      <c r="P16" s="163">
        <v>1482</v>
      </c>
      <c r="Q16" s="163">
        <v>1781</v>
      </c>
      <c r="R16" s="163">
        <v>1633</v>
      </c>
      <c r="S16" s="163">
        <v>1815</v>
      </c>
      <c r="T16" s="163">
        <v>1763</v>
      </c>
      <c r="U16" s="178">
        <f t="shared" si="7"/>
        <v>-2.8650137741046855E-2</v>
      </c>
      <c r="V16" s="162">
        <f t="shared" si="5"/>
        <v>-52</v>
      </c>
      <c r="W16" s="164">
        <f t="shared" si="4"/>
        <v>2.1667260683077907E-2</v>
      </c>
    </row>
    <row r="17" spans="1:23" x14ac:dyDescent="0.25">
      <c r="A17" s="1"/>
      <c r="B17" s="162" t="s">
        <v>123</v>
      </c>
      <c r="C17" s="163">
        <v>6796</v>
      </c>
      <c r="D17" s="163">
        <v>429</v>
      </c>
      <c r="E17" s="163">
        <v>8074</v>
      </c>
      <c r="F17" s="163">
        <v>6864</v>
      </c>
      <c r="G17" s="163">
        <v>7511</v>
      </c>
      <c r="H17" s="163">
        <v>7289</v>
      </c>
      <c r="I17" s="178">
        <f t="shared" si="6"/>
        <v>-2.9556650246305383E-2</v>
      </c>
      <c r="J17" s="162">
        <f t="shared" si="1"/>
        <v>-222</v>
      </c>
      <c r="K17" s="164">
        <f t="shared" si="2"/>
        <v>4.0142970436621579E-2</v>
      </c>
      <c r="N17" s="162" t="s">
        <v>123</v>
      </c>
      <c r="O17" s="163">
        <v>4221</v>
      </c>
      <c r="P17" s="163">
        <v>265</v>
      </c>
      <c r="Q17" s="163">
        <v>4454</v>
      </c>
      <c r="R17" s="163">
        <v>3749</v>
      </c>
      <c r="S17" s="163">
        <v>3797</v>
      </c>
      <c r="T17" s="163">
        <v>3619</v>
      </c>
      <c r="U17" s="178">
        <f t="shared" si="7"/>
        <v>-4.6879115090861179E-2</v>
      </c>
      <c r="V17" s="162">
        <f t="shared" si="5"/>
        <v>-178</v>
      </c>
      <c r="W17" s="164">
        <f t="shared" si="4"/>
        <v>4.4477490874678921E-2</v>
      </c>
    </row>
    <row r="18" spans="1:23" x14ac:dyDescent="0.25">
      <c r="A18" s="1"/>
      <c r="B18" s="162" t="s">
        <v>119</v>
      </c>
      <c r="C18" s="163">
        <v>2651</v>
      </c>
      <c r="D18" s="163">
        <v>474</v>
      </c>
      <c r="E18" s="163">
        <v>2556</v>
      </c>
      <c r="F18" s="163">
        <v>2738</v>
      </c>
      <c r="G18" s="163">
        <v>3331</v>
      </c>
      <c r="H18" s="163">
        <v>2652</v>
      </c>
      <c r="I18" s="178">
        <f t="shared" si="6"/>
        <v>-0.20384268988291809</v>
      </c>
      <c r="J18" s="162">
        <f t="shared" si="1"/>
        <v>-679</v>
      </c>
      <c r="K18" s="164">
        <f t="shared" si="2"/>
        <v>1.4605454465347844E-2</v>
      </c>
      <c r="N18" s="162" t="s">
        <v>119</v>
      </c>
      <c r="O18" s="163">
        <v>1170</v>
      </c>
      <c r="P18" s="163">
        <v>245</v>
      </c>
      <c r="Q18" s="163">
        <v>1295</v>
      </c>
      <c r="R18" s="163">
        <v>1329</v>
      </c>
      <c r="S18" s="163">
        <v>1769</v>
      </c>
      <c r="T18" s="163">
        <v>1369</v>
      </c>
      <c r="U18" s="178">
        <f t="shared" si="7"/>
        <v>-0.22611644997173541</v>
      </c>
      <c r="V18" s="162">
        <f t="shared" si="5"/>
        <v>-400</v>
      </c>
      <c r="W18" s="164">
        <f t="shared" si="4"/>
        <v>1.6825002765248811E-2</v>
      </c>
    </row>
    <row r="19" spans="1:23" x14ac:dyDescent="0.25">
      <c r="A19" s="161" t="s">
        <v>144</v>
      </c>
      <c r="B19" s="162" t="s">
        <v>128</v>
      </c>
      <c r="C19" s="163">
        <v>8436</v>
      </c>
      <c r="D19" s="163">
        <v>108</v>
      </c>
      <c r="E19" s="163">
        <v>6393</v>
      </c>
      <c r="F19" s="163">
        <v>7704</v>
      </c>
      <c r="G19" s="163">
        <v>6892</v>
      </c>
      <c r="H19" s="163">
        <v>6147</v>
      </c>
      <c r="I19" s="178">
        <f t="shared" si="6"/>
        <v>-0.10809634358676723</v>
      </c>
      <c r="J19" s="162">
        <f t="shared" si="1"/>
        <v>-745</v>
      </c>
      <c r="K19" s="164">
        <f t="shared" si="2"/>
        <v>3.3853592985857162E-2</v>
      </c>
      <c r="N19" s="162" t="s">
        <v>128</v>
      </c>
      <c r="O19" s="163">
        <v>5109</v>
      </c>
      <c r="P19" s="163">
        <v>50</v>
      </c>
      <c r="Q19" s="163">
        <v>4585</v>
      </c>
      <c r="R19" s="163">
        <v>4518</v>
      </c>
      <c r="S19" s="163">
        <v>4429</v>
      </c>
      <c r="T19" s="163">
        <v>3434</v>
      </c>
      <c r="U19" s="178">
        <f t="shared" si="7"/>
        <v>-0.22465567848272749</v>
      </c>
      <c r="V19" s="162">
        <f t="shared" si="5"/>
        <v>-995</v>
      </c>
      <c r="W19" s="164">
        <f t="shared" si="4"/>
        <v>4.2203841852348004E-2</v>
      </c>
    </row>
    <row r="20" spans="1:23" x14ac:dyDescent="0.25">
      <c r="A20" s="166" t="s">
        <v>145</v>
      </c>
      <c r="B20" s="162" t="s">
        <v>131</v>
      </c>
      <c r="C20" s="163">
        <v>13705</v>
      </c>
      <c r="D20" s="163">
        <v>653</v>
      </c>
      <c r="E20" s="163">
        <v>5803</v>
      </c>
      <c r="F20" s="163">
        <v>7979</v>
      </c>
      <c r="G20" s="163">
        <v>9628</v>
      </c>
      <c r="H20" s="163">
        <v>6756</v>
      </c>
      <c r="I20" s="178">
        <f t="shared" si="6"/>
        <v>-0.29829663481512259</v>
      </c>
      <c r="J20" s="162">
        <f t="shared" si="1"/>
        <v>-2872</v>
      </c>
      <c r="K20" s="164">
        <f t="shared" si="2"/>
        <v>3.7207560470546769E-2</v>
      </c>
      <c r="N20" s="162" t="s">
        <v>131</v>
      </c>
      <c r="O20" s="163">
        <v>9025</v>
      </c>
      <c r="P20" s="163">
        <v>502</v>
      </c>
      <c r="Q20" s="163">
        <v>4211</v>
      </c>
      <c r="R20" s="163">
        <v>4894</v>
      </c>
      <c r="S20" s="163">
        <v>5688</v>
      </c>
      <c r="T20" s="163">
        <v>3940</v>
      </c>
      <c r="U20" s="178">
        <f t="shared" si="7"/>
        <v>-0.30731364275668072</v>
      </c>
      <c r="V20" s="162">
        <f t="shared" si="5"/>
        <v>-1748</v>
      </c>
      <c r="W20" s="164">
        <f t="shared" si="4"/>
        <v>4.8422579178290952E-2</v>
      </c>
    </row>
    <row r="21" spans="1:23" x14ac:dyDescent="0.25">
      <c r="B21" s="167" t="s">
        <v>145</v>
      </c>
      <c r="C21" s="168">
        <f t="shared" ref="C21" si="8">C13-SUM(C14:C20)</f>
        <v>50561</v>
      </c>
      <c r="D21" s="168">
        <f t="shared" ref="D21:H21" si="9">D13-SUM(D14:D20)</f>
        <v>9145</v>
      </c>
      <c r="E21" s="168">
        <f t="shared" si="9"/>
        <v>43300</v>
      </c>
      <c r="F21" s="168">
        <f t="shared" si="9"/>
        <v>51203</v>
      </c>
      <c r="G21" s="168">
        <f t="shared" si="9"/>
        <v>53711</v>
      </c>
      <c r="H21" s="168">
        <f t="shared" si="9"/>
        <v>55527</v>
      </c>
      <c r="I21" s="179">
        <f t="shared" si="6"/>
        <v>3.381057883859917E-2</v>
      </c>
      <c r="J21" s="167">
        <f t="shared" si="1"/>
        <v>1816</v>
      </c>
      <c r="K21" s="169">
        <f t="shared" si="2"/>
        <v>0.30580583337004891</v>
      </c>
      <c r="N21" s="167" t="s">
        <v>145</v>
      </c>
      <c r="O21" s="168">
        <f t="shared" ref="O21:T21" si="10">O13-SUM(O14:O20)</f>
        <v>24619</v>
      </c>
      <c r="P21" s="168">
        <f t="shared" si="10"/>
        <v>5445</v>
      </c>
      <c r="Q21" s="168">
        <f t="shared" si="10"/>
        <v>24850</v>
      </c>
      <c r="R21" s="168">
        <f t="shared" si="10"/>
        <v>25843</v>
      </c>
      <c r="S21" s="168">
        <f t="shared" si="10"/>
        <v>26373</v>
      </c>
      <c r="T21" s="168">
        <f t="shared" si="10"/>
        <v>27060</v>
      </c>
      <c r="U21" s="179">
        <f t="shared" si="7"/>
        <v>2.6049368672506068E-2</v>
      </c>
      <c r="V21" s="167">
        <f>T21-S21</f>
        <v>687</v>
      </c>
      <c r="W21" s="169">
        <f t="shared" si="4"/>
        <v>0.33256725699607947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54424</v>
      </c>
      <c r="D23" s="175">
        <f t="shared" si="11"/>
        <v>6887</v>
      </c>
      <c r="E23" s="175">
        <f t="shared" si="11"/>
        <v>30982</v>
      </c>
      <c r="F23" s="175">
        <f t="shared" si="11"/>
        <v>49992</v>
      </c>
      <c r="G23" s="175">
        <f t="shared" si="11"/>
        <v>58418</v>
      </c>
      <c r="H23" s="175">
        <f t="shared" si="11"/>
        <v>57089</v>
      </c>
      <c r="I23" s="176">
        <f>IFERROR(H23/G23-1,"-")</f>
        <v>-2.2749837378890025E-2</v>
      </c>
      <c r="J23" s="175">
        <f>H23-G23</f>
        <v>-1329</v>
      </c>
      <c r="K23" s="176">
        <f t="shared" ref="K23:K35" si="12">H23/H$9</f>
        <v>0.31440829184473718</v>
      </c>
    </row>
    <row r="24" spans="1:23" x14ac:dyDescent="0.25">
      <c r="B24" s="158" t="s">
        <v>97</v>
      </c>
      <c r="C24" s="159">
        <v>2833</v>
      </c>
      <c r="D24" s="159">
        <v>2438</v>
      </c>
      <c r="E24" s="159">
        <v>1986</v>
      </c>
      <c r="F24" s="159">
        <v>2827</v>
      </c>
      <c r="G24" s="159">
        <v>3396</v>
      </c>
      <c r="H24" s="159">
        <v>2869</v>
      </c>
      <c r="I24" s="177">
        <f>IFERROR(H24/G24-1,"-")</f>
        <v>-0.15518256772673733</v>
      </c>
      <c r="J24" s="158">
        <f t="shared" ref="J24:J34" si="13">H24-G24</f>
        <v>-527</v>
      </c>
      <c r="K24" s="160">
        <f t="shared" si="12"/>
        <v>1.5800546327708508E-2</v>
      </c>
    </row>
    <row r="25" spans="1:23" x14ac:dyDescent="0.25">
      <c r="B25" s="162" t="s">
        <v>103</v>
      </c>
      <c r="C25" s="163">
        <v>2303</v>
      </c>
      <c r="D25" s="163">
        <v>2087</v>
      </c>
      <c r="E25" s="163">
        <v>1287</v>
      </c>
      <c r="F25" s="163">
        <v>1884</v>
      </c>
      <c r="G25" s="163">
        <v>1702</v>
      </c>
      <c r="H25" s="163">
        <v>1300</v>
      </c>
      <c r="I25" s="178">
        <f>IFERROR(H25/G25-1,"-")</f>
        <v>-0.23619271445358403</v>
      </c>
      <c r="J25" s="162">
        <f t="shared" si="13"/>
        <v>-402</v>
      </c>
      <c r="K25" s="164">
        <f t="shared" si="12"/>
        <v>7.1595365026214915E-3</v>
      </c>
    </row>
    <row r="26" spans="1:23" x14ac:dyDescent="0.25">
      <c r="B26" s="162" t="s">
        <v>100</v>
      </c>
      <c r="C26" s="163">
        <v>530</v>
      </c>
      <c r="D26" s="163">
        <v>351</v>
      </c>
      <c r="E26" s="163">
        <v>699</v>
      </c>
      <c r="F26" s="163">
        <v>943</v>
      </c>
      <c r="G26" s="163">
        <v>1694</v>
      </c>
      <c r="H26" s="163">
        <v>1569</v>
      </c>
      <c r="I26" s="178">
        <f>IFERROR(H26/G26-1,"-")</f>
        <v>-7.3789846517119284E-2</v>
      </c>
      <c r="J26" s="162">
        <f t="shared" si="13"/>
        <v>-125</v>
      </c>
      <c r="K26" s="164">
        <f t="shared" si="12"/>
        <v>8.6410098250870159E-3</v>
      </c>
    </row>
    <row r="27" spans="1:23" x14ac:dyDescent="0.25">
      <c r="B27" s="158" t="s">
        <v>107</v>
      </c>
      <c r="C27" s="159">
        <v>51591</v>
      </c>
      <c r="D27" s="159">
        <v>4449</v>
      </c>
      <c r="E27" s="159">
        <v>28996</v>
      </c>
      <c r="F27" s="159">
        <v>47165</v>
      </c>
      <c r="G27" s="159">
        <v>55022</v>
      </c>
      <c r="H27" s="159">
        <v>54220</v>
      </c>
      <c r="I27" s="177">
        <f>IFERROR(H27/G27-1,"-")</f>
        <v>-1.4575987786703548E-2</v>
      </c>
      <c r="J27" s="158">
        <f t="shared" si="13"/>
        <v>-802</v>
      </c>
      <c r="K27" s="160">
        <f t="shared" si="12"/>
        <v>0.29860774551702868</v>
      </c>
    </row>
    <row r="28" spans="1:23" x14ac:dyDescent="0.25">
      <c r="B28" s="162" t="s">
        <v>110</v>
      </c>
      <c r="C28" s="163">
        <v>28098</v>
      </c>
      <c r="D28" s="163">
        <v>518</v>
      </c>
      <c r="E28" s="163">
        <v>12120</v>
      </c>
      <c r="F28" s="163">
        <v>21878</v>
      </c>
      <c r="G28" s="163">
        <v>27249</v>
      </c>
      <c r="H28" s="163">
        <v>28734</v>
      </c>
      <c r="I28" s="178">
        <f t="shared" ref="I28:I35" si="14">IFERROR(H28/G28-1,"-")</f>
        <v>5.4497412749091811E-2</v>
      </c>
      <c r="J28" s="162">
        <f t="shared" si="13"/>
        <v>1485</v>
      </c>
      <c r="K28" s="164">
        <f t="shared" si="12"/>
        <v>0.15824778605101997</v>
      </c>
    </row>
    <row r="29" spans="1:23" x14ac:dyDescent="0.25">
      <c r="B29" s="162" t="s">
        <v>113</v>
      </c>
      <c r="C29" s="163">
        <v>4020</v>
      </c>
      <c r="D29" s="163">
        <v>419</v>
      </c>
      <c r="E29" s="163">
        <v>1768</v>
      </c>
      <c r="F29" s="163">
        <v>2327</v>
      </c>
      <c r="G29" s="163">
        <v>2756</v>
      </c>
      <c r="H29" s="163">
        <v>2616</v>
      </c>
      <c r="I29" s="178">
        <f t="shared" si="14"/>
        <v>-5.0798258345428171E-2</v>
      </c>
      <c r="J29" s="162">
        <f t="shared" si="13"/>
        <v>-140</v>
      </c>
      <c r="K29" s="164">
        <f t="shared" si="12"/>
        <v>1.4407190377582941E-2</v>
      </c>
    </row>
    <row r="30" spans="1:23" x14ac:dyDescent="0.25">
      <c r="B30" s="162" t="s">
        <v>116</v>
      </c>
      <c r="C30" s="163">
        <v>1565</v>
      </c>
      <c r="D30" s="163">
        <v>745</v>
      </c>
      <c r="E30" s="163">
        <v>1803</v>
      </c>
      <c r="F30" s="163">
        <v>3031</v>
      </c>
      <c r="G30" s="163">
        <v>4634</v>
      </c>
      <c r="H30" s="163">
        <v>2370</v>
      </c>
      <c r="I30" s="178">
        <f t="shared" si="14"/>
        <v>-0.48856279671989644</v>
      </c>
      <c r="J30" s="162">
        <f t="shared" si="13"/>
        <v>-2264</v>
      </c>
      <c r="K30" s="164">
        <f t="shared" si="12"/>
        <v>1.3052385777856104E-2</v>
      </c>
    </row>
    <row r="31" spans="1:23" x14ac:dyDescent="0.25">
      <c r="B31" s="162" t="s">
        <v>123</v>
      </c>
      <c r="C31" s="163">
        <v>1891</v>
      </c>
      <c r="D31" s="163">
        <v>109</v>
      </c>
      <c r="E31" s="163">
        <v>1831</v>
      </c>
      <c r="F31" s="163">
        <v>2110</v>
      </c>
      <c r="G31" s="163">
        <v>2096</v>
      </c>
      <c r="H31" s="163">
        <v>1987</v>
      </c>
      <c r="I31" s="178">
        <f t="shared" si="14"/>
        <v>-5.2003816793893098E-2</v>
      </c>
      <c r="J31" s="162">
        <f t="shared" si="13"/>
        <v>-109</v>
      </c>
      <c r="K31" s="164">
        <f t="shared" si="12"/>
        <v>1.0943076177468388E-2</v>
      </c>
    </row>
    <row r="32" spans="1:23" x14ac:dyDescent="0.25">
      <c r="B32" s="162" t="s">
        <v>119</v>
      </c>
      <c r="C32" s="163">
        <v>999</v>
      </c>
      <c r="D32" s="163">
        <v>183</v>
      </c>
      <c r="E32" s="163">
        <v>876</v>
      </c>
      <c r="F32" s="163">
        <v>929</v>
      </c>
      <c r="G32" s="163">
        <v>1043</v>
      </c>
      <c r="H32" s="163">
        <v>902</v>
      </c>
      <c r="I32" s="178">
        <f t="shared" si="14"/>
        <v>-0.13518696069031644</v>
      </c>
      <c r="J32" s="162">
        <f t="shared" si="13"/>
        <v>-141</v>
      </c>
      <c r="K32" s="164">
        <f t="shared" si="12"/>
        <v>4.9676168656650659E-3</v>
      </c>
    </row>
    <row r="33" spans="2:11" x14ac:dyDescent="0.25">
      <c r="B33" s="162" t="s">
        <v>128</v>
      </c>
      <c r="C33" s="163">
        <v>1653</v>
      </c>
      <c r="D33" s="163">
        <v>19</v>
      </c>
      <c r="E33" s="163">
        <v>727</v>
      </c>
      <c r="F33" s="163">
        <v>1414</v>
      </c>
      <c r="G33" s="163">
        <v>969</v>
      </c>
      <c r="H33" s="163">
        <v>1188</v>
      </c>
      <c r="I33" s="178">
        <f t="shared" si="14"/>
        <v>0.22600619195046434</v>
      </c>
      <c r="J33" s="162">
        <f t="shared" si="13"/>
        <v>219</v>
      </c>
      <c r="K33" s="164">
        <f t="shared" si="12"/>
        <v>6.5427148962417941E-3</v>
      </c>
    </row>
    <row r="34" spans="2:11" x14ac:dyDescent="0.25">
      <c r="B34" s="162" t="s">
        <v>131</v>
      </c>
      <c r="C34" s="163">
        <v>1522</v>
      </c>
      <c r="D34" s="163">
        <v>58</v>
      </c>
      <c r="E34" s="163">
        <v>525</v>
      </c>
      <c r="F34" s="163">
        <v>1167</v>
      </c>
      <c r="G34" s="163">
        <v>1180</v>
      </c>
      <c r="H34" s="163">
        <v>752</v>
      </c>
      <c r="I34" s="178">
        <f t="shared" si="14"/>
        <v>-0.36271186440677972</v>
      </c>
      <c r="J34" s="162">
        <f t="shared" si="13"/>
        <v>-428</v>
      </c>
      <c r="K34" s="164">
        <f t="shared" si="12"/>
        <v>4.141516499977971E-3</v>
      </c>
    </row>
    <row r="35" spans="2:11" x14ac:dyDescent="0.25">
      <c r="B35" s="167" t="s">
        <v>145</v>
      </c>
      <c r="C35" s="168">
        <f t="shared" ref="C35" si="15">C27-SUM(C28:C34)</f>
        <v>11843</v>
      </c>
      <c r="D35" s="168">
        <f t="shared" ref="D35:H35" si="16">D27-SUM(D28:D34)</f>
        <v>2398</v>
      </c>
      <c r="E35" s="168">
        <f t="shared" si="16"/>
        <v>9346</v>
      </c>
      <c r="F35" s="168">
        <f t="shared" si="16"/>
        <v>14309</v>
      </c>
      <c r="G35" s="168">
        <f t="shared" si="16"/>
        <v>15095</v>
      </c>
      <c r="H35" s="168">
        <f t="shared" si="16"/>
        <v>15671</v>
      </c>
      <c r="I35" s="179">
        <f t="shared" si="14"/>
        <v>3.8158330573037524E-2</v>
      </c>
      <c r="J35" s="167">
        <f>H35-G35</f>
        <v>576</v>
      </c>
      <c r="K35" s="169">
        <f t="shared" si="12"/>
        <v>8.6305458871216462E-2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85018</v>
      </c>
      <c r="D37" s="175">
        <f t="shared" si="17"/>
        <v>13023</v>
      </c>
      <c r="E37" s="175">
        <f t="shared" si="17"/>
        <v>69712</v>
      </c>
      <c r="F37" s="175">
        <f t="shared" si="17"/>
        <v>79229</v>
      </c>
      <c r="G37" s="175">
        <f t="shared" si="17"/>
        <v>84633</v>
      </c>
      <c r="H37" s="175">
        <f t="shared" si="17"/>
        <v>81367</v>
      </c>
      <c r="I37" s="176">
        <f>IFERROR(H37/G37-1,"-")</f>
        <v>-3.8590148050996698E-2</v>
      </c>
      <c r="J37" s="175">
        <f>H37-G37</f>
        <v>-3266</v>
      </c>
      <c r="K37" s="176">
        <f t="shared" ref="K37:K49" si="18">H37/H$9</f>
        <v>0.44811538969907916</v>
      </c>
    </row>
    <row r="38" spans="2:11" x14ac:dyDescent="0.25">
      <c r="B38" s="158" t="s">
        <v>97</v>
      </c>
      <c r="C38" s="159">
        <v>3397</v>
      </c>
      <c r="D38" s="159">
        <v>3790</v>
      </c>
      <c r="E38" s="159">
        <v>2740</v>
      </c>
      <c r="F38" s="159">
        <v>2508</v>
      </c>
      <c r="G38" s="159">
        <v>2672</v>
      </c>
      <c r="H38" s="159">
        <v>2646</v>
      </c>
      <c r="I38" s="177">
        <f>IFERROR(H38/G38-1,"-")</f>
        <v>-9.7305389221556959E-3</v>
      </c>
      <c r="J38" s="158">
        <f t="shared" ref="J38:J48" si="19">H38-G38</f>
        <v>-26</v>
      </c>
      <c r="K38" s="160">
        <f t="shared" si="18"/>
        <v>1.457241045072036E-2</v>
      </c>
    </row>
    <row r="39" spans="2:11" x14ac:dyDescent="0.25">
      <c r="B39" s="162" t="s">
        <v>103</v>
      </c>
      <c r="C39" s="163">
        <v>2450</v>
      </c>
      <c r="D39" s="163">
        <v>3492</v>
      </c>
      <c r="E39" s="163">
        <v>1743</v>
      </c>
      <c r="F39" s="163">
        <v>1312</v>
      </c>
      <c r="G39" s="163">
        <v>1383</v>
      </c>
      <c r="H39" s="163">
        <v>1153</v>
      </c>
      <c r="I39" s="178">
        <f>IFERROR(H39/G39-1,"-")</f>
        <v>-0.16630513376717282</v>
      </c>
      <c r="J39" s="162">
        <f t="shared" si="19"/>
        <v>-230</v>
      </c>
      <c r="K39" s="164">
        <f t="shared" si="18"/>
        <v>6.3499581442481388E-3</v>
      </c>
    </row>
    <row r="40" spans="2:11" x14ac:dyDescent="0.25">
      <c r="B40" s="162" t="s">
        <v>100</v>
      </c>
      <c r="C40" s="163">
        <v>947</v>
      </c>
      <c r="D40" s="163">
        <v>298</v>
      </c>
      <c r="E40" s="163">
        <v>997</v>
      </c>
      <c r="F40" s="163">
        <v>1196</v>
      </c>
      <c r="G40" s="163">
        <v>1289</v>
      </c>
      <c r="H40" s="163">
        <v>1493</v>
      </c>
      <c r="I40" s="178">
        <f>IFERROR(H40/G40-1,"-")</f>
        <v>0.15826221877424351</v>
      </c>
      <c r="J40" s="162">
        <f t="shared" si="19"/>
        <v>204</v>
      </c>
      <c r="K40" s="164">
        <f t="shared" si="18"/>
        <v>8.2224523064722208E-3</v>
      </c>
    </row>
    <row r="41" spans="2:11" x14ac:dyDescent="0.25">
      <c r="B41" s="158" t="s">
        <v>107</v>
      </c>
      <c r="C41" s="159">
        <v>81621</v>
      </c>
      <c r="D41" s="159">
        <v>9233</v>
      </c>
      <c r="E41" s="159">
        <v>66972</v>
      </c>
      <c r="F41" s="159">
        <v>76721</v>
      </c>
      <c r="G41" s="159">
        <v>81961</v>
      </c>
      <c r="H41" s="159">
        <v>78721</v>
      </c>
      <c r="I41" s="177">
        <f>IFERROR(H41/G41-1,"-")</f>
        <v>-3.9530996449530842E-2</v>
      </c>
      <c r="J41" s="158">
        <f t="shared" si="19"/>
        <v>-3240</v>
      </c>
      <c r="K41" s="160">
        <f t="shared" si="18"/>
        <v>0.43354297924835883</v>
      </c>
    </row>
    <row r="42" spans="2:11" x14ac:dyDescent="0.25">
      <c r="B42" s="162" t="s">
        <v>110</v>
      </c>
      <c r="C42" s="163">
        <v>33439</v>
      </c>
      <c r="D42" s="163">
        <v>521</v>
      </c>
      <c r="E42" s="163">
        <v>23920</v>
      </c>
      <c r="F42" s="163">
        <v>32736</v>
      </c>
      <c r="G42" s="163">
        <v>35682</v>
      </c>
      <c r="H42" s="163">
        <v>35067</v>
      </c>
      <c r="I42" s="178">
        <f t="shared" ref="I42:I49" si="20">IFERROR(H42/G42-1,"-")</f>
        <v>-1.723558096519251E-2</v>
      </c>
      <c r="J42" s="162">
        <f t="shared" si="19"/>
        <v>-615</v>
      </c>
      <c r="K42" s="164">
        <f t="shared" si="18"/>
        <v>0.19312574349032913</v>
      </c>
    </row>
    <row r="43" spans="2:11" x14ac:dyDescent="0.25">
      <c r="B43" s="162" t="s">
        <v>113</v>
      </c>
      <c r="C43" s="163">
        <v>2650</v>
      </c>
      <c r="D43" s="163">
        <v>723</v>
      </c>
      <c r="E43" s="163">
        <v>1876</v>
      </c>
      <c r="F43" s="163">
        <v>2019</v>
      </c>
      <c r="G43" s="163">
        <v>2408</v>
      </c>
      <c r="H43" s="163">
        <v>2469</v>
      </c>
      <c r="I43" s="178">
        <f t="shared" si="20"/>
        <v>2.5332225913621276E-2</v>
      </c>
      <c r="J43" s="162">
        <f t="shared" si="19"/>
        <v>61</v>
      </c>
      <c r="K43" s="164">
        <f t="shared" si="18"/>
        <v>1.3597612019209587E-2</v>
      </c>
    </row>
    <row r="44" spans="2:11" x14ac:dyDescent="0.25">
      <c r="B44" s="162" t="s">
        <v>116</v>
      </c>
      <c r="C44" s="163">
        <v>1388</v>
      </c>
      <c r="D44" s="163">
        <v>1482</v>
      </c>
      <c r="E44" s="163">
        <v>1781</v>
      </c>
      <c r="F44" s="163">
        <v>1633</v>
      </c>
      <c r="G44" s="163">
        <v>1815</v>
      </c>
      <c r="H44" s="163">
        <v>1763</v>
      </c>
      <c r="I44" s="178">
        <f t="shared" si="20"/>
        <v>-2.8650137741046855E-2</v>
      </c>
      <c r="J44" s="162">
        <f t="shared" si="19"/>
        <v>-52</v>
      </c>
      <c r="K44" s="164">
        <f t="shared" si="18"/>
        <v>9.709432964708992E-3</v>
      </c>
    </row>
    <row r="45" spans="2:11" x14ac:dyDescent="0.25">
      <c r="B45" s="162" t="s">
        <v>123</v>
      </c>
      <c r="C45" s="163">
        <v>4221</v>
      </c>
      <c r="D45" s="163">
        <v>265</v>
      </c>
      <c r="E45" s="163">
        <v>4454</v>
      </c>
      <c r="F45" s="163">
        <v>3749</v>
      </c>
      <c r="G45" s="163">
        <v>3797</v>
      </c>
      <c r="H45" s="163">
        <v>3619</v>
      </c>
      <c r="I45" s="178">
        <f t="shared" si="20"/>
        <v>-4.6879115090861179E-2</v>
      </c>
      <c r="J45" s="162">
        <f t="shared" si="19"/>
        <v>-178</v>
      </c>
      <c r="K45" s="164">
        <f t="shared" si="18"/>
        <v>1.9931048156143983E-2</v>
      </c>
    </row>
    <row r="46" spans="2:11" x14ac:dyDescent="0.25">
      <c r="B46" s="162" t="s">
        <v>119</v>
      </c>
      <c r="C46" s="163">
        <v>1170</v>
      </c>
      <c r="D46" s="163">
        <v>245</v>
      </c>
      <c r="E46" s="163">
        <v>1295</v>
      </c>
      <c r="F46" s="163">
        <v>1329</v>
      </c>
      <c r="G46" s="163">
        <v>1769</v>
      </c>
      <c r="H46" s="163">
        <v>1369</v>
      </c>
      <c r="I46" s="178">
        <f t="shared" si="20"/>
        <v>-0.22611644997173541</v>
      </c>
      <c r="J46" s="162">
        <f t="shared" si="19"/>
        <v>-400</v>
      </c>
      <c r="K46" s="164">
        <f t="shared" si="18"/>
        <v>7.5395426708375554E-3</v>
      </c>
    </row>
    <row r="47" spans="2:11" x14ac:dyDescent="0.25">
      <c r="B47" s="162" t="s">
        <v>128</v>
      </c>
      <c r="C47" s="163">
        <v>5109</v>
      </c>
      <c r="D47" s="163">
        <v>50</v>
      </c>
      <c r="E47" s="163">
        <v>4585</v>
      </c>
      <c r="F47" s="163">
        <v>4518</v>
      </c>
      <c r="G47" s="163">
        <v>4429</v>
      </c>
      <c r="H47" s="163">
        <v>3434</v>
      </c>
      <c r="I47" s="178">
        <f t="shared" si="20"/>
        <v>-0.22465567848272749</v>
      </c>
      <c r="J47" s="162">
        <f t="shared" si="19"/>
        <v>-995</v>
      </c>
      <c r="K47" s="164">
        <f t="shared" si="18"/>
        <v>1.8912191038463234E-2</v>
      </c>
    </row>
    <row r="48" spans="2:11" x14ac:dyDescent="0.25">
      <c r="B48" s="162" t="s">
        <v>131</v>
      </c>
      <c r="C48" s="163">
        <v>9025</v>
      </c>
      <c r="D48" s="163">
        <v>502</v>
      </c>
      <c r="E48" s="163">
        <v>4211</v>
      </c>
      <c r="F48" s="163">
        <v>4894</v>
      </c>
      <c r="G48" s="163">
        <v>5688</v>
      </c>
      <c r="H48" s="163">
        <v>3940</v>
      </c>
      <c r="I48" s="178">
        <f t="shared" si="20"/>
        <v>-0.30731364275668072</v>
      </c>
      <c r="J48" s="162">
        <f t="shared" si="19"/>
        <v>-1748</v>
      </c>
      <c r="K48" s="164">
        <f t="shared" si="18"/>
        <v>2.1698902938714369E-2</v>
      </c>
    </row>
    <row r="49" spans="2:11" x14ac:dyDescent="0.25">
      <c r="B49" s="167" t="s">
        <v>145</v>
      </c>
      <c r="C49" s="168">
        <f t="shared" ref="C49" si="21">C41-SUM(C42:C48)</f>
        <v>24619</v>
      </c>
      <c r="D49" s="168">
        <f t="shared" ref="D49:H49" si="22">D41-SUM(D42:D48)</f>
        <v>5445</v>
      </c>
      <c r="E49" s="168">
        <f t="shared" si="22"/>
        <v>24850</v>
      </c>
      <c r="F49" s="168">
        <f t="shared" si="22"/>
        <v>25843</v>
      </c>
      <c r="G49" s="168">
        <f t="shared" si="22"/>
        <v>26373</v>
      </c>
      <c r="H49" s="168">
        <f t="shared" si="22"/>
        <v>27060</v>
      </c>
      <c r="I49" s="179">
        <f t="shared" si="20"/>
        <v>2.6049368672506068E-2</v>
      </c>
      <c r="J49" s="167">
        <f>H49-G49</f>
        <v>687</v>
      </c>
      <c r="K49" s="169">
        <f t="shared" si="18"/>
        <v>0.14902850596995199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1548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296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117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1252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447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72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51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48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47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84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490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21811</v>
      </c>
      <c r="D79" s="175">
        <f t="shared" si="33"/>
        <v>3015</v>
      </c>
      <c r="E79" s="175">
        <f t="shared" si="33"/>
        <v>16448</v>
      </c>
      <c r="F79" s="175">
        <f t="shared" si="33"/>
        <v>20292</v>
      </c>
      <c r="G79" s="175">
        <f t="shared" si="33"/>
        <v>20296</v>
      </c>
      <c r="H79" s="175">
        <f t="shared" si="33"/>
        <v>21764</v>
      </c>
      <c r="I79" s="176">
        <f>IFERROR(H79/G79-1,"-")</f>
        <v>7.232952305873086E-2</v>
      </c>
      <c r="J79" s="175">
        <f>IFERROR(H79-G79,"-")</f>
        <v>1468</v>
      </c>
      <c r="K79" s="176">
        <f>IFERROR(H79/H$9,"-")</f>
        <v>0.11986165572542627</v>
      </c>
    </row>
    <row r="80" spans="2:11" x14ac:dyDescent="0.25">
      <c r="B80" s="158" t="s">
        <v>97</v>
      </c>
      <c r="C80" s="159">
        <v>5469</v>
      </c>
      <c r="D80" s="159">
        <v>1080</v>
      </c>
      <c r="E80" s="159">
        <v>4235</v>
      </c>
      <c r="F80" s="159">
        <v>4024</v>
      </c>
      <c r="G80" s="159">
        <v>3925</v>
      </c>
      <c r="H80" s="159">
        <v>5138</v>
      </c>
      <c r="I80" s="177">
        <f>IFERROR(H80/G80-1,"-")</f>
        <v>0.30904458598726126</v>
      </c>
      <c r="J80" s="180">
        <f t="shared" ref="J80:J91" si="34">IFERROR(H80-G80,"-")</f>
        <v>1213</v>
      </c>
      <c r="K80" s="160">
        <f t="shared" ref="K80:K91" si="35">IFERROR(H80/H$9,"-")</f>
        <v>2.8296691192668633E-2</v>
      </c>
    </row>
    <row r="81" spans="2:11" x14ac:dyDescent="0.25">
      <c r="B81" s="162" t="s">
        <v>103</v>
      </c>
      <c r="C81" s="163">
        <v>1733</v>
      </c>
      <c r="D81" s="163">
        <v>658</v>
      </c>
      <c r="E81" s="163">
        <v>1951</v>
      </c>
      <c r="F81" s="163">
        <v>1774</v>
      </c>
      <c r="G81" s="163">
        <v>1265</v>
      </c>
      <c r="H81" s="163">
        <v>1663</v>
      </c>
      <c r="I81" s="178">
        <f>IFERROR(H81/G81-1,"-")</f>
        <v>0.31462450592885371</v>
      </c>
      <c r="J81" s="181">
        <f t="shared" si="34"/>
        <v>398</v>
      </c>
      <c r="K81" s="164">
        <f t="shared" si="35"/>
        <v>9.1586993875842626E-3</v>
      </c>
    </row>
    <row r="82" spans="2:11" x14ac:dyDescent="0.25">
      <c r="B82" s="162" t="s">
        <v>100</v>
      </c>
      <c r="C82" s="163">
        <v>3736</v>
      </c>
      <c r="D82" s="163">
        <v>422</v>
      </c>
      <c r="E82" s="163">
        <v>2284</v>
      </c>
      <c r="F82" s="163">
        <v>2250</v>
      </c>
      <c r="G82" s="163">
        <v>2660</v>
      </c>
      <c r="H82" s="163">
        <v>3475</v>
      </c>
      <c r="I82" s="178">
        <f>IFERROR(H82/G82-1,"-")</f>
        <v>0.3063909774436091</v>
      </c>
      <c r="J82" s="181">
        <f t="shared" si="34"/>
        <v>815</v>
      </c>
      <c r="K82" s="164">
        <f t="shared" si="35"/>
        <v>1.9137991805084371E-2</v>
      </c>
    </row>
    <row r="83" spans="2:11" x14ac:dyDescent="0.25">
      <c r="B83" s="158" t="s">
        <v>107</v>
      </c>
      <c r="C83" s="159">
        <v>16342</v>
      </c>
      <c r="D83" s="159">
        <v>1935</v>
      </c>
      <c r="E83" s="159">
        <v>12213</v>
      </c>
      <c r="F83" s="159">
        <v>16268</v>
      </c>
      <c r="G83" s="159">
        <v>16371</v>
      </c>
      <c r="H83" s="159">
        <v>16626</v>
      </c>
      <c r="I83" s="177">
        <f>IFERROR(H83/G83-1,"-")</f>
        <v>1.5576323987538832E-2</v>
      </c>
      <c r="J83" s="180">
        <f t="shared" si="34"/>
        <v>255</v>
      </c>
      <c r="K83" s="160">
        <f t="shared" si="35"/>
        <v>9.1564964532757628E-2</v>
      </c>
    </row>
    <row r="84" spans="2:11" x14ac:dyDescent="0.25">
      <c r="B84" s="162" t="s">
        <v>110</v>
      </c>
      <c r="C84" s="163">
        <v>1490</v>
      </c>
      <c r="D84" s="163">
        <v>92</v>
      </c>
      <c r="E84" s="163">
        <v>1104</v>
      </c>
      <c r="F84" s="163">
        <v>1607</v>
      </c>
      <c r="G84" s="163">
        <v>1896</v>
      </c>
      <c r="H84" s="163">
        <v>1892</v>
      </c>
      <c r="I84" s="178">
        <f t="shared" ref="I84:I91" si="36">IFERROR(H84/G84-1,"-")</f>
        <v>-2.1097046413501852E-3</v>
      </c>
      <c r="J84" s="181">
        <f t="shared" si="34"/>
        <v>-4</v>
      </c>
      <c r="K84" s="164">
        <f t="shared" si="35"/>
        <v>1.0419879279199894E-2</v>
      </c>
    </row>
    <row r="85" spans="2:11" x14ac:dyDescent="0.25">
      <c r="B85" s="162" t="s">
        <v>113</v>
      </c>
      <c r="C85" s="163">
        <v>3589</v>
      </c>
      <c r="D85" s="163">
        <v>372</v>
      </c>
      <c r="E85" s="163">
        <v>2674</v>
      </c>
      <c r="F85" s="163">
        <v>3583</v>
      </c>
      <c r="G85" s="163">
        <v>3368</v>
      </c>
      <c r="H85" s="163">
        <v>3682</v>
      </c>
      <c r="I85" s="178">
        <f t="shared" si="36"/>
        <v>9.3230403800474981E-2</v>
      </c>
      <c r="J85" s="181">
        <f t="shared" si="34"/>
        <v>314</v>
      </c>
      <c r="K85" s="164">
        <f t="shared" si="35"/>
        <v>2.0278010309732565E-2</v>
      </c>
    </row>
    <row r="86" spans="2:11" x14ac:dyDescent="0.25">
      <c r="B86" s="162" t="s">
        <v>116</v>
      </c>
      <c r="C86" s="163">
        <v>685</v>
      </c>
      <c r="D86" s="163">
        <v>417</v>
      </c>
      <c r="E86" s="163">
        <v>780</v>
      </c>
      <c r="F86" s="163">
        <v>682</v>
      </c>
      <c r="G86" s="163">
        <v>679</v>
      </c>
      <c r="H86" s="163">
        <v>1253</v>
      </c>
      <c r="I86" s="178">
        <f t="shared" si="36"/>
        <v>0.84536082474226815</v>
      </c>
      <c r="J86" s="181">
        <f t="shared" si="34"/>
        <v>574</v>
      </c>
      <c r="K86" s="164">
        <f t="shared" si="35"/>
        <v>6.900691721372869E-3</v>
      </c>
    </row>
    <row r="87" spans="2:11" x14ac:dyDescent="0.25">
      <c r="B87" s="162" t="s">
        <v>123</v>
      </c>
      <c r="C87" s="163">
        <v>243</v>
      </c>
      <c r="D87" s="163">
        <v>36</v>
      </c>
      <c r="E87" s="163">
        <v>761</v>
      </c>
      <c r="F87" s="163">
        <v>550</v>
      </c>
      <c r="G87" s="163">
        <v>733</v>
      </c>
      <c r="H87" s="163">
        <v>587</v>
      </c>
      <c r="I87" s="178">
        <f t="shared" si="36"/>
        <v>-0.19918144611186905</v>
      </c>
      <c r="J87" s="181">
        <f t="shared" si="34"/>
        <v>-146</v>
      </c>
      <c r="K87" s="164">
        <f t="shared" si="35"/>
        <v>3.2328060977221658E-3</v>
      </c>
    </row>
    <row r="88" spans="2:11" x14ac:dyDescent="0.25">
      <c r="B88" s="162" t="s">
        <v>119</v>
      </c>
      <c r="C88" s="163">
        <v>76</v>
      </c>
      <c r="D88" s="163">
        <v>38</v>
      </c>
      <c r="E88" s="163">
        <v>133</v>
      </c>
      <c r="F88" s="163">
        <v>108</v>
      </c>
      <c r="G88" s="163">
        <v>115</v>
      </c>
      <c r="H88" s="163">
        <v>143</v>
      </c>
      <c r="I88" s="178">
        <f t="shared" si="36"/>
        <v>0.24347826086956514</v>
      </c>
      <c r="J88" s="181">
        <f t="shared" si="34"/>
        <v>28</v>
      </c>
      <c r="K88" s="164">
        <f t="shared" si="35"/>
        <v>7.8754901528836413E-4</v>
      </c>
    </row>
    <row r="89" spans="2:11" x14ac:dyDescent="0.25">
      <c r="B89" s="162" t="s">
        <v>128</v>
      </c>
      <c r="C89" s="163">
        <v>1021</v>
      </c>
      <c r="D89" s="163">
        <v>24</v>
      </c>
      <c r="E89" s="163">
        <v>777</v>
      </c>
      <c r="F89" s="163">
        <v>1419</v>
      </c>
      <c r="G89" s="163">
        <v>989</v>
      </c>
      <c r="H89" s="163">
        <v>890</v>
      </c>
      <c r="I89" s="178">
        <f t="shared" si="36"/>
        <v>-0.1001011122345804</v>
      </c>
      <c r="J89" s="181">
        <f t="shared" si="34"/>
        <v>-99</v>
      </c>
      <c r="K89" s="164">
        <f t="shared" si="35"/>
        <v>4.9015288364100979E-3</v>
      </c>
    </row>
    <row r="90" spans="2:11" x14ac:dyDescent="0.25">
      <c r="B90" s="162" t="s">
        <v>131</v>
      </c>
      <c r="C90" s="163">
        <v>2037</v>
      </c>
      <c r="D90" s="163">
        <v>89</v>
      </c>
      <c r="E90" s="163">
        <v>853</v>
      </c>
      <c r="F90" s="163">
        <v>1692</v>
      </c>
      <c r="G90" s="163">
        <v>1721</v>
      </c>
      <c r="H90" s="163">
        <v>1073</v>
      </c>
      <c r="I90" s="178">
        <f t="shared" si="36"/>
        <v>-0.37652527600232422</v>
      </c>
      <c r="J90" s="181">
        <f t="shared" si="34"/>
        <v>-648</v>
      </c>
      <c r="K90" s="164">
        <f t="shared" si="35"/>
        <v>5.9093712825483546E-3</v>
      </c>
    </row>
    <row r="91" spans="2:11" x14ac:dyDescent="0.25">
      <c r="B91" s="167" t="s">
        <v>145</v>
      </c>
      <c r="C91" s="168">
        <f t="shared" ref="C91:H91" si="37">IFERROR(C83-SUM(C84:C90),"nd")</f>
        <v>7201</v>
      </c>
      <c r="D91" s="168">
        <f t="shared" si="37"/>
        <v>867</v>
      </c>
      <c r="E91" s="168">
        <f t="shared" si="37"/>
        <v>5131</v>
      </c>
      <c r="F91" s="168">
        <f t="shared" si="37"/>
        <v>6627</v>
      </c>
      <c r="G91" s="168">
        <f t="shared" si="37"/>
        <v>6870</v>
      </c>
      <c r="H91" s="168">
        <f t="shared" si="37"/>
        <v>7106</v>
      </c>
      <c r="I91" s="179">
        <f t="shared" si="36"/>
        <v>3.4352256186317431E-2</v>
      </c>
      <c r="J91" s="182">
        <f t="shared" si="34"/>
        <v>236</v>
      </c>
      <c r="K91" s="169">
        <f t="shared" si="35"/>
        <v>3.9135127990483326E-2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11140</v>
      </c>
      <c r="D107" s="175">
        <f t="shared" si="43"/>
        <v>6</v>
      </c>
      <c r="E107" s="175">
        <f t="shared" si="43"/>
        <v>3505</v>
      </c>
      <c r="F107" s="175">
        <f t="shared" si="43"/>
        <v>4060</v>
      </c>
      <c r="G107" s="175">
        <f t="shared" si="43"/>
        <v>4189</v>
      </c>
      <c r="H107" s="175">
        <f t="shared" si="43"/>
        <v>4387</v>
      </c>
      <c r="I107" s="176">
        <f>IFERROR(H107/G107-1,"-")</f>
        <v>4.7266650751969452E-2</v>
      </c>
      <c r="J107" s="175">
        <f>IFERROR(H107-G107,"-")</f>
        <v>198</v>
      </c>
      <c r="K107" s="176">
        <f>IFERROR(H107/H$9,"-")</f>
        <v>2.4160682028461913E-2</v>
      </c>
    </row>
    <row r="108" spans="2:11" x14ac:dyDescent="0.25">
      <c r="B108" s="158" t="s">
        <v>97</v>
      </c>
      <c r="C108" s="159">
        <v>1337</v>
      </c>
      <c r="D108" s="159">
        <v>6</v>
      </c>
      <c r="E108" s="159">
        <v>407</v>
      </c>
      <c r="F108" s="159">
        <v>279</v>
      </c>
      <c r="G108" s="159">
        <v>250</v>
      </c>
      <c r="H108" s="159">
        <v>307</v>
      </c>
      <c r="I108" s="177">
        <f>IFERROR(H108/G108-1,"-")</f>
        <v>0.22799999999999998</v>
      </c>
      <c r="J108" s="180">
        <f t="shared" ref="J108:J119" si="44">IFERROR(H108-G108,"-")</f>
        <v>57</v>
      </c>
      <c r="K108" s="160">
        <f t="shared" ref="K108:K119" si="45">IFERROR(H108/H$9,"-")</f>
        <v>1.6907520817729216E-3</v>
      </c>
    </row>
    <row r="109" spans="2:11" x14ac:dyDescent="0.25">
      <c r="B109" s="162" t="s">
        <v>103</v>
      </c>
      <c r="C109" s="163">
        <v>878</v>
      </c>
      <c r="D109" s="163">
        <v>0</v>
      </c>
      <c r="E109" s="163">
        <v>218</v>
      </c>
      <c r="F109" s="163">
        <v>93</v>
      </c>
      <c r="G109" s="163">
        <v>59</v>
      </c>
      <c r="H109" s="163">
        <v>90</v>
      </c>
      <c r="I109" s="178">
        <f>IFERROR(H109/G109-1,"-")</f>
        <v>0.52542372881355925</v>
      </c>
      <c r="J109" s="181">
        <f t="shared" si="44"/>
        <v>31</v>
      </c>
      <c r="K109" s="164">
        <f t="shared" si="45"/>
        <v>4.9566021941225712E-4</v>
      </c>
    </row>
    <row r="110" spans="2:11" x14ac:dyDescent="0.25">
      <c r="B110" s="162" t="s">
        <v>100</v>
      </c>
      <c r="C110" s="163">
        <v>459</v>
      </c>
      <c r="D110" s="163">
        <v>6</v>
      </c>
      <c r="E110" s="163">
        <v>189</v>
      </c>
      <c r="F110" s="163">
        <v>186</v>
      </c>
      <c r="G110" s="163">
        <v>191</v>
      </c>
      <c r="H110" s="163">
        <v>217</v>
      </c>
      <c r="I110" s="178">
        <f>IFERROR(H110/G110-1,"-")</f>
        <v>0.13612565445026181</v>
      </c>
      <c r="J110" s="181">
        <f t="shared" si="44"/>
        <v>26</v>
      </c>
      <c r="K110" s="164">
        <f t="shared" si="45"/>
        <v>1.1950918623606643E-3</v>
      </c>
    </row>
    <row r="111" spans="2:11" x14ac:dyDescent="0.25">
      <c r="B111" s="158" t="s">
        <v>107</v>
      </c>
      <c r="C111" s="159">
        <v>9803</v>
      </c>
      <c r="D111" s="159">
        <v>0</v>
      </c>
      <c r="E111" s="159">
        <v>3098</v>
      </c>
      <c r="F111" s="159">
        <v>3781</v>
      </c>
      <c r="G111" s="159">
        <v>3939</v>
      </c>
      <c r="H111" s="159">
        <v>4080</v>
      </c>
      <c r="I111" s="177">
        <f>IFERROR(H111/G111-1,"-")</f>
        <v>3.5795887281035776E-2</v>
      </c>
      <c r="J111" s="180">
        <f t="shared" si="44"/>
        <v>141</v>
      </c>
      <c r="K111" s="160">
        <f t="shared" si="45"/>
        <v>2.2469929946688991E-2</v>
      </c>
    </row>
    <row r="112" spans="2:11" x14ac:dyDescent="0.25">
      <c r="B112" s="162" t="s">
        <v>110</v>
      </c>
      <c r="C112" s="163">
        <v>5113</v>
      </c>
      <c r="D112" s="163">
        <v>0</v>
      </c>
      <c r="E112" s="163">
        <v>1745</v>
      </c>
      <c r="F112" s="163">
        <v>2147</v>
      </c>
      <c r="G112" s="163">
        <v>2010</v>
      </c>
      <c r="H112" s="163">
        <v>1988</v>
      </c>
      <c r="I112" s="178">
        <f t="shared" ref="I112:I119" si="46">IFERROR(H112/G112-1,"-")</f>
        <v>-1.0945273631840835E-2</v>
      </c>
      <c r="J112" s="181">
        <f t="shared" si="44"/>
        <v>-22</v>
      </c>
      <c r="K112" s="164">
        <f t="shared" si="45"/>
        <v>1.0948583513239634E-2</v>
      </c>
    </row>
    <row r="113" spans="2:11" x14ac:dyDescent="0.25">
      <c r="B113" s="162" t="s">
        <v>113</v>
      </c>
      <c r="C113" s="163">
        <v>375</v>
      </c>
      <c r="D113" s="163">
        <v>0</v>
      </c>
      <c r="E113" s="163">
        <v>139</v>
      </c>
      <c r="F113" s="163">
        <v>170</v>
      </c>
      <c r="G113" s="163">
        <v>192</v>
      </c>
      <c r="H113" s="163">
        <v>161</v>
      </c>
      <c r="I113" s="178">
        <f t="shared" si="46"/>
        <v>-0.16145833333333337</v>
      </c>
      <c r="J113" s="181">
        <f t="shared" si="44"/>
        <v>-31</v>
      </c>
      <c r="K113" s="164">
        <f t="shared" si="45"/>
        <v>8.8668105917081555E-4</v>
      </c>
    </row>
    <row r="114" spans="2:11" x14ac:dyDescent="0.25">
      <c r="B114" s="162" t="s">
        <v>116</v>
      </c>
      <c r="C114" s="163">
        <v>454</v>
      </c>
      <c r="D114" s="163">
        <v>0</v>
      </c>
      <c r="E114" s="163">
        <v>137</v>
      </c>
      <c r="F114" s="163">
        <v>177</v>
      </c>
      <c r="G114" s="163">
        <v>161</v>
      </c>
      <c r="H114" s="163">
        <v>196</v>
      </c>
      <c r="I114" s="178">
        <f t="shared" si="46"/>
        <v>0.21739130434782616</v>
      </c>
      <c r="J114" s="181">
        <f t="shared" si="44"/>
        <v>35</v>
      </c>
      <c r="K114" s="164">
        <f t="shared" si="45"/>
        <v>1.079437811164471E-3</v>
      </c>
    </row>
    <row r="115" spans="2:11" x14ac:dyDescent="0.25">
      <c r="B115" s="162" t="s">
        <v>123</v>
      </c>
      <c r="C115" s="163">
        <v>131</v>
      </c>
      <c r="D115" s="163">
        <v>0</v>
      </c>
      <c r="E115" s="163">
        <v>94</v>
      </c>
      <c r="F115" s="163">
        <v>75</v>
      </c>
      <c r="G115" s="163">
        <v>111</v>
      </c>
      <c r="H115" s="163">
        <v>121</v>
      </c>
      <c r="I115" s="178">
        <f t="shared" si="46"/>
        <v>9.0090090090090058E-2</v>
      </c>
      <c r="J115" s="181">
        <f t="shared" si="44"/>
        <v>10</v>
      </c>
      <c r="K115" s="164">
        <f t="shared" si="45"/>
        <v>6.6638762832092345E-4</v>
      </c>
    </row>
    <row r="116" spans="2:11" x14ac:dyDescent="0.25">
      <c r="B116" s="162" t="s">
        <v>119</v>
      </c>
      <c r="C116" s="163">
        <v>198</v>
      </c>
      <c r="D116" s="163">
        <v>0</v>
      </c>
      <c r="E116" s="163">
        <v>44</v>
      </c>
      <c r="F116" s="163">
        <v>78</v>
      </c>
      <c r="G116" s="163">
        <v>72</v>
      </c>
      <c r="H116" s="163">
        <v>50</v>
      </c>
      <c r="I116" s="178">
        <f t="shared" si="46"/>
        <v>-0.30555555555555558</v>
      </c>
      <c r="J116" s="181">
        <f t="shared" si="44"/>
        <v>-22</v>
      </c>
      <c r="K116" s="164">
        <f t="shared" si="45"/>
        <v>2.7536678856236507E-4</v>
      </c>
    </row>
    <row r="117" spans="2:11" x14ac:dyDescent="0.25">
      <c r="B117" s="162" t="s">
        <v>128</v>
      </c>
      <c r="C117" s="163">
        <v>164</v>
      </c>
      <c r="D117" s="163">
        <v>0</v>
      </c>
      <c r="E117" s="163">
        <v>32</v>
      </c>
      <c r="F117" s="163">
        <v>83</v>
      </c>
      <c r="G117" s="163">
        <v>44</v>
      </c>
      <c r="H117" s="163">
        <v>31</v>
      </c>
      <c r="I117" s="178">
        <f t="shared" si="46"/>
        <v>-0.29545454545454541</v>
      </c>
      <c r="J117" s="181">
        <f t="shared" si="44"/>
        <v>-13</v>
      </c>
      <c r="K117" s="164">
        <f t="shared" si="45"/>
        <v>1.7072740890866633E-4</v>
      </c>
    </row>
    <row r="118" spans="2:11" x14ac:dyDescent="0.25">
      <c r="B118" s="162" t="s">
        <v>131</v>
      </c>
      <c r="C118" s="163">
        <v>319</v>
      </c>
      <c r="D118" s="163">
        <v>0</v>
      </c>
      <c r="E118" s="163">
        <v>30</v>
      </c>
      <c r="F118" s="163">
        <v>50</v>
      </c>
      <c r="G118" s="163">
        <v>40</v>
      </c>
      <c r="H118" s="163">
        <v>23</v>
      </c>
      <c r="I118" s="178">
        <f t="shared" si="46"/>
        <v>-0.42500000000000004</v>
      </c>
      <c r="J118" s="181">
        <f t="shared" si="44"/>
        <v>-17</v>
      </c>
      <c r="K118" s="164">
        <f t="shared" si="45"/>
        <v>1.2666872273868794E-4</v>
      </c>
    </row>
    <row r="119" spans="2:11" x14ac:dyDescent="0.25">
      <c r="B119" s="167" t="s">
        <v>145</v>
      </c>
      <c r="C119" s="168">
        <f t="shared" ref="C119:H119" si="47">IFERROR(C111-SUM(C112:C118),"nd")</f>
        <v>3049</v>
      </c>
      <c r="D119" s="168">
        <f t="shared" si="47"/>
        <v>0</v>
      </c>
      <c r="E119" s="168">
        <f t="shared" si="47"/>
        <v>877</v>
      </c>
      <c r="F119" s="168">
        <f t="shared" si="47"/>
        <v>1001</v>
      </c>
      <c r="G119" s="168">
        <f t="shared" si="47"/>
        <v>1309</v>
      </c>
      <c r="H119" s="168">
        <f t="shared" si="47"/>
        <v>1510</v>
      </c>
      <c r="I119" s="179">
        <f t="shared" si="46"/>
        <v>0.15355233002291824</v>
      </c>
      <c r="J119" s="182">
        <f t="shared" si="44"/>
        <v>201</v>
      </c>
      <c r="K119" s="169">
        <f t="shared" si="45"/>
        <v>8.3160770145834246E-3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10317</v>
      </c>
      <c r="D135" s="175">
        <f t="shared" si="53"/>
        <v>1004</v>
      </c>
      <c r="E135" s="175">
        <f t="shared" si="53"/>
        <v>7355</v>
      </c>
      <c r="F135" s="175">
        <f t="shared" si="53"/>
        <v>8198</v>
      </c>
      <c r="G135" s="175">
        <f t="shared" si="53"/>
        <v>8141</v>
      </c>
      <c r="H135" s="175">
        <f t="shared" si="53"/>
        <v>8621</v>
      </c>
      <c r="I135" s="176">
        <f>IFERROR(H135/G135-1,"-")</f>
        <v>5.8960815624616192E-2</v>
      </c>
      <c r="J135" s="175">
        <f>IFERROR(H135-G135,"-")</f>
        <v>480</v>
      </c>
      <c r="K135" s="176">
        <f>IFERROR(H135/H$9,"-")</f>
        <v>4.7478741683922986E-2</v>
      </c>
    </row>
    <row r="136" spans="2:11" x14ac:dyDescent="0.25">
      <c r="B136" s="158" t="s">
        <v>97</v>
      </c>
      <c r="C136" s="159">
        <v>516</v>
      </c>
      <c r="D136" s="159">
        <v>244</v>
      </c>
      <c r="E136" s="159">
        <v>299</v>
      </c>
      <c r="F136" s="159">
        <v>512</v>
      </c>
      <c r="G136" s="159">
        <v>420</v>
      </c>
      <c r="H136" s="159">
        <v>359</v>
      </c>
      <c r="I136" s="177">
        <f>IFERROR(H136/G136-1,"-")</f>
        <v>-0.14523809523809528</v>
      </c>
      <c r="J136" s="180">
        <f t="shared" ref="J136:J147" si="54">IFERROR(H136-G136,"-")</f>
        <v>-61</v>
      </c>
      <c r="K136" s="160">
        <f t="shared" ref="K136:K147" si="55">IFERROR(H136/H$9,"-")</f>
        <v>1.9771335418777812E-3</v>
      </c>
    </row>
    <row r="137" spans="2:11" x14ac:dyDescent="0.25">
      <c r="B137" s="162" t="s">
        <v>103</v>
      </c>
      <c r="C137" s="163">
        <v>419</v>
      </c>
      <c r="D137" s="163">
        <v>209</v>
      </c>
      <c r="E137" s="163">
        <v>126</v>
      </c>
      <c r="F137" s="163">
        <v>130</v>
      </c>
      <c r="G137" s="163">
        <v>237</v>
      </c>
      <c r="H137" s="163">
        <v>79</v>
      </c>
      <c r="I137" s="178">
        <f>IFERROR(H137/G137-1,"-")</f>
        <v>-0.66666666666666674</v>
      </c>
      <c r="J137" s="181">
        <f t="shared" si="54"/>
        <v>-158</v>
      </c>
      <c r="K137" s="164">
        <f t="shared" si="55"/>
        <v>4.3507952592853683E-4</v>
      </c>
    </row>
    <row r="138" spans="2:11" x14ac:dyDescent="0.25">
      <c r="B138" s="162" t="s">
        <v>100</v>
      </c>
      <c r="C138" s="163">
        <v>97</v>
      </c>
      <c r="D138" s="163">
        <v>35</v>
      </c>
      <c r="E138" s="163">
        <v>173</v>
      </c>
      <c r="F138" s="163">
        <v>382</v>
      </c>
      <c r="G138" s="163">
        <v>183</v>
      </c>
      <c r="H138" s="163">
        <v>280</v>
      </c>
      <c r="I138" s="178">
        <f>IFERROR(H138/G138-1,"-")</f>
        <v>0.53005464480874309</v>
      </c>
      <c r="J138" s="181">
        <f t="shared" si="54"/>
        <v>97</v>
      </c>
      <c r="K138" s="164">
        <f t="shared" si="55"/>
        <v>1.5420540159492445E-3</v>
      </c>
    </row>
    <row r="139" spans="2:11" x14ac:dyDescent="0.25">
      <c r="B139" s="158" t="s">
        <v>107</v>
      </c>
      <c r="C139" s="159">
        <v>9801</v>
      </c>
      <c r="D139" s="159">
        <v>760</v>
      </c>
      <c r="E139" s="159">
        <v>7056</v>
      </c>
      <c r="F139" s="159">
        <v>7686</v>
      </c>
      <c r="G139" s="159">
        <v>7721</v>
      </c>
      <c r="H139" s="159">
        <v>8262</v>
      </c>
      <c r="I139" s="177">
        <f>IFERROR(H139/G139-1,"-")</f>
        <v>7.0068643958036469E-2</v>
      </c>
      <c r="J139" s="180">
        <f t="shared" si="54"/>
        <v>541</v>
      </c>
      <c r="K139" s="160">
        <f t="shared" si="55"/>
        <v>4.5501608142045201E-2</v>
      </c>
    </row>
    <row r="140" spans="2:11" x14ac:dyDescent="0.25">
      <c r="B140" s="162" t="s">
        <v>110</v>
      </c>
      <c r="C140" s="163">
        <v>4638</v>
      </c>
      <c r="D140" s="163">
        <v>56</v>
      </c>
      <c r="E140" s="163">
        <v>2336</v>
      </c>
      <c r="F140" s="163">
        <v>3114</v>
      </c>
      <c r="G140" s="163">
        <v>3548</v>
      </c>
      <c r="H140" s="163">
        <v>3474</v>
      </c>
      <c r="I140" s="178">
        <f t="shared" ref="I140:I147" si="56">IFERROR(H140/G140-1,"-")</f>
        <v>-2.0856820744081128E-2</v>
      </c>
      <c r="J140" s="181">
        <f t="shared" si="54"/>
        <v>-74</v>
      </c>
      <c r="K140" s="164">
        <f t="shared" si="55"/>
        <v>1.9132484469313125E-2</v>
      </c>
    </row>
    <row r="141" spans="2:11" x14ac:dyDescent="0.25">
      <c r="B141" s="162" t="s">
        <v>113</v>
      </c>
      <c r="C141" s="163">
        <v>523</v>
      </c>
      <c r="D141" s="163">
        <v>53</v>
      </c>
      <c r="E141" s="163">
        <v>625</v>
      </c>
      <c r="F141" s="163">
        <v>514</v>
      </c>
      <c r="G141" s="163">
        <v>470</v>
      </c>
      <c r="H141" s="163">
        <v>475</v>
      </c>
      <c r="I141" s="178">
        <f t="shared" si="56"/>
        <v>1.0638297872340496E-2</v>
      </c>
      <c r="J141" s="181">
        <f t="shared" si="54"/>
        <v>5</v>
      </c>
      <c r="K141" s="164">
        <f t="shared" si="55"/>
        <v>2.615984491342468E-3</v>
      </c>
    </row>
    <row r="142" spans="2:11" x14ac:dyDescent="0.25">
      <c r="B142" s="162" t="s">
        <v>116</v>
      </c>
      <c r="C142" s="163">
        <v>352</v>
      </c>
      <c r="D142" s="163">
        <v>213</v>
      </c>
      <c r="E142" s="163">
        <v>624</v>
      </c>
      <c r="F142" s="163">
        <v>610</v>
      </c>
      <c r="G142" s="163">
        <v>457</v>
      </c>
      <c r="H142" s="163">
        <v>626</v>
      </c>
      <c r="I142" s="178">
        <f t="shared" si="56"/>
        <v>0.36980306345733038</v>
      </c>
      <c r="J142" s="181">
        <f t="shared" si="54"/>
        <v>169</v>
      </c>
      <c r="K142" s="164">
        <f t="shared" si="55"/>
        <v>3.4475921928008107E-3</v>
      </c>
    </row>
    <row r="143" spans="2:11" x14ac:dyDescent="0.25">
      <c r="B143" s="162" t="s">
        <v>123</v>
      </c>
      <c r="C143" s="163">
        <v>274</v>
      </c>
      <c r="D143" s="163">
        <v>17</v>
      </c>
      <c r="E143" s="163">
        <v>342</v>
      </c>
      <c r="F143" s="163">
        <v>253</v>
      </c>
      <c r="G143" s="163">
        <v>191</v>
      </c>
      <c r="H143" s="163">
        <v>263</v>
      </c>
      <c r="I143" s="178">
        <f t="shared" si="56"/>
        <v>0.37696335078534027</v>
      </c>
      <c r="J143" s="181">
        <f t="shared" si="54"/>
        <v>72</v>
      </c>
      <c r="K143" s="164">
        <f t="shared" si="55"/>
        <v>1.4484293078380402E-3</v>
      </c>
    </row>
    <row r="144" spans="2:11" x14ac:dyDescent="0.25">
      <c r="B144" s="162" t="s">
        <v>119</v>
      </c>
      <c r="C144" s="163">
        <v>124</v>
      </c>
      <c r="D144" s="163">
        <v>6</v>
      </c>
      <c r="E144" s="163">
        <v>184</v>
      </c>
      <c r="F144" s="163">
        <v>146</v>
      </c>
      <c r="G144" s="163">
        <v>161</v>
      </c>
      <c r="H144" s="163">
        <v>165</v>
      </c>
      <c r="I144" s="178">
        <f t="shared" si="56"/>
        <v>2.4844720496894457E-2</v>
      </c>
      <c r="J144" s="181">
        <f t="shared" si="54"/>
        <v>4</v>
      </c>
      <c r="K144" s="164">
        <f t="shared" si="55"/>
        <v>9.0871040225580469E-4</v>
      </c>
    </row>
    <row r="145" spans="2:11" x14ac:dyDescent="0.25">
      <c r="B145" s="162" t="s">
        <v>128</v>
      </c>
      <c r="C145" s="163">
        <v>342</v>
      </c>
      <c r="D145" s="163">
        <v>15</v>
      </c>
      <c r="E145" s="163">
        <v>133</v>
      </c>
      <c r="F145" s="163">
        <v>160</v>
      </c>
      <c r="G145" s="163">
        <v>116</v>
      </c>
      <c r="H145" s="163">
        <v>173</v>
      </c>
      <c r="I145" s="178">
        <f t="shared" si="56"/>
        <v>0.49137931034482762</v>
      </c>
      <c r="J145" s="181">
        <f t="shared" si="54"/>
        <v>57</v>
      </c>
      <c r="K145" s="164">
        <f t="shared" si="55"/>
        <v>9.5276908842578309E-4</v>
      </c>
    </row>
    <row r="146" spans="2:11" x14ac:dyDescent="0.25">
      <c r="B146" s="162" t="s">
        <v>131</v>
      </c>
      <c r="C146" s="163">
        <v>606</v>
      </c>
      <c r="D146" s="163">
        <v>4</v>
      </c>
      <c r="E146" s="163">
        <v>46</v>
      </c>
      <c r="F146" s="163">
        <v>145</v>
      </c>
      <c r="G146" s="163">
        <v>174</v>
      </c>
      <c r="H146" s="163">
        <v>143</v>
      </c>
      <c r="I146" s="178">
        <f t="shared" si="56"/>
        <v>-0.17816091954022983</v>
      </c>
      <c r="J146" s="181">
        <f t="shared" si="54"/>
        <v>-31</v>
      </c>
      <c r="K146" s="164">
        <f t="shared" si="55"/>
        <v>7.8754901528836413E-4</v>
      </c>
    </row>
    <row r="147" spans="2:11" x14ac:dyDescent="0.25">
      <c r="B147" s="167" t="s">
        <v>145</v>
      </c>
      <c r="C147" s="168">
        <f t="shared" ref="C147:H147" si="57">IFERROR(C139-SUM(C140:C146),"nd")</f>
        <v>2942</v>
      </c>
      <c r="D147" s="168">
        <f t="shared" si="57"/>
        <v>396</v>
      </c>
      <c r="E147" s="168">
        <f t="shared" si="57"/>
        <v>2766</v>
      </c>
      <c r="F147" s="168">
        <f t="shared" si="57"/>
        <v>2744</v>
      </c>
      <c r="G147" s="168">
        <f t="shared" si="57"/>
        <v>2604</v>
      </c>
      <c r="H147" s="168">
        <f t="shared" si="57"/>
        <v>2943</v>
      </c>
      <c r="I147" s="179">
        <f t="shared" si="56"/>
        <v>0.1301843317972351</v>
      </c>
      <c r="J147" s="182">
        <f t="shared" si="54"/>
        <v>339</v>
      </c>
      <c r="K147" s="169">
        <f t="shared" si="55"/>
        <v>1.6208089174780806E-2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1566</v>
      </c>
      <c r="D149" s="175">
        <f t="shared" si="58"/>
        <v>123</v>
      </c>
      <c r="E149" s="175">
        <f t="shared" si="58"/>
        <v>3127</v>
      </c>
      <c r="F149" s="175">
        <f t="shared" si="58"/>
        <v>2417</v>
      </c>
      <c r="G149" s="175">
        <f t="shared" si="58"/>
        <v>9176</v>
      </c>
      <c r="H149" s="175">
        <f t="shared" si="58"/>
        <v>8200</v>
      </c>
      <c r="I149" s="176">
        <f>IFERROR(H149/G149-1,"-")</f>
        <v>-0.10636442894507414</v>
      </c>
      <c r="J149" s="175">
        <f>IFERROR(H149-G149,"-")</f>
        <v>-976</v>
      </c>
      <c r="K149" s="176">
        <f>IFERROR(H149/H$9,"-")</f>
        <v>4.5160153324227868E-2</v>
      </c>
    </row>
    <row r="150" spans="2:11" x14ac:dyDescent="0.25">
      <c r="B150" s="158" t="s">
        <v>97</v>
      </c>
      <c r="C150" s="159">
        <v>220</v>
      </c>
      <c r="D150" s="159">
        <v>38</v>
      </c>
      <c r="E150" s="159">
        <v>285</v>
      </c>
      <c r="F150" s="159">
        <v>186</v>
      </c>
      <c r="G150" s="159">
        <v>727</v>
      </c>
      <c r="H150" s="159">
        <v>352</v>
      </c>
      <c r="I150" s="177">
        <f>IFERROR(H150/G150-1,"-")</f>
        <v>-0.51581843191196697</v>
      </c>
      <c r="J150" s="180">
        <f t="shared" ref="J150:J161" si="59">IFERROR(H150-G150,"-")</f>
        <v>-375</v>
      </c>
      <c r="K150" s="160">
        <f t="shared" ref="K150:K161" si="60">IFERROR(H150/H$9,"-")</f>
        <v>1.9385821914790502E-3</v>
      </c>
    </row>
    <row r="151" spans="2:11" x14ac:dyDescent="0.25">
      <c r="B151" s="162" t="s">
        <v>103</v>
      </c>
      <c r="C151" s="163">
        <v>185</v>
      </c>
      <c r="D151" s="163">
        <v>8</v>
      </c>
      <c r="E151" s="163">
        <v>233</v>
      </c>
      <c r="F151" s="163">
        <v>59</v>
      </c>
      <c r="G151" s="163">
        <v>567</v>
      </c>
      <c r="H151" s="163">
        <v>193</v>
      </c>
      <c r="I151" s="178">
        <f>IFERROR(H151/G151-1,"-")</f>
        <v>-0.65961199294532635</v>
      </c>
      <c r="J151" s="181">
        <f t="shared" si="59"/>
        <v>-374</v>
      </c>
      <c r="K151" s="164">
        <f t="shared" si="60"/>
        <v>1.0629158038507293E-3</v>
      </c>
    </row>
    <row r="152" spans="2:11" x14ac:dyDescent="0.25">
      <c r="B152" s="162" t="s">
        <v>100</v>
      </c>
      <c r="C152" s="163">
        <v>35</v>
      </c>
      <c r="D152" s="163">
        <v>30</v>
      </c>
      <c r="E152" s="163">
        <v>52</v>
      </c>
      <c r="F152" s="163">
        <v>127</v>
      </c>
      <c r="G152" s="163">
        <v>160</v>
      </c>
      <c r="H152" s="163">
        <v>159</v>
      </c>
      <c r="I152" s="178">
        <f>IFERROR(H152/G152-1,"-")</f>
        <v>-6.2499999999999778E-3</v>
      </c>
      <c r="J152" s="181">
        <f t="shared" si="59"/>
        <v>-1</v>
      </c>
      <c r="K152" s="164">
        <f t="shared" si="60"/>
        <v>8.7566638762832092E-4</v>
      </c>
    </row>
    <row r="153" spans="2:11" x14ac:dyDescent="0.25">
      <c r="B153" s="158" t="s">
        <v>107</v>
      </c>
      <c r="C153" s="159">
        <v>1346</v>
      </c>
      <c r="D153" s="159">
        <v>85</v>
      </c>
      <c r="E153" s="159">
        <v>2842</v>
      </c>
      <c r="F153" s="159">
        <v>2231</v>
      </c>
      <c r="G153" s="159">
        <v>8449</v>
      </c>
      <c r="H153" s="159">
        <v>7848</v>
      </c>
      <c r="I153" s="177">
        <f>IFERROR(H153/G153-1,"-")</f>
        <v>-7.1132678423482032E-2</v>
      </c>
      <c r="J153" s="180">
        <f t="shared" si="59"/>
        <v>-601</v>
      </c>
      <c r="K153" s="160">
        <f t="shared" si="60"/>
        <v>4.3221571132748819E-2</v>
      </c>
    </row>
    <row r="154" spans="2:11" x14ac:dyDescent="0.25">
      <c r="B154" s="162" t="s">
        <v>110</v>
      </c>
      <c r="C154" s="163">
        <v>274</v>
      </c>
      <c r="D154" s="163">
        <v>5</v>
      </c>
      <c r="E154" s="163">
        <v>1335</v>
      </c>
      <c r="F154" s="163">
        <v>384</v>
      </c>
      <c r="G154" s="163">
        <v>4084</v>
      </c>
      <c r="H154" s="163">
        <v>3921</v>
      </c>
      <c r="I154" s="178">
        <f t="shared" ref="I154:I161" si="61">IFERROR(H154/G154-1,"-")</f>
        <v>-3.9911851126346765E-2</v>
      </c>
      <c r="J154" s="181">
        <f t="shared" si="59"/>
        <v>-163</v>
      </c>
      <c r="K154" s="164">
        <f t="shared" si="60"/>
        <v>2.1594263559060668E-2</v>
      </c>
    </row>
    <row r="155" spans="2:11" x14ac:dyDescent="0.25">
      <c r="B155" s="162" t="s">
        <v>113</v>
      </c>
      <c r="C155" s="163">
        <v>332</v>
      </c>
      <c r="D155" s="163">
        <v>32</v>
      </c>
      <c r="E155" s="163">
        <v>221</v>
      </c>
      <c r="F155" s="163">
        <v>593</v>
      </c>
      <c r="G155" s="163">
        <v>878</v>
      </c>
      <c r="H155" s="163">
        <v>567</v>
      </c>
      <c r="I155" s="178">
        <f t="shared" si="61"/>
        <v>-0.35421412300683375</v>
      </c>
      <c r="J155" s="181">
        <f t="shared" si="59"/>
        <v>-311</v>
      </c>
      <c r="K155" s="164">
        <f t="shared" si="60"/>
        <v>3.1226593822972198E-3</v>
      </c>
    </row>
    <row r="156" spans="2:11" x14ac:dyDescent="0.25">
      <c r="B156" s="162" t="s">
        <v>116</v>
      </c>
      <c r="C156" s="163">
        <v>52</v>
      </c>
      <c r="D156" s="163">
        <v>5</v>
      </c>
      <c r="E156" s="163">
        <v>63</v>
      </c>
      <c r="F156" s="163">
        <v>201</v>
      </c>
      <c r="G156" s="163">
        <v>146</v>
      </c>
      <c r="H156" s="163">
        <v>201</v>
      </c>
      <c r="I156" s="178">
        <f t="shared" si="61"/>
        <v>0.37671232876712324</v>
      </c>
      <c r="J156" s="181">
        <f t="shared" si="59"/>
        <v>55</v>
      </c>
      <c r="K156" s="164">
        <f t="shared" si="60"/>
        <v>1.1069744900207075E-3</v>
      </c>
    </row>
    <row r="157" spans="2:11" x14ac:dyDescent="0.25">
      <c r="B157" s="162" t="s">
        <v>123</v>
      </c>
      <c r="C157" s="163">
        <v>23</v>
      </c>
      <c r="D157" s="163">
        <v>2</v>
      </c>
      <c r="E157" s="163">
        <v>592</v>
      </c>
      <c r="F157" s="163">
        <v>125</v>
      </c>
      <c r="G157" s="163">
        <v>577</v>
      </c>
      <c r="H157" s="163">
        <v>698</v>
      </c>
      <c r="I157" s="178">
        <f t="shared" si="61"/>
        <v>0.20970537261698441</v>
      </c>
      <c r="J157" s="181">
        <f t="shared" si="59"/>
        <v>121</v>
      </c>
      <c r="K157" s="164">
        <f t="shared" si="60"/>
        <v>3.8441203683306164E-3</v>
      </c>
    </row>
    <row r="158" spans="2:11" x14ac:dyDescent="0.25">
      <c r="B158" s="162" t="s">
        <v>119</v>
      </c>
      <c r="C158" s="163">
        <v>36</v>
      </c>
      <c r="D158" s="163">
        <v>2</v>
      </c>
      <c r="E158" s="163">
        <v>24</v>
      </c>
      <c r="F158" s="163">
        <v>142</v>
      </c>
      <c r="G158" s="163">
        <v>169</v>
      </c>
      <c r="H158" s="163">
        <v>20</v>
      </c>
      <c r="I158" s="178">
        <f t="shared" si="61"/>
        <v>-0.88165680473372787</v>
      </c>
      <c r="J158" s="181">
        <f t="shared" si="59"/>
        <v>-149</v>
      </c>
      <c r="K158" s="164">
        <f t="shared" si="60"/>
        <v>1.1014671542494602E-4</v>
      </c>
    </row>
    <row r="159" spans="2:11" x14ac:dyDescent="0.25">
      <c r="B159" s="162" t="s">
        <v>128</v>
      </c>
      <c r="C159" s="163">
        <v>100</v>
      </c>
      <c r="D159" s="163">
        <v>0</v>
      </c>
      <c r="E159" s="163">
        <v>139</v>
      </c>
      <c r="F159" s="163">
        <v>110</v>
      </c>
      <c r="G159" s="163">
        <v>345</v>
      </c>
      <c r="H159" s="163">
        <v>431</v>
      </c>
      <c r="I159" s="178">
        <f t="shared" si="61"/>
        <v>0.24927536231884062</v>
      </c>
      <c r="J159" s="181">
        <f t="shared" si="59"/>
        <v>86</v>
      </c>
      <c r="K159" s="164">
        <f t="shared" si="60"/>
        <v>2.3736617174075869E-3</v>
      </c>
    </row>
    <row r="160" spans="2:11" x14ac:dyDescent="0.25">
      <c r="B160" s="162" t="s">
        <v>131</v>
      </c>
      <c r="C160" s="163">
        <v>112</v>
      </c>
      <c r="D160" s="163">
        <v>0</v>
      </c>
      <c r="E160" s="163">
        <v>138</v>
      </c>
      <c r="F160" s="163">
        <v>31</v>
      </c>
      <c r="G160" s="163">
        <v>823</v>
      </c>
      <c r="H160" s="163">
        <v>822</v>
      </c>
      <c r="I160" s="178">
        <f t="shared" si="61"/>
        <v>-1.2150668286755595E-3</v>
      </c>
      <c r="J160" s="181">
        <f t="shared" si="59"/>
        <v>-1</v>
      </c>
      <c r="K160" s="164">
        <f t="shared" si="60"/>
        <v>4.5270300039652817E-3</v>
      </c>
    </row>
    <row r="161" spans="2:11" x14ac:dyDescent="0.25">
      <c r="B161" s="167" t="s">
        <v>145</v>
      </c>
      <c r="C161" s="168">
        <f t="shared" ref="C161:H161" si="62">IFERROR(C153-SUM(C154:C160),"nd")</f>
        <v>417</v>
      </c>
      <c r="D161" s="168">
        <f t="shared" si="62"/>
        <v>39</v>
      </c>
      <c r="E161" s="168">
        <f t="shared" si="62"/>
        <v>330</v>
      </c>
      <c r="F161" s="168">
        <f t="shared" si="62"/>
        <v>645</v>
      </c>
      <c r="G161" s="168">
        <f t="shared" si="62"/>
        <v>1427</v>
      </c>
      <c r="H161" s="168">
        <f t="shared" si="62"/>
        <v>1188</v>
      </c>
      <c r="I161" s="179">
        <f t="shared" si="61"/>
        <v>-0.16748423265592149</v>
      </c>
      <c r="J161" s="182">
        <f t="shared" si="59"/>
        <v>-239</v>
      </c>
      <c r="K161" s="169">
        <f t="shared" si="60"/>
        <v>6.5427148962417941E-3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9D0E4-BA06-42CE-9818-08BBFB0188C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123096</v>
      </c>
      <c r="D8" s="175">
        <f t="shared" si="0"/>
        <v>20052</v>
      </c>
      <c r="E8" s="175">
        <f t="shared" si="0"/>
        <v>88093</v>
      </c>
      <c r="F8" s="175">
        <f t="shared" si="0"/>
        <v>122086</v>
      </c>
      <c r="G8" s="175">
        <f t="shared" si="0"/>
        <v>119643</v>
      </c>
      <c r="H8" s="175">
        <f t="shared" si="0"/>
        <v>126360</v>
      </c>
      <c r="I8" s="176">
        <f>IFERROR(H8/G8-1,"-")</f>
        <v>5.6142022516987966E-2</v>
      </c>
      <c r="J8" s="176">
        <f t="shared" ref="J8:J20" si="1">H8/H$8</f>
        <v>1</v>
      </c>
      <c r="K8" s="175">
        <f t="shared" ref="K8:P8" si="2">K9+K12</f>
        <v>481940</v>
      </c>
      <c r="L8" s="175">
        <f t="shared" si="2"/>
        <v>59043</v>
      </c>
      <c r="M8" s="175">
        <f t="shared" si="2"/>
        <v>403574</v>
      </c>
      <c r="N8" s="175">
        <f t="shared" si="2"/>
        <v>528370</v>
      </c>
      <c r="O8" s="175">
        <f t="shared" si="2"/>
        <v>556467</v>
      </c>
      <c r="P8" s="175">
        <f t="shared" si="2"/>
        <v>548283</v>
      </c>
      <c r="Q8" s="176">
        <f>IFERROR(P8/O8-1,"-")</f>
        <v>-1.470707157836848E-2</v>
      </c>
      <c r="R8" s="176">
        <f t="shared" ref="R8:R20" si="3">P8/P$8</f>
        <v>1</v>
      </c>
      <c r="S8" s="175">
        <f>S9+S12</f>
        <v>605036</v>
      </c>
      <c r="T8" s="175">
        <f>T9+T12</f>
        <v>491667</v>
      </c>
      <c r="U8" s="175">
        <f>U9+U12</f>
        <v>650456</v>
      </c>
      <c r="V8" s="175">
        <f>V9+V12</f>
        <v>676110</v>
      </c>
      <c r="W8" s="175">
        <f>W9+W12</f>
        <v>674643</v>
      </c>
      <c r="X8" s="176">
        <f>IFERROR(W8/V8-1,"-")</f>
        <v>-2.1697652748813301E-3</v>
      </c>
      <c r="Y8" s="176">
        <f>W8/W$8</f>
        <v>1</v>
      </c>
    </row>
    <row r="9" spans="1:25" x14ac:dyDescent="0.25">
      <c r="A9" s="1"/>
      <c r="B9" s="158" t="s">
        <v>97</v>
      </c>
      <c r="C9" s="159">
        <v>25680</v>
      </c>
      <c r="D9" s="159">
        <v>9195</v>
      </c>
      <c r="E9" s="159">
        <v>17739</v>
      </c>
      <c r="F9" s="159">
        <v>26020</v>
      </c>
      <c r="G9" s="159">
        <v>24091</v>
      </c>
      <c r="H9" s="159">
        <v>24143</v>
      </c>
      <c r="I9" s="160">
        <f>IFERROR(H9/G9-1,"-")</f>
        <v>2.1584824208209508E-3</v>
      </c>
      <c r="J9" s="160">
        <f t="shared" si="1"/>
        <v>0.19106521050965494</v>
      </c>
      <c r="K9" s="159">
        <v>77940</v>
      </c>
      <c r="L9" s="159">
        <v>29436</v>
      </c>
      <c r="M9" s="159">
        <v>71150</v>
      </c>
      <c r="N9" s="159">
        <v>80141</v>
      </c>
      <c r="O9" s="159">
        <v>75119</v>
      </c>
      <c r="P9" s="159">
        <v>73711</v>
      </c>
      <c r="Q9" s="160">
        <f>IFERROR(P9/O9-1,"-")</f>
        <v>-1.8743593498316002E-2</v>
      </c>
      <c r="R9" s="160">
        <f t="shared" si="3"/>
        <v>0.13443969628823071</v>
      </c>
      <c r="S9" s="159">
        <v>103620</v>
      </c>
      <c r="T9" s="159">
        <v>88889</v>
      </c>
      <c r="U9" s="159">
        <v>106161</v>
      </c>
      <c r="V9" s="159">
        <v>99210</v>
      </c>
      <c r="W9" s="159">
        <v>97854</v>
      </c>
      <c r="X9" s="160">
        <f>IFERROR(W9/V9-1,"-")</f>
        <v>-1.3667977018445687E-2</v>
      </c>
      <c r="Y9" s="160">
        <f>W9/W$8</f>
        <v>0.14504560189611396</v>
      </c>
    </row>
    <row r="10" spans="1:25" x14ac:dyDescent="0.25">
      <c r="A10" s="161"/>
      <c r="B10" s="162" t="s">
        <v>103</v>
      </c>
      <c r="C10" s="163">
        <v>12078</v>
      </c>
      <c r="D10" s="163">
        <v>6797</v>
      </c>
      <c r="E10" s="163">
        <v>9622</v>
      </c>
      <c r="F10" s="163">
        <v>14190</v>
      </c>
      <c r="G10" s="163">
        <v>12399</v>
      </c>
      <c r="H10" s="163">
        <v>11607</v>
      </c>
      <c r="I10" s="164">
        <f>IFERROR(H10/G10-1,"-")</f>
        <v>-6.3876119041858193E-2</v>
      </c>
      <c r="J10" s="164">
        <f t="shared" si="1"/>
        <v>9.1856600189933524E-2</v>
      </c>
      <c r="K10" s="163">
        <v>22575</v>
      </c>
      <c r="L10" s="163">
        <v>20487</v>
      </c>
      <c r="M10" s="163">
        <v>26177</v>
      </c>
      <c r="N10" s="163">
        <v>25555</v>
      </c>
      <c r="O10" s="163">
        <v>21986</v>
      </c>
      <c r="P10" s="163">
        <v>19918</v>
      </c>
      <c r="Q10" s="164">
        <f>IFERROR(P10/O10-1,"-")</f>
        <v>-9.405985627217317E-2</v>
      </c>
      <c r="R10" s="164">
        <f t="shared" si="3"/>
        <v>3.6327954724111454E-2</v>
      </c>
      <c r="S10" s="163">
        <v>34653</v>
      </c>
      <c r="T10" s="163">
        <v>35799</v>
      </c>
      <c r="U10" s="163">
        <v>39745</v>
      </c>
      <c r="V10" s="163">
        <v>34385</v>
      </c>
      <c r="W10" s="163">
        <v>31525</v>
      </c>
      <c r="X10" s="164">
        <f>IFERROR(W10/V10-1,"-")</f>
        <v>-8.317580340264652E-2</v>
      </c>
      <c r="Y10" s="164">
        <f>W10/W$8</f>
        <v>4.6728417844697119E-2</v>
      </c>
    </row>
    <row r="11" spans="1:25" x14ac:dyDescent="0.25">
      <c r="A11" s="161"/>
      <c r="B11" s="162" t="s">
        <v>100</v>
      </c>
      <c r="C11" s="163">
        <v>13602</v>
      </c>
      <c r="D11" s="163">
        <v>2398</v>
      </c>
      <c r="E11" s="163">
        <v>8117</v>
      </c>
      <c r="F11" s="163">
        <v>11830</v>
      </c>
      <c r="G11" s="163">
        <v>11692</v>
      </c>
      <c r="H11" s="163">
        <v>12536</v>
      </c>
      <c r="I11" s="164">
        <f>IFERROR(H11/G11-1,"-")</f>
        <v>7.2186110160793682E-2</v>
      </c>
      <c r="J11" s="164">
        <f t="shared" si="1"/>
        <v>9.9208610319721433E-2</v>
      </c>
      <c r="K11" s="163">
        <v>55365</v>
      </c>
      <c r="L11" s="163">
        <v>8949</v>
      </c>
      <c r="M11" s="163">
        <v>44973</v>
      </c>
      <c r="N11" s="163">
        <v>54586</v>
      </c>
      <c r="O11" s="163">
        <v>53133</v>
      </c>
      <c r="P11" s="163">
        <v>53793</v>
      </c>
      <c r="Q11" s="164">
        <f>IFERROR(P11/O11-1,"-")</f>
        <v>1.2421658856078155E-2</v>
      </c>
      <c r="R11" s="164">
        <f t="shared" si="3"/>
        <v>9.8111741564119254E-2</v>
      </c>
      <c r="S11" s="163">
        <v>68967</v>
      </c>
      <c r="T11" s="163">
        <v>53090</v>
      </c>
      <c r="U11" s="163">
        <v>66416</v>
      </c>
      <c r="V11" s="163">
        <v>64825</v>
      </c>
      <c r="W11" s="163">
        <v>66329</v>
      </c>
      <c r="X11" s="164">
        <f>IFERROR(W11/V11-1,"-")</f>
        <v>2.3200925568839237E-2</v>
      </c>
      <c r="Y11" s="164">
        <f>W11/W$8</f>
        <v>9.8317184051416817E-2</v>
      </c>
    </row>
    <row r="12" spans="1:25" x14ac:dyDescent="0.25">
      <c r="A12" s="1"/>
      <c r="B12" s="158" t="s">
        <v>107</v>
      </c>
      <c r="C12" s="159">
        <v>97416</v>
      </c>
      <c r="D12" s="159">
        <v>10857</v>
      </c>
      <c r="E12" s="159">
        <v>70354</v>
      </c>
      <c r="F12" s="159">
        <v>96066</v>
      </c>
      <c r="G12" s="159">
        <v>95552</v>
      </c>
      <c r="H12" s="159">
        <v>102217</v>
      </c>
      <c r="I12" s="160">
        <f>IFERROR(H12/G12-1,"-")</f>
        <v>6.9752595445411902E-2</v>
      </c>
      <c r="J12" s="160">
        <f t="shared" si="1"/>
        <v>0.80893478949034503</v>
      </c>
      <c r="K12" s="159">
        <v>404000</v>
      </c>
      <c r="L12" s="159">
        <v>29607</v>
      </c>
      <c r="M12" s="159">
        <v>332424</v>
      </c>
      <c r="N12" s="159">
        <v>448229</v>
      </c>
      <c r="O12" s="159">
        <v>481348</v>
      </c>
      <c r="P12" s="159">
        <v>474572</v>
      </c>
      <c r="Q12" s="160">
        <f>IFERROR(P12/O12-1,"-")</f>
        <v>-1.4077133383747276E-2</v>
      </c>
      <c r="R12" s="160">
        <f t="shared" si="3"/>
        <v>0.86556030371176929</v>
      </c>
      <c r="S12" s="159">
        <v>501416</v>
      </c>
      <c r="T12" s="159">
        <v>402778</v>
      </c>
      <c r="U12" s="159">
        <v>544295</v>
      </c>
      <c r="V12" s="159">
        <v>576900</v>
      </c>
      <c r="W12" s="159">
        <v>576789</v>
      </c>
      <c r="X12" s="160">
        <f>IFERROR(W12/V12-1,"-")</f>
        <v>-1.9240769630790577E-4</v>
      </c>
      <c r="Y12" s="160">
        <f>W12/W$8</f>
        <v>0.85495439810388607</v>
      </c>
    </row>
    <row r="13" spans="1:25" s="56" customFormat="1" x14ac:dyDescent="0.25">
      <c r="B13" s="162" t="s">
        <v>110</v>
      </c>
      <c r="C13" s="163">
        <v>31403</v>
      </c>
      <c r="D13" s="163">
        <v>942</v>
      </c>
      <c r="E13" s="163">
        <v>19651</v>
      </c>
      <c r="F13" s="163">
        <v>30941</v>
      </c>
      <c r="G13" s="163">
        <v>30007</v>
      </c>
      <c r="H13" s="163">
        <v>32723</v>
      </c>
      <c r="I13" s="164">
        <f t="shared" ref="I13:I20" si="4">IFERROR(H13/G13-1,"-")</f>
        <v>9.0512213816775988E-2</v>
      </c>
      <c r="J13" s="164">
        <f t="shared" si="1"/>
        <v>0.25896644507755617</v>
      </c>
      <c r="K13" s="163">
        <v>164855</v>
      </c>
      <c r="L13" s="163">
        <v>1385</v>
      </c>
      <c r="M13" s="163">
        <v>127345</v>
      </c>
      <c r="N13" s="163">
        <v>177585</v>
      </c>
      <c r="O13" s="163">
        <v>193426</v>
      </c>
      <c r="P13" s="163">
        <v>195670</v>
      </c>
      <c r="Q13" s="164">
        <f t="shared" ref="Q13:Q20" si="5">IFERROR(P13/O13-1,"-")</f>
        <v>1.1601335911407995E-2</v>
      </c>
      <c r="R13" s="164">
        <f t="shared" si="3"/>
        <v>0.35687774379289527</v>
      </c>
      <c r="S13" s="163">
        <v>196258</v>
      </c>
      <c r="T13" s="163">
        <v>146996</v>
      </c>
      <c r="U13" s="163">
        <v>208526</v>
      </c>
      <c r="V13" s="163">
        <v>223433</v>
      </c>
      <c r="W13" s="163">
        <v>228393</v>
      </c>
      <c r="X13" s="164">
        <f t="shared" ref="X13:X20" si="6">IFERROR(W13/V13-1,"-")</f>
        <v>2.2199048484333073E-2</v>
      </c>
      <c r="Y13" s="164">
        <f t="shared" ref="Y13:Y20" si="7">W13/W$8</f>
        <v>0.33853904954175762</v>
      </c>
    </row>
    <row r="14" spans="1:25" s="56" customFormat="1" x14ac:dyDescent="0.25">
      <c r="B14" s="162" t="s">
        <v>113</v>
      </c>
      <c r="C14" s="163">
        <v>14951</v>
      </c>
      <c r="D14" s="163">
        <v>1960</v>
      </c>
      <c r="E14" s="163">
        <v>9617</v>
      </c>
      <c r="F14" s="163">
        <v>14281</v>
      </c>
      <c r="G14" s="163">
        <v>14343</v>
      </c>
      <c r="H14" s="163">
        <v>14297</v>
      </c>
      <c r="I14" s="164">
        <f t="shared" si="4"/>
        <v>-3.2071393711218255E-3</v>
      </c>
      <c r="J14" s="164">
        <f t="shared" si="1"/>
        <v>0.11314498258942704</v>
      </c>
      <c r="K14" s="163">
        <v>55236</v>
      </c>
      <c r="L14" s="163">
        <v>4442</v>
      </c>
      <c r="M14" s="163">
        <v>37414</v>
      </c>
      <c r="N14" s="163">
        <v>54071</v>
      </c>
      <c r="O14" s="163">
        <v>60496</v>
      </c>
      <c r="P14" s="163">
        <v>55937</v>
      </c>
      <c r="Q14" s="164">
        <f t="shared" si="5"/>
        <v>-7.5360354403596896E-2</v>
      </c>
      <c r="R14" s="164">
        <f t="shared" si="3"/>
        <v>0.1020221309068492</v>
      </c>
      <c r="S14" s="163">
        <v>70187</v>
      </c>
      <c r="T14" s="163">
        <v>47031</v>
      </c>
      <c r="U14" s="163">
        <v>68352</v>
      </c>
      <c r="V14" s="163">
        <v>74839</v>
      </c>
      <c r="W14" s="163">
        <v>70234</v>
      </c>
      <c r="X14" s="164">
        <f t="shared" si="6"/>
        <v>-6.153208888413797E-2</v>
      </c>
      <c r="Y14" s="164">
        <f t="shared" si="7"/>
        <v>0.10410543057587494</v>
      </c>
    </row>
    <row r="15" spans="1:25" x14ac:dyDescent="0.25">
      <c r="A15" s="1"/>
      <c r="B15" s="162" t="s">
        <v>116</v>
      </c>
      <c r="C15" s="163">
        <v>6492</v>
      </c>
      <c r="D15" s="163">
        <v>2516</v>
      </c>
      <c r="E15" s="163">
        <v>4696</v>
      </c>
      <c r="F15" s="163">
        <v>6152</v>
      </c>
      <c r="G15" s="163">
        <v>5588</v>
      </c>
      <c r="H15" s="163">
        <v>6228</v>
      </c>
      <c r="I15" s="164">
        <f t="shared" si="4"/>
        <v>0.1145311381531855</v>
      </c>
      <c r="J15" s="164">
        <f t="shared" si="1"/>
        <v>4.9287749287749288E-2</v>
      </c>
      <c r="K15" s="163">
        <v>20728</v>
      </c>
      <c r="L15" s="163">
        <v>7034</v>
      </c>
      <c r="M15" s="163">
        <v>20471</v>
      </c>
      <c r="N15" s="163">
        <v>26338</v>
      </c>
      <c r="O15" s="163">
        <v>25320</v>
      </c>
      <c r="P15" s="163">
        <v>25784</v>
      </c>
      <c r="Q15" s="164">
        <f t="shared" si="5"/>
        <v>1.8325434439178556E-2</v>
      </c>
      <c r="R15" s="164">
        <f t="shared" si="3"/>
        <v>4.7026809147830591E-2</v>
      </c>
      <c r="S15" s="163">
        <v>27220</v>
      </c>
      <c r="T15" s="163">
        <v>25167</v>
      </c>
      <c r="U15" s="163">
        <v>32490</v>
      </c>
      <c r="V15" s="163">
        <v>30908</v>
      </c>
      <c r="W15" s="163">
        <v>32012</v>
      </c>
      <c r="X15" s="164">
        <f t="shared" si="6"/>
        <v>3.5718907726155047E-2</v>
      </c>
      <c r="Y15" s="164">
        <f t="shared" si="7"/>
        <v>4.7450281111639785E-2</v>
      </c>
    </row>
    <row r="16" spans="1:25" x14ac:dyDescent="0.25">
      <c r="A16" s="1"/>
      <c r="B16" s="162" t="s">
        <v>123</v>
      </c>
      <c r="C16" s="163">
        <v>2802</v>
      </c>
      <c r="D16" s="163">
        <v>150</v>
      </c>
      <c r="E16" s="163">
        <v>3517</v>
      </c>
      <c r="F16" s="163">
        <v>3034</v>
      </c>
      <c r="G16" s="163">
        <v>2953</v>
      </c>
      <c r="H16" s="163">
        <v>3117</v>
      </c>
      <c r="I16" s="164">
        <f t="shared" si="4"/>
        <v>5.5536742295970276E-2</v>
      </c>
      <c r="J16" s="164">
        <f t="shared" si="1"/>
        <v>2.4667616334283E-2</v>
      </c>
      <c r="K16" s="163">
        <v>13168</v>
      </c>
      <c r="L16" s="163">
        <v>447</v>
      </c>
      <c r="M16" s="163">
        <v>17079</v>
      </c>
      <c r="N16" s="163">
        <v>15760</v>
      </c>
      <c r="O16" s="163">
        <v>18679</v>
      </c>
      <c r="P16" s="163">
        <v>17387</v>
      </c>
      <c r="Q16" s="164">
        <f t="shared" si="5"/>
        <v>-6.9168585042025832E-2</v>
      </c>
      <c r="R16" s="164">
        <f t="shared" si="3"/>
        <v>3.1711725514013751E-2</v>
      </c>
      <c r="S16" s="163">
        <v>15970</v>
      </c>
      <c r="T16" s="163">
        <v>20596</v>
      </c>
      <c r="U16" s="163">
        <v>18794</v>
      </c>
      <c r="V16" s="163">
        <v>21632</v>
      </c>
      <c r="W16" s="163">
        <v>20504</v>
      </c>
      <c r="X16" s="164">
        <f t="shared" si="6"/>
        <v>-5.2144970414201186E-2</v>
      </c>
      <c r="Y16" s="164">
        <f t="shared" si="7"/>
        <v>3.0392370483351937E-2</v>
      </c>
    </row>
    <row r="17" spans="1:25" x14ac:dyDescent="0.25">
      <c r="A17" s="56"/>
      <c r="B17" s="162" t="s">
        <v>119</v>
      </c>
      <c r="C17" s="163">
        <v>1927</v>
      </c>
      <c r="D17" s="163">
        <v>212</v>
      </c>
      <c r="E17" s="163">
        <v>1779</v>
      </c>
      <c r="F17" s="163">
        <v>2025</v>
      </c>
      <c r="G17" s="163">
        <v>2079</v>
      </c>
      <c r="H17" s="163">
        <v>2089</v>
      </c>
      <c r="I17" s="164">
        <f t="shared" si="4"/>
        <v>4.8100048100048198E-3</v>
      </c>
      <c r="J17" s="164">
        <f t="shared" si="1"/>
        <v>1.6532130421019309E-2</v>
      </c>
      <c r="K17" s="163">
        <v>20099</v>
      </c>
      <c r="L17" s="163">
        <v>1176</v>
      </c>
      <c r="M17" s="163">
        <v>20917</v>
      </c>
      <c r="N17" s="163">
        <v>20969</v>
      </c>
      <c r="O17" s="163">
        <v>21500</v>
      </c>
      <c r="P17" s="163">
        <v>19615</v>
      </c>
      <c r="Q17" s="164">
        <f t="shared" si="5"/>
        <v>-8.7674418604651194E-2</v>
      </c>
      <c r="R17" s="164">
        <f t="shared" si="3"/>
        <v>3.5775320409350643E-2</v>
      </c>
      <c r="S17" s="163">
        <v>22026</v>
      </c>
      <c r="T17" s="163">
        <v>22696</v>
      </c>
      <c r="U17" s="163">
        <v>22994</v>
      </c>
      <c r="V17" s="163">
        <v>23579</v>
      </c>
      <c r="W17" s="163">
        <v>21704</v>
      </c>
      <c r="X17" s="164">
        <f t="shared" si="6"/>
        <v>-7.9519911785911224E-2</v>
      </c>
      <c r="Y17" s="164">
        <f t="shared" si="7"/>
        <v>3.2171089005592589E-2</v>
      </c>
    </row>
    <row r="18" spans="1:25" x14ac:dyDescent="0.25">
      <c r="A18" s="56"/>
      <c r="B18" s="162" t="s">
        <v>128</v>
      </c>
      <c r="C18" s="163">
        <v>2754</v>
      </c>
      <c r="D18" s="163">
        <v>17</v>
      </c>
      <c r="E18" s="163">
        <v>1655</v>
      </c>
      <c r="F18" s="163">
        <v>2413</v>
      </c>
      <c r="G18" s="163">
        <v>1845</v>
      </c>
      <c r="H18" s="163">
        <v>1950</v>
      </c>
      <c r="I18" s="164">
        <f t="shared" si="4"/>
        <v>5.6910569105691033E-2</v>
      </c>
      <c r="J18" s="164">
        <f t="shared" si="1"/>
        <v>1.5432098765432098E-2</v>
      </c>
      <c r="K18" s="163">
        <v>12319</v>
      </c>
      <c r="L18" s="163">
        <v>112</v>
      </c>
      <c r="M18" s="163">
        <v>8846</v>
      </c>
      <c r="N18" s="163">
        <v>14619</v>
      </c>
      <c r="O18" s="163">
        <v>11814</v>
      </c>
      <c r="P18" s="163">
        <v>10608</v>
      </c>
      <c r="Q18" s="164">
        <f t="shared" si="5"/>
        <v>-0.10208227526663283</v>
      </c>
      <c r="R18" s="164">
        <f t="shared" si="3"/>
        <v>1.9347672643507095E-2</v>
      </c>
      <c r="S18" s="163">
        <v>15073</v>
      </c>
      <c r="T18" s="163">
        <v>10501</v>
      </c>
      <c r="U18" s="163">
        <v>17032</v>
      </c>
      <c r="V18" s="163">
        <v>13659</v>
      </c>
      <c r="W18" s="163">
        <v>12558</v>
      </c>
      <c r="X18" s="164">
        <f t="shared" si="6"/>
        <v>-8.0606193718427366E-2</v>
      </c>
      <c r="Y18" s="164">
        <f t="shared" si="7"/>
        <v>1.8614289335248422E-2</v>
      </c>
    </row>
    <row r="19" spans="1:25" x14ac:dyDescent="0.25">
      <c r="A19" s="56"/>
      <c r="B19" s="162" t="s">
        <v>131</v>
      </c>
      <c r="C19" s="163">
        <v>2844</v>
      </c>
      <c r="D19" s="163">
        <v>79</v>
      </c>
      <c r="E19" s="163">
        <v>989</v>
      </c>
      <c r="F19" s="163">
        <v>1539</v>
      </c>
      <c r="G19" s="163">
        <v>1108</v>
      </c>
      <c r="H19" s="163">
        <v>1160</v>
      </c>
      <c r="I19" s="164">
        <f t="shared" si="4"/>
        <v>4.6931407942238268E-2</v>
      </c>
      <c r="J19" s="164">
        <f t="shared" si="1"/>
        <v>9.1801202912314018E-3</v>
      </c>
      <c r="K19" s="163">
        <v>17826</v>
      </c>
      <c r="L19" s="163">
        <v>573</v>
      </c>
      <c r="M19" s="163">
        <v>6756</v>
      </c>
      <c r="N19" s="163">
        <v>12901</v>
      </c>
      <c r="O19" s="163">
        <v>12983</v>
      </c>
      <c r="P19" s="163">
        <v>10764</v>
      </c>
      <c r="Q19" s="164">
        <f t="shared" si="5"/>
        <v>-0.17091581298621272</v>
      </c>
      <c r="R19" s="164">
        <f t="shared" si="3"/>
        <v>1.9632197241205726E-2</v>
      </c>
      <c r="S19" s="163">
        <v>20670</v>
      </c>
      <c r="T19" s="163">
        <v>7745</v>
      </c>
      <c r="U19" s="163">
        <v>14440</v>
      </c>
      <c r="V19" s="163">
        <v>14091</v>
      </c>
      <c r="W19" s="163">
        <v>11924</v>
      </c>
      <c r="X19" s="164">
        <f t="shared" si="6"/>
        <v>-0.15378610460577669</v>
      </c>
      <c r="Y19" s="164">
        <f t="shared" si="7"/>
        <v>1.7674533049331274E-2</v>
      </c>
    </row>
    <row r="20" spans="1:25" x14ac:dyDescent="0.25">
      <c r="A20" s="56"/>
      <c r="B20" s="167" t="s">
        <v>145</v>
      </c>
      <c r="C20" s="168">
        <f t="shared" ref="C20" si="8">C12-SUM(C13:C19)</f>
        <v>34243</v>
      </c>
      <c r="D20" s="168">
        <f t="shared" ref="D20:H20" si="9">D12-SUM(D13:D19)</f>
        <v>4981</v>
      </c>
      <c r="E20" s="168">
        <f t="shared" si="9"/>
        <v>28450</v>
      </c>
      <c r="F20" s="168">
        <f t="shared" si="9"/>
        <v>35681</v>
      </c>
      <c r="G20" s="168">
        <f t="shared" si="9"/>
        <v>37629</v>
      </c>
      <c r="H20" s="168">
        <f t="shared" si="9"/>
        <v>40653</v>
      </c>
      <c r="I20" s="169">
        <f t="shared" si="4"/>
        <v>8.0363549390098044E-2</v>
      </c>
      <c r="J20" s="169">
        <f t="shared" si="1"/>
        <v>0.32172364672364673</v>
      </c>
      <c r="K20" s="168">
        <f t="shared" ref="K20:P20" si="10">K12-SUM(K13:K19)</f>
        <v>99769</v>
      </c>
      <c r="L20" s="168">
        <f t="shared" si="10"/>
        <v>14438</v>
      </c>
      <c r="M20" s="168">
        <f t="shared" si="10"/>
        <v>93596</v>
      </c>
      <c r="N20" s="168">
        <f t="shared" si="10"/>
        <v>125986</v>
      </c>
      <c r="O20" s="168">
        <f t="shared" si="10"/>
        <v>137130</v>
      </c>
      <c r="P20" s="168">
        <f t="shared" si="10"/>
        <v>138807</v>
      </c>
      <c r="Q20" s="169">
        <f t="shared" si="5"/>
        <v>1.2229271494202498E-2</v>
      </c>
      <c r="R20" s="169">
        <f t="shared" si="3"/>
        <v>0.25316670405611702</v>
      </c>
      <c r="S20" s="168">
        <f>S12-SUM(S13:S19)</f>
        <v>134012</v>
      </c>
      <c r="T20" s="168">
        <f>T12-SUM(T13:T19)</f>
        <v>122046</v>
      </c>
      <c r="U20" s="168">
        <f>U12-SUM(U13:U19)</f>
        <v>161667</v>
      </c>
      <c r="V20" s="168">
        <f>V12-SUM(V13:V19)</f>
        <v>174759</v>
      </c>
      <c r="W20" s="168">
        <f>W12-SUM(W13:W19)</f>
        <v>179460</v>
      </c>
      <c r="X20" s="169">
        <f t="shared" si="6"/>
        <v>2.6899902150962163E-2</v>
      </c>
      <c r="Y20" s="169">
        <f t="shared" si="7"/>
        <v>0.26600735500108946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29115</v>
      </c>
      <c r="D22" s="175">
        <f t="shared" si="11"/>
        <v>1135</v>
      </c>
      <c r="E22" s="175">
        <f t="shared" si="11"/>
        <v>21212</v>
      </c>
      <c r="F22" s="175">
        <f t="shared" si="11"/>
        <v>27415</v>
      </c>
      <c r="G22" s="175">
        <f t="shared" si="11"/>
        <v>24097</v>
      </c>
      <c r="H22" s="175">
        <f t="shared" si="11"/>
        <v>24682</v>
      </c>
      <c r="I22" s="176">
        <f>IFERROR(H22/G22-1,"-")</f>
        <v>2.427688093953595E-2</v>
      </c>
      <c r="J22" s="176">
        <f t="shared" ref="J22:J34" si="12">H22/H$8</f>
        <v>0.19533080088635643</v>
      </c>
      <c r="K22" s="175">
        <f t="shared" ref="K22:P22" si="13">K23+K26</f>
        <v>202911</v>
      </c>
      <c r="L22" s="175">
        <f t="shared" si="13"/>
        <v>26507</v>
      </c>
      <c r="M22" s="175">
        <f t="shared" si="13"/>
        <v>178652</v>
      </c>
      <c r="N22" s="175">
        <f t="shared" si="13"/>
        <v>209225</v>
      </c>
      <c r="O22" s="175">
        <f t="shared" si="13"/>
        <v>222997</v>
      </c>
      <c r="P22" s="175">
        <f t="shared" si="13"/>
        <v>212170</v>
      </c>
      <c r="Q22" s="176">
        <f>IFERROR(P22/O22-1,"-")</f>
        <v>-4.855222267564141E-2</v>
      </c>
      <c r="R22" s="176">
        <f t="shared" ref="R22:R34" si="14">P22/P$8</f>
        <v>0.3869716916264046</v>
      </c>
      <c r="S22" s="175">
        <f>S23+S26</f>
        <v>232026</v>
      </c>
      <c r="T22" s="175">
        <f>T23+T26</f>
        <v>199864</v>
      </c>
      <c r="U22" s="175">
        <f>U23+U26</f>
        <v>236640</v>
      </c>
      <c r="V22" s="175">
        <f>V23+V26</f>
        <v>247094</v>
      </c>
      <c r="W22" s="175">
        <f>W23+W26</f>
        <v>236852</v>
      </c>
      <c r="X22" s="176">
        <f>IFERROR(W22/V22-1,"-")</f>
        <v>-4.1449812621917159E-2</v>
      </c>
      <c r="Y22" s="176">
        <f>W22/W$8</f>
        <v>0.35107753285811905</v>
      </c>
    </row>
    <row r="23" spans="1:25" x14ac:dyDescent="0.25">
      <c r="A23" s="56"/>
      <c r="B23" s="158" t="s">
        <v>97</v>
      </c>
      <c r="C23" s="159">
        <v>1215</v>
      </c>
      <c r="D23" s="159">
        <v>53</v>
      </c>
      <c r="E23" s="159">
        <v>1050</v>
      </c>
      <c r="F23" s="159">
        <v>1002</v>
      </c>
      <c r="G23" s="159">
        <v>612</v>
      </c>
      <c r="H23" s="159">
        <v>661</v>
      </c>
      <c r="I23" s="160">
        <f>IFERROR(H23/G23-1,"-")</f>
        <v>8.0065359477124121E-2</v>
      </c>
      <c r="J23" s="160">
        <f t="shared" si="12"/>
        <v>5.2310857866413422E-3</v>
      </c>
      <c r="K23" s="159">
        <v>13109</v>
      </c>
      <c r="L23" s="159">
        <v>11793</v>
      </c>
      <c r="M23" s="159">
        <v>15538</v>
      </c>
      <c r="N23" s="159">
        <v>11354</v>
      </c>
      <c r="O23" s="159">
        <v>10725</v>
      </c>
      <c r="P23" s="159">
        <v>8978</v>
      </c>
      <c r="Q23" s="160">
        <f>IFERROR(P23/O23-1,"-")</f>
        <v>-0.16289044289044285</v>
      </c>
      <c r="R23" s="160">
        <f t="shared" si="14"/>
        <v>1.6374755372681626E-2</v>
      </c>
      <c r="S23" s="159">
        <v>14324</v>
      </c>
      <c r="T23" s="159">
        <v>16588</v>
      </c>
      <c r="U23" s="159">
        <v>12356</v>
      </c>
      <c r="V23" s="159">
        <v>11337</v>
      </c>
      <c r="W23" s="159">
        <v>9639</v>
      </c>
      <c r="X23" s="160">
        <f>IFERROR(W23/V23-1,"-")</f>
        <v>-0.14977507277057422</v>
      </c>
      <c r="Y23" s="160">
        <f>W23/W$8</f>
        <v>1.4287556529898035E-2</v>
      </c>
    </row>
    <row r="24" spans="1:25" x14ac:dyDescent="0.25">
      <c r="A24" s="56"/>
      <c r="B24" s="162" t="s">
        <v>103</v>
      </c>
      <c r="C24" s="163">
        <v>758</v>
      </c>
      <c r="D24" s="163">
        <v>5</v>
      </c>
      <c r="E24" s="163">
        <v>516</v>
      </c>
      <c r="F24" s="163">
        <v>411</v>
      </c>
      <c r="G24" s="163">
        <v>115</v>
      </c>
      <c r="H24" s="163">
        <v>173</v>
      </c>
      <c r="I24" s="164">
        <f>IFERROR(H24/G24-1,"-")</f>
        <v>0.5043478260869565</v>
      </c>
      <c r="J24" s="164">
        <f t="shared" si="12"/>
        <v>1.3691041468819247E-3</v>
      </c>
      <c r="K24" s="163">
        <v>4923</v>
      </c>
      <c r="L24" s="163">
        <v>8356</v>
      </c>
      <c r="M24" s="163">
        <v>6771</v>
      </c>
      <c r="N24" s="163">
        <v>3922</v>
      </c>
      <c r="O24" s="163">
        <v>3167</v>
      </c>
      <c r="P24" s="163">
        <v>3193</v>
      </c>
      <c r="Q24" s="164">
        <f>IFERROR(P24/O24-1,"-")</f>
        <v>8.2096621408271897E-3</v>
      </c>
      <c r="R24" s="164">
        <f t="shared" si="14"/>
        <v>5.8236348746906249E-3</v>
      </c>
      <c r="S24" s="163">
        <v>5681</v>
      </c>
      <c r="T24" s="163">
        <v>7287</v>
      </c>
      <c r="U24" s="163">
        <v>4333</v>
      </c>
      <c r="V24" s="163">
        <v>3282</v>
      </c>
      <c r="W24" s="163">
        <v>3366</v>
      </c>
      <c r="X24" s="164">
        <f>IFERROR(W24/V24-1,"-")</f>
        <v>2.5594149908592323E-2</v>
      </c>
      <c r="Y24" s="164">
        <f>W24/W$8</f>
        <v>4.9893054548850284E-3</v>
      </c>
    </row>
    <row r="25" spans="1:25" x14ac:dyDescent="0.25">
      <c r="A25" s="56"/>
      <c r="B25" s="162" t="s">
        <v>100</v>
      </c>
      <c r="C25" s="163">
        <v>457</v>
      </c>
      <c r="D25" s="163">
        <v>48</v>
      </c>
      <c r="E25" s="163">
        <v>534</v>
      </c>
      <c r="F25" s="163">
        <v>591</v>
      </c>
      <c r="G25" s="163">
        <v>497</v>
      </c>
      <c r="H25" s="163">
        <v>488</v>
      </c>
      <c r="I25" s="164">
        <f>IFERROR(H25/G25-1,"-")</f>
        <v>-1.810865191146882E-2</v>
      </c>
      <c r="J25" s="164">
        <f t="shared" si="12"/>
        <v>3.8619816397594173E-3</v>
      </c>
      <c r="K25" s="163">
        <v>8186</v>
      </c>
      <c r="L25" s="163">
        <v>3437</v>
      </c>
      <c r="M25" s="163">
        <v>8767</v>
      </c>
      <c r="N25" s="163">
        <v>7432</v>
      </c>
      <c r="O25" s="163">
        <v>7558</v>
      </c>
      <c r="P25" s="163">
        <v>5785</v>
      </c>
      <c r="Q25" s="164">
        <f>IFERROR(P25/O25-1,"-")</f>
        <v>-0.23458586927758662</v>
      </c>
      <c r="R25" s="164">
        <f t="shared" si="14"/>
        <v>1.0551120497991002E-2</v>
      </c>
      <c r="S25" s="163">
        <v>8643</v>
      </c>
      <c r="T25" s="163">
        <v>9301</v>
      </c>
      <c r="U25" s="163">
        <v>8023</v>
      </c>
      <c r="V25" s="163">
        <v>8055</v>
      </c>
      <c r="W25" s="163">
        <v>6273</v>
      </c>
      <c r="X25" s="164">
        <f>IFERROR(W25/V25-1,"-")</f>
        <v>-0.2212290502793296</v>
      </c>
      <c r="Y25" s="164">
        <f>W25/W$8</f>
        <v>9.2982510750130067E-3</v>
      </c>
    </row>
    <row r="26" spans="1:25" x14ac:dyDescent="0.25">
      <c r="A26" s="56"/>
      <c r="B26" s="158" t="s">
        <v>107</v>
      </c>
      <c r="C26" s="159">
        <v>27900</v>
      </c>
      <c r="D26" s="159">
        <v>1082</v>
      </c>
      <c r="E26" s="159">
        <v>20162</v>
      </c>
      <c r="F26" s="159">
        <v>26413</v>
      </c>
      <c r="G26" s="159">
        <v>23485</v>
      </c>
      <c r="H26" s="159">
        <v>24021</v>
      </c>
      <c r="I26" s="160">
        <f>IFERROR(H26/G26-1,"-")</f>
        <v>2.2823078560783472E-2</v>
      </c>
      <c r="J26" s="160">
        <f t="shared" si="12"/>
        <v>0.1900997150997151</v>
      </c>
      <c r="K26" s="159">
        <v>189802</v>
      </c>
      <c r="L26" s="159">
        <v>14714</v>
      </c>
      <c r="M26" s="159">
        <v>163114</v>
      </c>
      <c r="N26" s="159">
        <v>197871</v>
      </c>
      <c r="O26" s="159">
        <v>212272</v>
      </c>
      <c r="P26" s="159">
        <v>203192</v>
      </c>
      <c r="Q26" s="160">
        <f>IFERROR(P26/O26-1,"-")</f>
        <v>-4.2775307153086639E-2</v>
      </c>
      <c r="R26" s="160">
        <f t="shared" si="14"/>
        <v>0.37059693625372297</v>
      </c>
      <c r="S26" s="159">
        <v>217702</v>
      </c>
      <c r="T26" s="159">
        <v>183276</v>
      </c>
      <c r="U26" s="159">
        <v>224284</v>
      </c>
      <c r="V26" s="159">
        <v>235757</v>
      </c>
      <c r="W26" s="159">
        <v>227213</v>
      </c>
      <c r="X26" s="160">
        <f>IFERROR(W26/V26-1,"-")</f>
        <v>-3.6240705472159851E-2</v>
      </c>
      <c r="Y26" s="160">
        <f>W26/W$8</f>
        <v>0.336789976328221</v>
      </c>
    </row>
    <row r="27" spans="1:25" s="56" customFormat="1" x14ac:dyDescent="0.25">
      <c r="B27" s="162" t="s">
        <v>110</v>
      </c>
      <c r="C27" s="163">
        <v>10854</v>
      </c>
      <c r="D27" s="163">
        <v>0</v>
      </c>
      <c r="E27" s="163">
        <v>6692</v>
      </c>
      <c r="F27" s="163">
        <v>10061</v>
      </c>
      <c r="G27" s="163">
        <v>9428</v>
      </c>
      <c r="H27" s="163">
        <v>9479</v>
      </c>
      <c r="I27" s="164">
        <f t="shared" ref="I27:I34" si="15">IFERROR(H27/G27-1,"-")</f>
        <v>5.4094187526516624E-3</v>
      </c>
      <c r="J27" s="164">
        <f t="shared" si="12"/>
        <v>7.5015827793605577E-2</v>
      </c>
      <c r="K27" s="163">
        <v>83349</v>
      </c>
      <c r="L27" s="163">
        <v>710</v>
      </c>
      <c r="M27" s="163">
        <v>71789</v>
      </c>
      <c r="N27" s="163">
        <v>89958</v>
      </c>
      <c r="O27" s="163">
        <v>96523</v>
      </c>
      <c r="P27" s="163">
        <v>95920</v>
      </c>
      <c r="Q27" s="164">
        <f t="shared" ref="Q27:Q34" si="16">IFERROR(P27/O27-1,"-")</f>
        <v>-6.2472156895247988E-3</v>
      </c>
      <c r="R27" s="164">
        <f t="shared" si="14"/>
        <v>0.17494615007213429</v>
      </c>
      <c r="S27" s="163">
        <v>94203</v>
      </c>
      <c r="T27" s="163">
        <v>78481</v>
      </c>
      <c r="U27" s="163">
        <v>100019</v>
      </c>
      <c r="V27" s="163">
        <v>105951</v>
      </c>
      <c r="W27" s="163">
        <v>105399</v>
      </c>
      <c r="X27" s="164">
        <f t="shared" ref="X27:X34" si="17">IFERROR(W27/V27-1,"-")</f>
        <v>-5.2099555454879765E-3</v>
      </c>
      <c r="Y27" s="164">
        <f t="shared" ref="Y27:Y34" si="18">W27/W$8</f>
        <v>0.15622929460470203</v>
      </c>
    </row>
    <row r="28" spans="1:25" s="56" customFormat="1" x14ac:dyDescent="0.25">
      <c r="B28" s="162" t="s">
        <v>113</v>
      </c>
      <c r="C28" s="163">
        <v>4526</v>
      </c>
      <c r="D28" s="163">
        <v>10</v>
      </c>
      <c r="E28" s="163">
        <v>3383</v>
      </c>
      <c r="F28" s="163">
        <v>4661</v>
      </c>
      <c r="G28" s="163">
        <v>4219</v>
      </c>
      <c r="H28" s="163">
        <v>4385</v>
      </c>
      <c r="I28" s="164">
        <f t="shared" si="15"/>
        <v>3.9345816544204881E-2</v>
      </c>
      <c r="J28" s="164">
        <f t="shared" si="12"/>
        <v>3.4702437480215259E-2</v>
      </c>
      <c r="K28" s="163">
        <v>22267</v>
      </c>
      <c r="L28" s="163">
        <v>2481</v>
      </c>
      <c r="M28" s="163">
        <v>16029</v>
      </c>
      <c r="N28" s="163">
        <v>21260</v>
      </c>
      <c r="O28" s="163">
        <v>23193</v>
      </c>
      <c r="P28" s="163">
        <v>20561</v>
      </c>
      <c r="Q28" s="164">
        <f t="shared" si="16"/>
        <v>-0.11348251627646277</v>
      </c>
      <c r="R28" s="164">
        <f t="shared" si="14"/>
        <v>3.7500706751805182E-2</v>
      </c>
      <c r="S28" s="163">
        <v>26793</v>
      </c>
      <c r="T28" s="163">
        <v>19412</v>
      </c>
      <c r="U28" s="163">
        <v>25921</v>
      </c>
      <c r="V28" s="163">
        <v>27412</v>
      </c>
      <c r="W28" s="163">
        <v>24946</v>
      </c>
      <c r="X28" s="164">
        <f t="shared" si="17"/>
        <v>-8.9960601196556245E-2</v>
      </c>
      <c r="Y28" s="164">
        <f t="shared" si="18"/>
        <v>3.6976593546512747E-2</v>
      </c>
    </row>
    <row r="29" spans="1:25" x14ac:dyDescent="0.25">
      <c r="A29" s="56"/>
      <c r="B29" s="162" t="s">
        <v>116</v>
      </c>
      <c r="C29" s="163">
        <v>1718</v>
      </c>
      <c r="D29" s="163">
        <v>897</v>
      </c>
      <c r="E29" s="163">
        <v>717</v>
      </c>
      <c r="F29" s="163">
        <v>758</v>
      </c>
      <c r="G29" s="163">
        <v>665</v>
      </c>
      <c r="H29" s="163">
        <v>654</v>
      </c>
      <c r="I29" s="164">
        <f t="shared" si="15"/>
        <v>-1.6541353383458635E-2</v>
      </c>
      <c r="J29" s="164">
        <f t="shared" si="12"/>
        <v>5.1756885090218424E-3</v>
      </c>
      <c r="K29" s="163">
        <v>7536</v>
      </c>
      <c r="L29" s="163">
        <v>3155</v>
      </c>
      <c r="M29" s="163">
        <v>7578</v>
      </c>
      <c r="N29" s="163">
        <v>7651</v>
      </c>
      <c r="O29" s="163">
        <v>6445</v>
      </c>
      <c r="P29" s="163">
        <v>6721</v>
      </c>
      <c r="Q29" s="164">
        <f t="shared" si="16"/>
        <v>4.2823894491854197E-2</v>
      </c>
      <c r="R29" s="164">
        <f t="shared" si="14"/>
        <v>1.2258268084182804E-2</v>
      </c>
      <c r="S29" s="163">
        <v>9254</v>
      </c>
      <c r="T29" s="163">
        <v>8295</v>
      </c>
      <c r="U29" s="163">
        <v>8409</v>
      </c>
      <c r="V29" s="163">
        <v>7110</v>
      </c>
      <c r="W29" s="163">
        <v>7375</v>
      </c>
      <c r="X29" s="164">
        <f t="shared" si="17"/>
        <v>3.7271448663853679E-2</v>
      </c>
      <c r="Y29" s="164">
        <f t="shared" si="18"/>
        <v>1.0931707584604005E-2</v>
      </c>
    </row>
    <row r="30" spans="1:25" x14ac:dyDescent="0.25">
      <c r="A30" s="56"/>
      <c r="B30" s="162" t="s">
        <v>123</v>
      </c>
      <c r="C30" s="163">
        <v>1333</v>
      </c>
      <c r="D30" s="163">
        <v>4</v>
      </c>
      <c r="E30" s="163">
        <v>1288</v>
      </c>
      <c r="F30" s="163">
        <v>1002</v>
      </c>
      <c r="G30" s="163">
        <v>566</v>
      </c>
      <c r="H30" s="163">
        <v>597</v>
      </c>
      <c r="I30" s="164">
        <f t="shared" si="15"/>
        <v>5.4770318021201359E-2</v>
      </c>
      <c r="J30" s="164">
        <f t="shared" si="12"/>
        <v>4.7245963912630577E-3</v>
      </c>
      <c r="K30" s="163">
        <v>7004</v>
      </c>
      <c r="L30" s="163">
        <v>195</v>
      </c>
      <c r="M30" s="163">
        <v>9609</v>
      </c>
      <c r="N30" s="163">
        <v>7602</v>
      </c>
      <c r="O30" s="163">
        <v>8684</v>
      </c>
      <c r="P30" s="163">
        <v>7769</v>
      </c>
      <c r="Q30" s="164">
        <f t="shared" si="16"/>
        <v>-0.10536619069553199</v>
      </c>
      <c r="R30" s="164">
        <f t="shared" si="14"/>
        <v>1.4169689740517214E-2</v>
      </c>
      <c r="S30" s="163">
        <v>8337</v>
      </c>
      <c r="T30" s="163">
        <v>10897</v>
      </c>
      <c r="U30" s="163">
        <v>8604</v>
      </c>
      <c r="V30" s="163">
        <v>9250</v>
      </c>
      <c r="W30" s="163">
        <v>8366</v>
      </c>
      <c r="X30" s="164">
        <f t="shared" si="17"/>
        <v>-9.5567567567567568E-2</v>
      </c>
      <c r="Y30" s="164">
        <f t="shared" si="18"/>
        <v>1.2400632630887743E-2</v>
      </c>
    </row>
    <row r="31" spans="1:25" x14ac:dyDescent="0.25">
      <c r="A31" s="56"/>
      <c r="B31" s="162" t="s">
        <v>119</v>
      </c>
      <c r="C31" s="163">
        <v>826</v>
      </c>
      <c r="D31" s="163">
        <v>31</v>
      </c>
      <c r="E31" s="163">
        <v>708</v>
      </c>
      <c r="F31" s="163">
        <v>735</v>
      </c>
      <c r="G31" s="163">
        <v>468</v>
      </c>
      <c r="H31" s="163">
        <v>493</v>
      </c>
      <c r="I31" s="164">
        <f t="shared" si="15"/>
        <v>5.3418803418803451E-2</v>
      </c>
      <c r="J31" s="164">
        <f t="shared" si="12"/>
        <v>3.9015511237733458E-3</v>
      </c>
      <c r="K31" s="163">
        <v>11556</v>
      </c>
      <c r="L31" s="163">
        <v>597</v>
      </c>
      <c r="M31" s="163">
        <v>13422</v>
      </c>
      <c r="N31" s="163">
        <v>11959</v>
      </c>
      <c r="O31" s="163">
        <v>11780</v>
      </c>
      <c r="P31" s="163">
        <v>11537</v>
      </c>
      <c r="Q31" s="164">
        <f t="shared" si="16"/>
        <v>-2.0628183361629859E-2</v>
      </c>
      <c r="R31" s="164">
        <f t="shared" si="14"/>
        <v>2.1042053100314984E-2</v>
      </c>
      <c r="S31" s="163">
        <v>12382</v>
      </c>
      <c r="T31" s="163">
        <v>14130</v>
      </c>
      <c r="U31" s="163">
        <v>12694</v>
      </c>
      <c r="V31" s="163">
        <v>12248</v>
      </c>
      <c r="W31" s="163">
        <v>12030</v>
      </c>
      <c r="X31" s="164">
        <f t="shared" si="17"/>
        <v>-1.7798824297844518E-2</v>
      </c>
      <c r="Y31" s="164">
        <f t="shared" si="18"/>
        <v>1.7831653185462534E-2</v>
      </c>
    </row>
    <row r="32" spans="1:25" x14ac:dyDescent="0.25">
      <c r="A32" s="56"/>
      <c r="B32" s="162" t="s">
        <v>128</v>
      </c>
      <c r="C32" s="163">
        <v>1173</v>
      </c>
      <c r="D32" s="163">
        <v>0</v>
      </c>
      <c r="E32" s="163">
        <v>559</v>
      </c>
      <c r="F32" s="163">
        <v>897</v>
      </c>
      <c r="G32" s="163">
        <v>836</v>
      </c>
      <c r="H32" s="163">
        <v>698</v>
      </c>
      <c r="I32" s="164">
        <f t="shared" si="15"/>
        <v>-0.16507177033492826</v>
      </c>
      <c r="J32" s="164">
        <f t="shared" si="12"/>
        <v>5.523899968344413E-3</v>
      </c>
      <c r="K32" s="163">
        <v>6733</v>
      </c>
      <c r="L32" s="163">
        <v>35</v>
      </c>
      <c r="M32" s="163">
        <v>4614</v>
      </c>
      <c r="N32" s="163">
        <v>6204</v>
      </c>
      <c r="O32" s="163">
        <v>5217</v>
      </c>
      <c r="P32" s="163">
        <v>4309</v>
      </c>
      <c r="Q32" s="164">
        <f t="shared" si="16"/>
        <v>-0.1740463868123443</v>
      </c>
      <c r="R32" s="164">
        <f t="shared" si="14"/>
        <v>7.8590800736116195E-3</v>
      </c>
      <c r="S32" s="163">
        <v>7906</v>
      </c>
      <c r="T32" s="163">
        <v>5173</v>
      </c>
      <c r="U32" s="163">
        <v>7101</v>
      </c>
      <c r="V32" s="163">
        <v>6053</v>
      </c>
      <c r="W32" s="163">
        <v>5007</v>
      </c>
      <c r="X32" s="164">
        <f t="shared" si="17"/>
        <v>-0.1728068726251446</v>
      </c>
      <c r="Y32" s="164">
        <f t="shared" si="18"/>
        <v>7.4217030340491194E-3</v>
      </c>
    </row>
    <row r="33" spans="1:25" x14ac:dyDescent="0.25">
      <c r="A33" s="56"/>
      <c r="B33" s="162" t="s">
        <v>131</v>
      </c>
      <c r="C33" s="163">
        <v>610</v>
      </c>
      <c r="D33" s="163">
        <v>3</v>
      </c>
      <c r="E33" s="163">
        <v>210</v>
      </c>
      <c r="F33" s="163">
        <v>410</v>
      </c>
      <c r="G33" s="163">
        <v>183</v>
      </c>
      <c r="H33" s="163">
        <v>179</v>
      </c>
      <c r="I33" s="164">
        <f t="shared" si="15"/>
        <v>-2.1857923497267784E-2</v>
      </c>
      <c r="J33" s="164">
        <f t="shared" si="12"/>
        <v>1.4165875276986389E-3</v>
      </c>
      <c r="K33" s="163">
        <v>8928</v>
      </c>
      <c r="L33" s="163">
        <v>85</v>
      </c>
      <c r="M33" s="163">
        <v>2887</v>
      </c>
      <c r="N33" s="163">
        <v>6525</v>
      </c>
      <c r="O33" s="163">
        <v>6276</v>
      </c>
      <c r="P33" s="163">
        <v>5319</v>
      </c>
      <c r="Q33" s="164">
        <f t="shared" si="16"/>
        <v>-0.15248565965583172</v>
      </c>
      <c r="R33" s="164">
        <f t="shared" si="14"/>
        <v>9.7011944561476472E-3</v>
      </c>
      <c r="S33" s="163">
        <v>9538</v>
      </c>
      <c r="T33" s="163">
        <v>3097</v>
      </c>
      <c r="U33" s="163">
        <v>6935</v>
      </c>
      <c r="V33" s="163">
        <v>6459</v>
      </c>
      <c r="W33" s="163">
        <v>5498</v>
      </c>
      <c r="X33" s="164">
        <f t="shared" si="17"/>
        <v>-0.14878464158538474</v>
      </c>
      <c r="Y33" s="164">
        <f t="shared" si="18"/>
        <v>8.1494953627325867E-3</v>
      </c>
    </row>
    <row r="34" spans="1:25" x14ac:dyDescent="0.25">
      <c r="A34" s="56"/>
      <c r="B34" s="167" t="s">
        <v>145</v>
      </c>
      <c r="C34" s="168">
        <f t="shared" ref="C34" si="19">C26-SUM(C27:C33)</f>
        <v>6860</v>
      </c>
      <c r="D34" s="168">
        <f t="shared" ref="D34:H34" si="20">D26-SUM(D27:D33)</f>
        <v>137</v>
      </c>
      <c r="E34" s="168">
        <f t="shared" si="20"/>
        <v>6605</v>
      </c>
      <c r="F34" s="168">
        <f t="shared" si="20"/>
        <v>7889</v>
      </c>
      <c r="G34" s="168">
        <f t="shared" si="20"/>
        <v>7120</v>
      </c>
      <c r="H34" s="168">
        <f t="shared" si="20"/>
        <v>7536</v>
      </c>
      <c r="I34" s="169">
        <f t="shared" si="15"/>
        <v>5.8426966292134841E-2</v>
      </c>
      <c r="J34" s="169">
        <f t="shared" si="12"/>
        <v>5.9639126305792975E-2</v>
      </c>
      <c r="K34" s="168">
        <f t="shared" ref="K34:P34" si="21">K26-SUM(K27:K33)</f>
        <v>42429</v>
      </c>
      <c r="L34" s="168">
        <f t="shared" si="21"/>
        <v>7456</v>
      </c>
      <c r="M34" s="168">
        <f t="shared" si="21"/>
        <v>37186</v>
      </c>
      <c r="N34" s="168">
        <f t="shared" si="21"/>
        <v>46712</v>
      </c>
      <c r="O34" s="168">
        <f t="shared" si="21"/>
        <v>54154</v>
      </c>
      <c r="P34" s="168">
        <f t="shared" si="21"/>
        <v>51056</v>
      </c>
      <c r="Q34" s="169">
        <f t="shared" si="16"/>
        <v>-5.7207223843114052E-2</v>
      </c>
      <c r="R34" s="169">
        <f t="shared" si="14"/>
        <v>9.311979397500926E-2</v>
      </c>
      <c r="S34" s="168">
        <f>S26-SUM(S27:S33)</f>
        <v>49289</v>
      </c>
      <c r="T34" s="168">
        <f>T26-SUM(T27:T33)</f>
        <v>43791</v>
      </c>
      <c r="U34" s="168">
        <f>U26-SUM(U27:U33)</f>
        <v>54601</v>
      </c>
      <c r="V34" s="168">
        <f>V26-SUM(V27:V33)</f>
        <v>61274</v>
      </c>
      <c r="W34" s="168">
        <f>W26-SUM(W27:W33)</f>
        <v>58592</v>
      </c>
      <c r="X34" s="169">
        <f t="shared" si="17"/>
        <v>-4.3770604171426752E-2</v>
      </c>
      <c r="Y34" s="169">
        <f t="shared" si="18"/>
        <v>8.6848896379270221E-2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32403</v>
      </c>
      <c r="D36" s="175">
        <f t="shared" si="22"/>
        <v>946</v>
      </c>
      <c r="E36" s="175">
        <f t="shared" si="22"/>
        <v>19634</v>
      </c>
      <c r="F36" s="175">
        <f t="shared" si="22"/>
        <v>30918</v>
      </c>
      <c r="G36" s="175">
        <f t="shared" si="22"/>
        <v>29265</v>
      </c>
      <c r="H36" s="175">
        <f t="shared" si="22"/>
        <v>34839</v>
      </c>
      <c r="I36" s="176">
        <f>IFERROR(H36/G36-1,"-")</f>
        <v>0.19046642747309073</v>
      </c>
      <c r="J36" s="176">
        <f t="shared" ref="J36:J48" si="23">H36/H$8</f>
        <v>0.27571225071225069</v>
      </c>
      <c r="K36" s="175">
        <f t="shared" ref="K36:P36" si="24">K37+K40</f>
        <v>90656</v>
      </c>
      <c r="L36" s="175">
        <f t="shared" si="24"/>
        <v>4172</v>
      </c>
      <c r="M36" s="175">
        <f t="shared" si="24"/>
        <v>71750</v>
      </c>
      <c r="N36" s="175">
        <f t="shared" si="24"/>
        <v>94153</v>
      </c>
      <c r="O36" s="175">
        <f t="shared" si="24"/>
        <v>100509</v>
      </c>
      <c r="P36" s="175">
        <f t="shared" si="24"/>
        <v>107571</v>
      </c>
      <c r="Q36" s="176">
        <f>IFERROR(P36/O36-1,"-")</f>
        <v>7.0262364564367408E-2</v>
      </c>
      <c r="R36" s="176">
        <f t="shared" ref="R36:R48" si="25">P36/P$8</f>
        <v>0.19619612499384442</v>
      </c>
      <c r="S36" s="175">
        <f>S37+S40</f>
        <v>123059</v>
      </c>
      <c r="T36" s="175">
        <f>T37+T40</f>
        <v>91384</v>
      </c>
      <c r="U36" s="175">
        <f>U37+U40</f>
        <v>125071</v>
      </c>
      <c r="V36" s="175">
        <f>V37+V40</f>
        <v>129774</v>
      </c>
      <c r="W36" s="175">
        <f>W37+W40</f>
        <v>142410</v>
      </c>
      <c r="X36" s="176">
        <f>IFERROR(W36/V36-1,"-")</f>
        <v>9.7369272735678969E-2</v>
      </c>
      <c r="Y36" s="176">
        <f>W36/W$8</f>
        <v>0.21108942062690933</v>
      </c>
    </row>
    <row r="37" spans="1:25" x14ac:dyDescent="0.25">
      <c r="A37" s="56"/>
      <c r="B37" s="158" t="s">
        <v>97</v>
      </c>
      <c r="C37" s="159">
        <v>2109</v>
      </c>
      <c r="D37" s="159">
        <v>343</v>
      </c>
      <c r="E37" s="159">
        <v>1462</v>
      </c>
      <c r="F37" s="159">
        <v>2116</v>
      </c>
      <c r="G37" s="159">
        <v>1431</v>
      </c>
      <c r="H37" s="159">
        <v>2708</v>
      </c>
      <c r="I37" s="160">
        <f>IFERROR(H37/G37-1,"-")</f>
        <v>0.89238294898672255</v>
      </c>
      <c r="J37" s="160">
        <f t="shared" si="23"/>
        <v>2.1430832541943654E-2</v>
      </c>
      <c r="K37" s="159">
        <v>6311</v>
      </c>
      <c r="L37" s="159">
        <v>743</v>
      </c>
      <c r="M37" s="159">
        <v>5887</v>
      </c>
      <c r="N37" s="159">
        <v>5290</v>
      </c>
      <c r="O37" s="159">
        <v>5231</v>
      </c>
      <c r="P37" s="159">
        <v>5811</v>
      </c>
      <c r="Q37" s="160">
        <f>IFERROR(P37/O37-1,"-")</f>
        <v>0.11087746128847265</v>
      </c>
      <c r="R37" s="160">
        <f t="shared" si="25"/>
        <v>1.0598541264274107E-2</v>
      </c>
      <c r="S37" s="159">
        <v>8420</v>
      </c>
      <c r="T37" s="159">
        <v>7349</v>
      </c>
      <c r="U37" s="159">
        <v>7406</v>
      </c>
      <c r="V37" s="159">
        <v>6662</v>
      </c>
      <c r="W37" s="159">
        <v>8519</v>
      </c>
      <c r="X37" s="160">
        <f>IFERROR(W37/V37-1,"-")</f>
        <v>0.27874512158510956</v>
      </c>
      <c r="Y37" s="160">
        <f>W37/W$8</f>
        <v>1.2627419242473426E-2</v>
      </c>
    </row>
    <row r="38" spans="1:25" x14ac:dyDescent="0.25">
      <c r="A38" s="56"/>
      <c r="B38" s="162" t="s">
        <v>103</v>
      </c>
      <c r="C38" s="163">
        <v>869</v>
      </c>
      <c r="D38" s="163">
        <v>251</v>
      </c>
      <c r="E38" s="163">
        <v>1127</v>
      </c>
      <c r="F38" s="163">
        <v>874</v>
      </c>
      <c r="G38" s="163">
        <v>723</v>
      </c>
      <c r="H38" s="163">
        <v>1439</v>
      </c>
      <c r="I38" s="164">
        <f>IFERROR(H38/G38-1,"-")</f>
        <v>0.99031811894882438</v>
      </c>
      <c r="J38" s="164">
        <f t="shared" si="23"/>
        <v>1.138809749920861E-2</v>
      </c>
      <c r="K38" s="163">
        <v>896</v>
      </c>
      <c r="L38" s="163">
        <v>116</v>
      </c>
      <c r="M38" s="163">
        <v>1167</v>
      </c>
      <c r="N38" s="163">
        <v>633</v>
      </c>
      <c r="O38" s="163">
        <v>833</v>
      </c>
      <c r="P38" s="163">
        <v>1266</v>
      </c>
      <c r="Q38" s="164">
        <f>IFERROR(P38/O38-1,"-")</f>
        <v>0.5198079231692676</v>
      </c>
      <c r="R38" s="164">
        <f t="shared" si="25"/>
        <v>2.3090265428619893E-3</v>
      </c>
      <c r="S38" s="163">
        <v>1765</v>
      </c>
      <c r="T38" s="163">
        <v>2294</v>
      </c>
      <c r="U38" s="163">
        <v>1507</v>
      </c>
      <c r="V38" s="163">
        <v>1556</v>
      </c>
      <c r="W38" s="163">
        <v>2705</v>
      </c>
      <c r="X38" s="164">
        <f>IFERROR(W38/V38-1,"-")</f>
        <v>0.73843187660668375</v>
      </c>
      <c r="Y38" s="164">
        <f>W38/W$8</f>
        <v>4.0095280022174693E-3</v>
      </c>
    </row>
    <row r="39" spans="1:25" x14ac:dyDescent="0.25">
      <c r="A39" s="56"/>
      <c r="B39" s="162" t="s">
        <v>100</v>
      </c>
      <c r="C39" s="163">
        <v>1240</v>
      </c>
      <c r="D39" s="163">
        <v>92</v>
      </c>
      <c r="E39" s="163">
        <v>335</v>
      </c>
      <c r="F39" s="163">
        <v>1242</v>
      </c>
      <c r="G39" s="163">
        <v>708</v>
      </c>
      <c r="H39" s="163">
        <v>1269</v>
      </c>
      <c r="I39" s="164">
        <f>IFERROR(H39/G39-1,"-")</f>
        <v>0.79237288135593231</v>
      </c>
      <c r="J39" s="164">
        <f t="shared" si="23"/>
        <v>1.0042735042735043E-2</v>
      </c>
      <c r="K39" s="163">
        <v>5415</v>
      </c>
      <c r="L39" s="163">
        <v>627</v>
      </c>
      <c r="M39" s="163">
        <v>4720</v>
      </c>
      <c r="N39" s="163">
        <v>4657</v>
      </c>
      <c r="O39" s="163">
        <v>4398</v>
      </c>
      <c r="P39" s="163">
        <v>4545</v>
      </c>
      <c r="Q39" s="164">
        <f>IFERROR(P39/O39-1,"-")</f>
        <v>3.3424283765347784E-2</v>
      </c>
      <c r="R39" s="164">
        <f t="shared" si="25"/>
        <v>8.2895147214121171E-3</v>
      </c>
      <c r="S39" s="163">
        <v>6655</v>
      </c>
      <c r="T39" s="163">
        <v>5055</v>
      </c>
      <c r="U39" s="163">
        <v>5899</v>
      </c>
      <c r="V39" s="163">
        <v>5106</v>
      </c>
      <c r="W39" s="163">
        <v>5814</v>
      </c>
      <c r="X39" s="164">
        <f>IFERROR(W39/V39-1,"-")</f>
        <v>0.13866039952996467</v>
      </c>
      <c r="Y39" s="164">
        <f>W39/W$8</f>
        <v>8.6178912402559583E-3</v>
      </c>
    </row>
    <row r="40" spans="1:25" x14ac:dyDescent="0.25">
      <c r="A40" s="56"/>
      <c r="B40" s="158" t="s">
        <v>107</v>
      </c>
      <c r="C40" s="159">
        <v>30294</v>
      </c>
      <c r="D40" s="159">
        <v>603</v>
      </c>
      <c r="E40" s="159">
        <v>18172</v>
      </c>
      <c r="F40" s="159">
        <v>28802</v>
      </c>
      <c r="G40" s="159">
        <v>27834</v>
      </c>
      <c r="H40" s="159">
        <v>32131</v>
      </c>
      <c r="I40" s="160">
        <f>IFERROR(H40/G40-1,"-")</f>
        <v>0.15437953581950126</v>
      </c>
      <c r="J40" s="160">
        <f t="shared" si="23"/>
        <v>0.25428141817030708</v>
      </c>
      <c r="K40" s="159">
        <v>84345</v>
      </c>
      <c r="L40" s="159">
        <v>3429</v>
      </c>
      <c r="M40" s="159">
        <v>65863</v>
      </c>
      <c r="N40" s="159">
        <v>88863</v>
      </c>
      <c r="O40" s="159">
        <v>95278</v>
      </c>
      <c r="P40" s="159">
        <v>101760</v>
      </c>
      <c r="Q40" s="160">
        <f>IFERROR(P40/O40-1,"-")</f>
        <v>6.8032494384852704E-2</v>
      </c>
      <c r="R40" s="160">
        <f t="shared" si="25"/>
        <v>0.1855975837295703</v>
      </c>
      <c r="S40" s="159">
        <v>114639</v>
      </c>
      <c r="T40" s="159">
        <v>84035</v>
      </c>
      <c r="U40" s="159">
        <v>117665</v>
      </c>
      <c r="V40" s="159">
        <v>123112</v>
      </c>
      <c r="W40" s="159">
        <v>133891</v>
      </c>
      <c r="X40" s="160">
        <f>IFERROR(W40/V40-1,"-")</f>
        <v>8.7554421989732845E-2</v>
      </c>
      <c r="Y40" s="160">
        <f>W40/W$8</f>
        <v>0.19846200138443593</v>
      </c>
    </row>
    <row r="41" spans="1:25" s="56" customFormat="1" x14ac:dyDescent="0.25">
      <c r="B41" s="162" t="s">
        <v>110</v>
      </c>
      <c r="C41" s="163">
        <v>14291</v>
      </c>
      <c r="D41" s="163">
        <v>33</v>
      </c>
      <c r="E41" s="163">
        <v>6271</v>
      </c>
      <c r="F41" s="163">
        <v>9382</v>
      </c>
      <c r="G41" s="163">
        <v>9413</v>
      </c>
      <c r="H41" s="163">
        <v>11062</v>
      </c>
      <c r="I41" s="164">
        <f t="shared" ref="I41:I48" si="26">IFERROR(H41/G41-1,"-")</f>
        <v>0.17518325719749273</v>
      </c>
      <c r="J41" s="164">
        <f t="shared" si="23"/>
        <v>8.7543526432415322E-2</v>
      </c>
      <c r="K41" s="163">
        <v>39348</v>
      </c>
      <c r="L41" s="163">
        <v>187</v>
      </c>
      <c r="M41" s="163">
        <v>26264</v>
      </c>
      <c r="N41" s="163">
        <v>37666</v>
      </c>
      <c r="O41" s="163">
        <v>42772</v>
      </c>
      <c r="P41" s="163">
        <v>46704</v>
      </c>
      <c r="Q41" s="164">
        <f t="shared" ref="Q41:Q48" si="27">IFERROR(P41/O41-1,"-")</f>
        <v>9.1929299541756215E-2</v>
      </c>
      <c r="R41" s="164">
        <f t="shared" si="25"/>
        <v>8.5182287249467886E-2</v>
      </c>
      <c r="S41" s="163">
        <v>53639</v>
      </c>
      <c r="T41" s="163">
        <v>32535</v>
      </c>
      <c r="U41" s="163">
        <v>47048</v>
      </c>
      <c r="V41" s="163">
        <v>52185</v>
      </c>
      <c r="W41" s="163">
        <v>57766</v>
      </c>
      <c r="X41" s="164">
        <f t="shared" ref="X41:X48" si="28">IFERROR(W41/V41-1,"-")</f>
        <v>0.10694644054805025</v>
      </c>
      <c r="Y41" s="164">
        <f t="shared" ref="Y41:Y48" si="29">W41/W$8</f>
        <v>8.5624545129794574E-2</v>
      </c>
    </row>
    <row r="42" spans="1:25" s="56" customFormat="1" x14ac:dyDescent="0.25">
      <c r="B42" s="162" t="s">
        <v>113</v>
      </c>
      <c r="C42" s="163">
        <v>2186</v>
      </c>
      <c r="D42" s="163">
        <v>39</v>
      </c>
      <c r="E42" s="163">
        <v>819</v>
      </c>
      <c r="F42" s="163">
        <v>2400</v>
      </c>
      <c r="G42" s="163">
        <v>2164</v>
      </c>
      <c r="H42" s="163">
        <v>2392</v>
      </c>
      <c r="I42" s="164">
        <f t="shared" si="26"/>
        <v>0.10536044362292052</v>
      </c>
      <c r="J42" s="164">
        <f t="shared" si="23"/>
        <v>1.8930041152263374E-2</v>
      </c>
      <c r="K42" s="163">
        <v>4498</v>
      </c>
      <c r="L42" s="163">
        <v>361</v>
      </c>
      <c r="M42" s="163">
        <v>3569</v>
      </c>
      <c r="N42" s="163">
        <v>4519</v>
      </c>
      <c r="O42" s="163">
        <v>4322</v>
      </c>
      <c r="P42" s="163">
        <v>3826</v>
      </c>
      <c r="Q42" s="164">
        <f t="shared" si="27"/>
        <v>-0.11476168440536794</v>
      </c>
      <c r="R42" s="164">
        <f t="shared" si="25"/>
        <v>6.97814814612162E-3</v>
      </c>
      <c r="S42" s="163">
        <v>6684</v>
      </c>
      <c r="T42" s="163">
        <v>4388</v>
      </c>
      <c r="U42" s="163">
        <v>6919</v>
      </c>
      <c r="V42" s="163">
        <v>6486</v>
      </c>
      <c r="W42" s="163">
        <v>6218</v>
      </c>
      <c r="X42" s="164">
        <f t="shared" si="28"/>
        <v>-4.1319765649090345E-2</v>
      </c>
      <c r="Y42" s="164">
        <f t="shared" si="29"/>
        <v>9.2167264760769762E-3</v>
      </c>
    </row>
    <row r="43" spans="1:25" x14ac:dyDescent="0.25">
      <c r="A43" s="56"/>
      <c r="B43" s="162" t="s">
        <v>116</v>
      </c>
      <c r="C43" s="163">
        <v>1369</v>
      </c>
      <c r="D43" s="163">
        <v>46</v>
      </c>
      <c r="E43" s="163">
        <v>633</v>
      </c>
      <c r="F43" s="163">
        <v>1247</v>
      </c>
      <c r="G43" s="163">
        <v>1124</v>
      </c>
      <c r="H43" s="163">
        <v>1366</v>
      </c>
      <c r="I43" s="164">
        <f t="shared" si="26"/>
        <v>0.21530249110320288</v>
      </c>
      <c r="J43" s="164">
        <f t="shared" si="23"/>
        <v>1.0810383032605255E-2</v>
      </c>
      <c r="K43" s="163">
        <v>2298</v>
      </c>
      <c r="L43" s="163">
        <v>599</v>
      </c>
      <c r="M43" s="163">
        <v>2047</v>
      </c>
      <c r="N43" s="163">
        <v>2175</v>
      </c>
      <c r="O43" s="163">
        <v>2124</v>
      </c>
      <c r="P43" s="163">
        <v>2511</v>
      </c>
      <c r="Q43" s="164">
        <f t="shared" si="27"/>
        <v>0.18220338983050843</v>
      </c>
      <c r="R43" s="164">
        <f t="shared" si="25"/>
        <v>4.5797516975722395E-3</v>
      </c>
      <c r="S43" s="163">
        <v>3667</v>
      </c>
      <c r="T43" s="163">
        <v>2680</v>
      </c>
      <c r="U43" s="163">
        <v>3422</v>
      </c>
      <c r="V43" s="163">
        <v>3248</v>
      </c>
      <c r="W43" s="163">
        <v>3877</v>
      </c>
      <c r="X43" s="164">
        <f t="shared" si="28"/>
        <v>0.1936576354679802</v>
      </c>
      <c r="Y43" s="164">
        <f t="shared" si="29"/>
        <v>5.7467430922725059E-3</v>
      </c>
    </row>
    <row r="44" spans="1:25" x14ac:dyDescent="0.25">
      <c r="A44" s="56"/>
      <c r="B44" s="162" t="s">
        <v>123</v>
      </c>
      <c r="C44" s="163">
        <v>585</v>
      </c>
      <c r="D44" s="163">
        <v>6</v>
      </c>
      <c r="E44" s="163">
        <v>589</v>
      </c>
      <c r="F44" s="163">
        <v>722</v>
      </c>
      <c r="G44" s="163">
        <v>728</v>
      </c>
      <c r="H44" s="163">
        <v>756</v>
      </c>
      <c r="I44" s="164">
        <f t="shared" si="26"/>
        <v>3.8461538461538547E-2</v>
      </c>
      <c r="J44" s="164">
        <f t="shared" si="23"/>
        <v>5.9829059829059833E-3</v>
      </c>
      <c r="K44" s="163">
        <v>3961</v>
      </c>
      <c r="L44" s="163">
        <v>74</v>
      </c>
      <c r="M44" s="163">
        <v>3610</v>
      </c>
      <c r="N44" s="163">
        <v>4280</v>
      </c>
      <c r="O44" s="163">
        <v>4646</v>
      </c>
      <c r="P44" s="163">
        <v>4243</v>
      </c>
      <c r="Q44" s="164">
        <f t="shared" si="27"/>
        <v>-8.6741282823934562E-2</v>
      </c>
      <c r="R44" s="164">
        <f t="shared" si="25"/>
        <v>7.7387042822775831E-3</v>
      </c>
      <c r="S44" s="163">
        <v>4546</v>
      </c>
      <c r="T44" s="163">
        <v>4199</v>
      </c>
      <c r="U44" s="163">
        <v>5002</v>
      </c>
      <c r="V44" s="163">
        <v>5374</v>
      </c>
      <c r="W44" s="163">
        <v>4999</v>
      </c>
      <c r="X44" s="164">
        <f t="shared" si="28"/>
        <v>-6.9780424264979546E-2</v>
      </c>
      <c r="Y44" s="164">
        <f t="shared" si="29"/>
        <v>7.4098449105675151E-3</v>
      </c>
    </row>
    <row r="45" spans="1:25" x14ac:dyDescent="0.25">
      <c r="A45" s="56"/>
      <c r="B45" s="162" t="s">
        <v>119</v>
      </c>
      <c r="C45" s="163">
        <v>586</v>
      </c>
      <c r="D45" s="163">
        <v>14</v>
      </c>
      <c r="E45" s="163">
        <v>290</v>
      </c>
      <c r="F45" s="163">
        <v>509</v>
      </c>
      <c r="G45" s="163">
        <v>487</v>
      </c>
      <c r="H45" s="163">
        <v>520</v>
      </c>
      <c r="I45" s="164">
        <f t="shared" si="26"/>
        <v>6.7761806981519568E-2</v>
      </c>
      <c r="J45" s="164">
        <f t="shared" si="23"/>
        <v>4.11522633744856E-3</v>
      </c>
      <c r="K45" s="163">
        <v>5927</v>
      </c>
      <c r="L45" s="163">
        <v>84</v>
      </c>
      <c r="M45" s="163">
        <v>4213</v>
      </c>
      <c r="N45" s="163">
        <v>5439</v>
      </c>
      <c r="O45" s="163">
        <v>5829</v>
      </c>
      <c r="P45" s="163">
        <v>4218</v>
      </c>
      <c r="Q45" s="164">
        <f t="shared" si="27"/>
        <v>-0.27637673700463206</v>
      </c>
      <c r="R45" s="164">
        <f t="shared" si="25"/>
        <v>7.6931073916207508E-3</v>
      </c>
      <c r="S45" s="163">
        <v>6513</v>
      </c>
      <c r="T45" s="163">
        <v>4503</v>
      </c>
      <c r="U45" s="163">
        <v>5948</v>
      </c>
      <c r="V45" s="163">
        <v>6316</v>
      </c>
      <c r="W45" s="163">
        <v>4738</v>
      </c>
      <c r="X45" s="164">
        <f t="shared" si="28"/>
        <v>-0.24984167194426854</v>
      </c>
      <c r="Y45" s="164">
        <f t="shared" si="29"/>
        <v>7.0229736319801731E-3</v>
      </c>
    </row>
    <row r="46" spans="1:25" x14ac:dyDescent="0.25">
      <c r="A46" s="56"/>
      <c r="B46" s="162" t="s">
        <v>128</v>
      </c>
      <c r="C46" s="163">
        <v>920</v>
      </c>
      <c r="D46" s="163">
        <v>0</v>
      </c>
      <c r="E46" s="163">
        <v>641</v>
      </c>
      <c r="F46" s="163">
        <v>927</v>
      </c>
      <c r="G46" s="163">
        <v>454</v>
      </c>
      <c r="H46" s="163">
        <v>695</v>
      </c>
      <c r="I46" s="164">
        <f t="shared" si="26"/>
        <v>0.53083700440528636</v>
      </c>
      <c r="J46" s="164">
        <f t="shared" si="23"/>
        <v>5.5001582779360559E-3</v>
      </c>
      <c r="K46" s="163">
        <v>1877</v>
      </c>
      <c r="L46" s="163">
        <v>56</v>
      </c>
      <c r="M46" s="163">
        <v>1557</v>
      </c>
      <c r="N46" s="163">
        <v>2586</v>
      </c>
      <c r="O46" s="163">
        <v>2317</v>
      </c>
      <c r="P46" s="163">
        <v>2593</v>
      </c>
      <c r="Q46" s="164">
        <f t="shared" si="27"/>
        <v>0.11911955114372041</v>
      </c>
      <c r="R46" s="164">
        <f t="shared" si="25"/>
        <v>4.7293094989266492E-3</v>
      </c>
      <c r="S46" s="163">
        <v>2797</v>
      </c>
      <c r="T46" s="163">
        <v>2198</v>
      </c>
      <c r="U46" s="163">
        <v>3513</v>
      </c>
      <c r="V46" s="163">
        <v>2771</v>
      </c>
      <c r="W46" s="163">
        <v>3288</v>
      </c>
      <c r="X46" s="164">
        <f t="shared" si="28"/>
        <v>0.18657524359437017</v>
      </c>
      <c r="Y46" s="164">
        <f t="shared" si="29"/>
        <v>4.8736887509393855E-3</v>
      </c>
    </row>
    <row r="47" spans="1:25" x14ac:dyDescent="0.25">
      <c r="A47" s="56"/>
      <c r="B47" s="162" t="s">
        <v>131</v>
      </c>
      <c r="C47" s="163">
        <v>911</v>
      </c>
      <c r="D47" s="163">
        <v>2</v>
      </c>
      <c r="E47" s="163">
        <v>361</v>
      </c>
      <c r="F47" s="163">
        <v>534</v>
      </c>
      <c r="G47" s="163">
        <v>434</v>
      </c>
      <c r="H47" s="163">
        <v>444</v>
      </c>
      <c r="I47" s="164">
        <f t="shared" si="26"/>
        <v>2.3041474654377891E-2</v>
      </c>
      <c r="J47" s="164">
        <f t="shared" si="23"/>
        <v>3.5137701804368471E-3</v>
      </c>
      <c r="K47" s="163">
        <v>3149</v>
      </c>
      <c r="L47" s="163">
        <v>415</v>
      </c>
      <c r="M47" s="163">
        <v>1808</v>
      </c>
      <c r="N47" s="163">
        <v>2807</v>
      </c>
      <c r="O47" s="163">
        <v>2833</v>
      </c>
      <c r="P47" s="163">
        <v>2390</v>
      </c>
      <c r="Q47" s="164">
        <f t="shared" si="27"/>
        <v>-0.15637133780444756</v>
      </c>
      <c r="R47" s="164">
        <f t="shared" si="25"/>
        <v>4.3590627467931711E-3</v>
      </c>
      <c r="S47" s="163">
        <v>4060</v>
      </c>
      <c r="T47" s="163">
        <v>2169</v>
      </c>
      <c r="U47" s="163">
        <v>3341</v>
      </c>
      <c r="V47" s="163">
        <v>3267</v>
      </c>
      <c r="W47" s="163">
        <v>2834</v>
      </c>
      <c r="X47" s="164">
        <f t="shared" si="28"/>
        <v>-0.13253749617385979</v>
      </c>
      <c r="Y47" s="164">
        <f t="shared" si="29"/>
        <v>4.2007402433583392E-3</v>
      </c>
    </row>
    <row r="48" spans="1:25" x14ac:dyDescent="0.25">
      <c r="A48" s="56"/>
      <c r="B48" s="167" t="s">
        <v>145</v>
      </c>
      <c r="C48" s="168">
        <f t="shared" ref="C48" si="30">C40-SUM(C41:C47)</f>
        <v>9446</v>
      </c>
      <c r="D48" s="168">
        <f t="shared" ref="D48:H48" si="31">D40-SUM(D41:D47)</f>
        <v>463</v>
      </c>
      <c r="E48" s="168">
        <f t="shared" si="31"/>
        <v>8568</v>
      </c>
      <c r="F48" s="168">
        <f t="shared" si="31"/>
        <v>13081</v>
      </c>
      <c r="G48" s="168">
        <f t="shared" si="31"/>
        <v>13030</v>
      </c>
      <c r="H48" s="168">
        <f t="shared" si="31"/>
        <v>14896</v>
      </c>
      <c r="I48" s="169">
        <f t="shared" si="26"/>
        <v>0.14320798158096704</v>
      </c>
      <c r="J48" s="169">
        <f t="shared" si="23"/>
        <v>0.11788540677429567</v>
      </c>
      <c r="K48" s="168">
        <f t="shared" ref="K48:P48" si="32">K40-SUM(K41:K47)</f>
        <v>23287</v>
      </c>
      <c r="L48" s="168">
        <f t="shared" si="32"/>
        <v>1653</v>
      </c>
      <c r="M48" s="168">
        <f t="shared" si="32"/>
        <v>22795</v>
      </c>
      <c r="N48" s="168">
        <f t="shared" si="32"/>
        <v>29391</v>
      </c>
      <c r="O48" s="168">
        <f t="shared" si="32"/>
        <v>30435</v>
      </c>
      <c r="P48" s="168">
        <f t="shared" si="32"/>
        <v>35275</v>
      </c>
      <c r="Q48" s="169">
        <f t="shared" si="27"/>
        <v>0.15902743551831766</v>
      </c>
      <c r="R48" s="169">
        <f t="shared" si="25"/>
        <v>6.4337212716790423E-2</v>
      </c>
      <c r="S48" s="168">
        <f>S40-SUM(S41:S47)</f>
        <v>32733</v>
      </c>
      <c r="T48" s="168">
        <f>T40-SUM(T41:T47)</f>
        <v>31363</v>
      </c>
      <c r="U48" s="168">
        <f>U40-SUM(U41:U47)</f>
        <v>42472</v>
      </c>
      <c r="V48" s="168">
        <f>V40-SUM(V41:V47)</f>
        <v>43465</v>
      </c>
      <c r="W48" s="168">
        <f>W40-SUM(W41:W47)</f>
        <v>50171</v>
      </c>
      <c r="X48" s="169">
        <f t="shared" si="28"/>
        <v>0.15428505694236749</v>
      </c>
      <c r="Y48" s="169">
        <f t="shared" si="29"/>
        <v>7.4366739149446442E-2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931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6858</v>
      </c>
      <c r="T50" s="175">
        <f>T51+T54</f>
        <v>5352</v>
      </c>
      <c r="U50" s="175">
        <f>U51+U54</f>
        <v>11315</v>
      </c>
      <c r="V50" s="175">
        <f>V51+V54</f>
        <v>9138</v>
      </c>
      <c r="W50" s="175">
        <f>W51+W54</f>
        <v>8441</v>
      </c>
      <c r="X50" s="176">
        <f>IFERROR(W50/V50-1,"-")</f>
        <v>-7.6274896038520446E-2</v>
      </c>
      <c r="Y50" s="176">
        <f>W50/W$8</f>
        <v>1.2511802538527784E-2</v>
      </c>
    </row>
    <row r="51" spans="1:25" x14ac:dyDescent="0.25">
      <c r="A51" s="56"/>
      <c r="B51" s="158" t="s">
        <v>97</v>
      </c>
      <c r="C51" s="159">
        <v>0</v>
      </c>
      <c r="D51" s="159">
        <v>142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587</v>
      </c>
      <c r="T51" s="159">
        <v>280</v>
      </c>
      <c r="U51" s="159">
        <v>5076</v>
      </c>
      <c r="V51" s="159">
        <v>1514</v>
      </c>
      <c r="W51" s="159">
        <v>1451</v>
      </c>
      <c r="X51" s="160">
        <f>IFERROR(W51/V51-1,"-")</f>
        <v>-4.1611624834874461E-2</v>
      </c>
      <c r="Y51" s="160">
        <f>W51/W$8</f>
        <v>2.1507671464759881E-3</v>
      </c>
    </row>
    <row r="52" spans="1:25" x14ac:dyDescent="0.25">
      <c r="A52" s="56"/>
      <c r="B52" s="162" t="s">
        <v>103</v>
      </c>
      <c r="C52" s="163">
        <v>0</v>
      </c>
      <c r="D52" s="163">
        <v>68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287</v>
      </c>
      <c r="T52" s="163">
        <v>64</v>
      </c>
      <c r="U52" s="163">
        <v>3884</v>
      </c>
      <c r="V52" s="163">
        <v>645</v>
      </c>
      <c r="W52" s="163">
        <v>742</v>
      </c>
      <c r="X52" s="164">
        <f>IFERROR(W52/V52-1,"-")</f>
        <v>0.15038759689922476</v>
      </c>
      <c r="Y52" s="164">
        <f>W52/W$8</f>
        <v>1.099840952918803E-3</v>
      </c>
    </row>
    <row r="53" spans="1:25" x14ac:dyDescent="0.25">
      <c r="A53" s="56"/>
      <c r="B53" s="162" t="s">
        <v>100</v>
      </c>
      <c r="C53" s="163">
        <v>0</v>
      </c>
      <c r="D53" s="163">
        <v>74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300</v>
      </c>
      <c r="T53" s="163">
        <v>216</v>
      </c>
      <c r="U53" s="163">
        <v>1192</v>
      </c>
      <c r="V53" s="163">
        <v>869</v>
      </c>
      <c r="W53" s="163">
        <v>709</v>
      </c>
      <c r="X53" s="164">
        <f>IFERROR(W53/V53-1,"-")</f>
        <v>-0.18411967779056382</v>
      </c>
      <c r="Y53" s="164">
        <f>W53/W$8</f>
        <v>1.050926193557185E-3</v>
      </c>
    </row>
    <row r="54" spans="1:25" x14ac:dyDescent="0.25">
      <c r="A54" s="56"/>
      <c r="B54" s="158" t="s">
        <v>107</v>
      </c>
      <c r="C54" s="159">
        <v>0</v>
      </c>
      <c r="D54" s="159">
        <v>789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6271</v>
      </c>
      <c r="T54" s="159">
        <v>5072</v>
      </c>
      <c r="U54" s="159">
        <v>6239</v>
      </c>
      <c r="V54" s="159">
        <v>7624</v>
      </c>
      <c r="W54" s="159">
        <v>6990</v>
      </c>
      <c r="X54" s="160">
        <f>IFERROR(W54/V54-1,"-")</f>
        <v>-8.3158447009443859E-2</v>
      </c>
      <c r="Y54" s="160">
        <f>W54/W$8</f>
        <v>1.0361035392051797E-2</v>
      </c>
    </row>
    <row r="55" spans="1:25" s="56" customFormat="1" x14ac:dyDescent="0.25">
      <c r="B55" s="162" t="s">
        <v>110</v>
      </c>
      <c r="C55" s="163">
        <v>0</v>
      </c>
      <c r="D55" s="163">
        <v>22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1605</v>
      </c>
      <c r="T55" s="163">
        <v>1594</v>
      </c>
      <c r="U55" s="163">
        <v>1757</v>
      </c>
      <c r="V55" s="163">
        <v>1927</v>
      </c>
      <c r="W55" s="163">
        <v>2269</v>
      </c>
      <c r="X55" s="164">
        <f t="shared" ref="X55:X62" si="39">IFERROR(W55/V55-1,"-")</f>
        <v>0.17747794499221592</v>
      </c>
      <c r="Y55" s="164">
        <f t="shared" ref="Y55:Y62" si="40">W55/W$8</f>
        <v>3.3632602724700325E-3</v>
      </c>
    </row>
    <row r="56" spans="1:25" s="56" customFormat="1" x14ac:dyDescent="0.25">
      <c r="B56" s="162" t="s">
        <v>113</v>
      </c>
      <c r="C56" s="163">
        <v>0</v>
      </c>
      <c r="D56" s="163">
        <v>342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1986</v>
      </c>
      <c r="T56" s="163">
        <v>1373</v>
      </c>
      <c r="U56" s="163">
        <v>1092</v>
      </c>
      <c r="V56" s="163">
        <v>1800</v>
      </c>
      <c r="W56" s="163">
        <v>1563</v>
      </c>
      <c r="X56" s="164">
        <f t="shared" si="39"/>
        <v>-0.13166666666666671</v>
      </c>
      <c r="Y56" s="164">
        <f t="shared" si="40"/>
        <v>2.316780875218449E-3</v>
      </c>
    </row>
    <row r="57" spans="1:25" x14ac:dyDescent="0.25">
      <c r="A57" s="56"/>
      <c r="B57" s="162" t="s">
        <v>116</v>
      </c>
      <c r="C57" s="163">
        <v>0</v>
      </c>
      <c r="D57" s="163">
        <v>71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368</v>
      </c>
      <c r="T57" s="163">
        <v>250</v>
      </c>
      <c r="U57" s="163">
        <v>616</v>
      </c>
      <c r="V57" s="163">
        <v>568</v>
      </c>
      <c r="W57" s="163">
        <v>392</v>
      </c>
      <c r="X57" s="164">
        <f t="shared" si="39"/>
        <v>-0.3098591549295775</v>
      </c>
      <c r="Y57" s="164">
        <f t="shared" si="40"/>
        <v>5.8104805059861289E-4</v>
      </c>
    </row>
    <row r="58" spans="1:25" x14ac:dyDescent="0.25">
      <c r="A58" s="56"/>
      <c r="B58" s="162" t="s">
        <v>123</v>
      </c>
      <c r="C58" s="163">
        <v>0</v>
      </c>
      <c r="D58" s="163">
        <v>17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200</v>
      </c>
      <c r="T58" s="163">
        <v>207</v>
      </c>
      <c r="U58" s="163">
        <v>153</v>
      </c>
      <c r="V58" s="163">
        <v>282</v>
      </c>
      <c r="W58" s="163">
        <v>226</v>
      </c>
      <c r="X58" s="164">
        <f t="shared" si="39"/>
        <v>-0.1985815602836879</v>
      </c>
      <c r="Y58" s="164">
        <f t="shared" si="40"/>
        <v>3.3499198835532275E-4</v>
      </c>
    </row>
    <row r="59" spans="1:25" x14ac:dyDescent="0.25">
      <c r="A59" s="56"/>
      <c r="B59" s="162" t="s">
        <v>119</v>
      </c>
      <c r="C59" s="163">
        <v>0</v>
      </c>
      <c r="D59" s="163">
        <v>21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126</v>
      </c>
      <c r="T59" s="163">
        <v>195</v>
      </c>
      <c r="U59" s="163">
        <v>136</v>
      </c>
      <c r="V59" s="163">
        <v>251</v>
      </c>
      <c r="W59" s="163">
        <v>230</v>
      </c>
      <c r="X59" s="164">
        <f t="shared" si="39"/>
        <v>-8.3665338645418363E-2</v>
      </c>
      <c r="Y59" s="164">
        <f t="shared" si="40"/>
        <v>3.4092105009612489E-4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66</v>
      </c>
      <c r="T60" s="163">
        <v>24</v>
      </c>
      <c r="U60" s="163">
        <v>99</v>
      </c>
      <c r="V60" s="163">
        <v>57</v>
      </c>
      <c r="W60" s="163">
        <v>114</v>
      </c>
      <c r="X60" s="164">
        <f t="shared" si="39"/>
        <v>1</v>
      </c>
      <c r="Y60" s="164">
        <f t="shared" si="40"/>
        <v>1.6897825961286191E-4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102</v>
      </c>
      <c r="T61" s="163">
        <v>68</v>
      </c>
      <c r="U61" s="163">
        <v>95</v>
      </c>
      <c r="V61" s="163">
        <v>59</v>
      </c>
      <c r="W61" s="163">
        <v>71</v>
      </c>
      <c r="X61" s="164">
        <f t="shared" si="39"/>
        <v>0.20338983050847448</v>
      </c>
      <c r="Y61" s="164">
        <f t="shared" si="40"/>
        <v>1.0524084589923856E-4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311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1818</v>
      </c>
      <c r="T62" s="168">
        <f>T54-SUM(T55:T61)</f>
        <v>1361</v>
      </c>
      <c r="U62" s="168">
        <f>U54-SUM(U55:U61)</f>
        <v>2291</v>
      </c>
      <c r="V62" s="168">
        <f>V54-SUM(V55:V61)</f>
        <v>2680</v>
      </c>
      <c r="W62" s="168">
        <f>W54-SUM(W55:W61)</f>
        <v>2125</v>
      </c>
      <c r="X62" s="169">
        <f t="shared" si="39"/>
        <v>-0.20708955223880599</v>
      </c>
      <c r="Y62" s="169">
        <f t="shared" si="40"/>
        <v>3.149814049801154E-3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1638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19214</v>
      </c>
      <c r="L64" s="175">
        <f t="shared" si="46"/>
        <v>2646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20852</v>
      </c>
      <c r="T64" s="175">
        <f>T65+T68</f>
        <v>17483</v>
      </c>
      <c r="U64" s="175">
        <f>U65+U68</f>
        <v>35122</v>
      </c>
      <c r="V64" s="175">
        <f>V65+V68</f>
        <v>32864</v>
      </c>
      <c r="W64" s="175">
        <f>W65+W68</f>
        <v>24060</v>
      </c>
      <c r="X64" s="176">
        <f>IFERROR(W64/V64-1,"-")</f>
        <v>-0.26789191820837388</v>
      </c>
      <c r="Y64" s="176">
        <f>W64/W$8</f>
        <v>3.5663306370925067E-2</v>
      </c>
    </row>
    <row r="65" spans="1:25" x14ac:dyDescent="0.25">
      <c r="A65" s="56"/>
      <c r="B65" s="158" t="s">
        <v>97</v>
      </c>
      <c r="C65" s="159">
        <v>73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5210</v>
      </c>
      <c r="L65" s="159">
        <v>1333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5283</v>
      </c>
      <c r="T65" s="159">
        <v>4205</v>
      </c>
      <c r="U65" s="159">
        <v>5012</v>
      </c>
      <c r="V65" s="159">
        <v>5970</v>
      </c>
      <c r="W65" s="159">
        <v>3902</v>
      </c>
      <c r="X65" s="160">
        <f>IFERROR(W65/V65-1,"-")</f>
        <v>-0.34639865996649921</v>
      </c>
      <c r="Y65" s="160">
        <f>W65/W$8</f>
        <v>5.7837997281525192E-3</v>
      </c>
    </row>
    <row r="66" spans="1:25" x14ac:dyDescent="0.25">
      <c r="A66" s="56"/>
      <c r="B66" s="162" t="s">
        <v>103</v>
      </c>
      <c r="C66" s="163">
        <v>49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2094</v>
      </c>
      <c r="L66" s="163">
        <v>1333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2143</v>
      </c>
      <c r="T66" s="163">
        <v>2548</v>
      </c>
      <c r="U66" s="163">
        <v>4190</v>
      </c>
      <c r="V66" s="163">
        <v>3500</v>
      </c>
      <c r="W66" s="163">
        <v>965</v>
      </c>
      <c r="X66" s="164">
        <f>IFERROR(W66/V66-1,"-")</f>
        <v>-0.72428571428571431</v>
      </c>
      <c r="Y66" s="164">
        <f>W66/W$8</f>
        <v>1.430386144968524E-3</v>
      </c>
    </row>
    <row r="67" spans="1:25" x14ac:dyDescent="0.25">
      <c r="A67" s="56"/>
      <c r="B67" s="162" t="s">
        <v>100</v>
      </c>
      <c r="C67" s="163">
        <v>24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3116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3140</v>
      </c>
      <c r="T67" s="163">
        <v>1657</v>
      </c>
      <c r="U67" s="163">
        <v>822</v>
      </c>
      <c r="V67" s="163">
        <v>2470</v>
      </c>
      <c r="W67" s="163">
        <v>2937</v>
      </c>
      <c r="X67" s="164">
        <f>IFERROR(W67/V67-1,"-")</f>
        <v>0.18906882591093122</v>
      </c>
      <c r="Y67" s="164">
        <f>W67/W$8</f>
        <v>4.3534135831839954E-3</v>
      </c>
    </row>
    <row r="68" spans="1:25" x14ac:dyDescent="0.25">
      <c r="A68" s="56"/>
      <c r="B68" s="158" t="s">
        <v>107</v>
      </c>
      <c r="C68" s="159">
        <v>1565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14004</v>
      </c>
      <c r="L68" s="159">
        <v>1313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15569</v>
      </c>
      <c r="T68" s="159">
        <v>13278</v>
      </c>
      <c r="U68" s="159">
        <v>30110</v>
      </c>
      <c r="V68" s="159">
        <v>26894</v>
      </c>
      <c r="W68" s="159">
        <v>20158</v>
      </c>
      <c r="X68" s="160">
        <f>IFERROR(W68/V68-1,"-")</f>
        <v>-0.25046478768498548</v>
      </c>
      <c r="Y68" s="160">
        <f>W68/W$8</f>
        <v>2.9879506642772547E-2</v>
      </c>
    </row>
    <row r="69" spans="1:25" s="56" customFormat="1" x14ac:dyDescent="0.25">
      <c r="B69" s="162" t="s">
        <v>110</v>
      </c>
      <c r="C69" s="163">
        <v>184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5844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6028</v>
      </c>
      <c r="T69" s="163">
        <v>3333</v>
      </c>
      <c r="U69" s="163">
        <v>9808</v>
      </c>
      <c r="V69" s="163">
        <v>9074</v>
      </c>
      <c r="W69" s="163">
        <v>7871</v>
      </c>
      <c r="X69" s="164">
        <f t="shared" ref="X69:X76" si="50">IFERROR(W69/V69-1,"-")</f>
        <v>-0.13257659246197928</v>
      </c>
      <c r="Y69" s="164">
        <f t="shared" ref="Y69:Y76" si="51">W69/W$8</f>
        <v>1.1666911240463474E-2</v>
      </c>
    </row>
    <row r="70" spans="1:25" s="56" customFormat="1" x14ac:dyDescent="0.25">
      <c r="B70" s="162" t="s">
        <v>113</v>
      </c>
      <c r="C70" s="163">
        <v>214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1465</v>
      </c>
      <c r="L70" s="163">
        <v>278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1679</v>
      </c>
      <c r="T70" s="163">
        <v>1461</v>
      </c>
      <c r="U70" s="163">
        <v>1610</v>
      </c>
      <c r="V70" s="163">
        <v>2112</v>
      </c>
      <c r="W70" s="163">
        <v>1962</v>
      </c>
      <c r="X70" s="164">
        <f t="shared" si="50"/>
        <v>-7.1022727272727293E-2</v>
      </c>
      <c r="Y70" s="164">
        <f t="shared" si="51"/>
        <v>2.9082047838634656E-3</v>
      </c>
    </row>
    <row r="71" spans="1:25" x14ac:dyDescent="0.25">
      <c r="A71" s="56"/>
      <c r="B71" s="162" t="s">
        <v>116</v>
      </c>
      <c r="C71" s="163">
        <v>479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1792</v>
      </c>
      <c r="L71" s="163">
        <v>203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2271</v>
      </c>
      <c r="T71" s="163">
        <v>1854</v>
      </c>
      <c r="U71" s="163">
        <v>4502</v>
      </c>
      <c r="V71" s="163">
        <v>3097</v>
      </c>
      <c r="W71" s="163">
        <v>1575</v>
      </c>
      <c r="X71" s="164">
        <f t="shared" si="50"/>
        <v>-0.49144333225702297</v>
      </c>
      <c r="Y71" s="164">
        <f t="shared" si="51"/>
        <v>2.3345680604408554E-3</v>
      </c>
    </row>
    <row r="72" spans="1:25" x14ac:dyDescent="0.25">
      <c r="A72" s="56"/>
      <c r="B72" s="162" t="s">
        <v>123</v>
      </c>
      <c r="C72" s="163">
        <v>19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152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171</v>
      </c>
      <c r="T72" s="163">
        <v>460</v>
      </c>
      <c r="U72" s="163">
        <v>662</v>
      </c>
      <c r="V72" s="163">
        <v>1080</v>
      </c>
      <c r="W72" s="163">
        <v>536</v>
      </c>
      <c r="X72" s="164">
        <f t="shared" si="50"/>
        <v>-0.50370370370370376</v>
      </c>
      <c r="Y72" s="164">
        <f t="shared" si="51"/>
        <v>7.9449427326749107E-4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349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349</v>
      </c>
      <c r="T73" s="163">
        <v>397</v>
      </c>
      <c r="U73" s="163">
        <v>538</v>
      </c>
      <c r="V73" s="163">
        <v>612</v>
      </c>
      <c r="W73" s="163">
        <v>588</v>
      </c>
      <c r="X73" s="164">
        <f t="shared" si="50"/>
        <v>-3.9215686274509776E-2</v>
      </c>
      <c r="Y73" s="164">
        <f t="shared" si="51"/>
        <v>8.7157207589791939E-4</v>
      </c>
    </row>
    <row r="74" spans="1:25" x14ac:dyDescent="0.25">
      <c r="A74" s="56"/>
      <c r="B74" s="162" t="s">
        <v>128</v>
      </c>
      <c r="C74" s="163">
        <v>70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547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617</v>
      </c>
      <c r="T74" s="163">
        <v>563</v>
      </c>
      <c r="U74" s="163">
        <v>2336</v>
      </c>
      <c r="V74" s="163">
        <v>737</v>
      </c>
      <c r="W74" s="163">
        <v>466</v>
      </c>
      <c r="X74" s="164">
        <f t="shared" si="50"/>
        <v>-0.36770691994572591</v>
      </c>
      <c r="Y74" s="164">
        <f t="shared" si="51"/>
        <v>6.9073569280345311E-4</v>
      </c>
    </row>
    <row r="75" spans="1:25" x14ac:dyDescent="0.25">
      <c r="A75" s="56"/>
      <c r="B75" s="162" t="s">
        <v>131</v>
      </c>
      <c r="C75" s="163">
        <v>50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612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662</v>
      </c>
      <c r="T75" s="163">
        <v>175</v>
      </c>
      <c r="U75" s="163">
        <v>510</v>
      </c>
      <c r="V75" s="163">
        <v>150</v>
      </c>
      <c r="W75" s="163">
        <v>355</v>
      </c>
      <c r="X75" s="164">
        <f t="shared" si="50"/>
        <v>1.3666666666666667</v>
      </c>
      <c r="Y75" s="164">
        <f t="shared" si="51"/>
        <v>5.2620422949619283E-4</v>
      </c>
    </row>
    <row r="76" spans="1:25" x14ac:dyDescent="0.25">
      <c r="A76" s="56"/>
      <c r="B76" s="167" t="s">
        <v>145</v>
      </c>
      <c r="C76" s="168">
        <f t="shared" ref="C76" si="52">C68-SUM(C69:C75)</f>
        <v>549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3243</v>
      </c>
      <c r="L76" s="168">
        <f t="shared" si="54"/>
        <v>683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3792</v>
      </c>
      <c r="T76" s="168">
        <f>T68-SUM(T69:T75)</f>
        <v>5035</v>
      </c>
      <c r="U76" s="168">
        <f>U68-SUM(U69:U75)</f>
        <v>10144</v>
      </c>
      <c r="V76" s="168">
        <f>V68-SUM(V69:V75)</f>
        <v>10032</v>
      </c>
      <c r="W76" s="168">
        <f>W68-SUM(W69:W75)</f>
        <v>6805</v>
      </c>
      <c r="X76" s="169">
        <f t="shared" si="50"/>
        <v>-0.32167065390749605</v>
      </c>
      <c r="Y76" s="169">
        <f t="shared" si="51"/>
        <v>1.0086816286539697E-2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19155</v>
      </c>
      <c r="D78" s="175">
        <f t="shared" si="55"/>
        <v>3522</v>
      </c>
      <c r="E78" s="175">
        <f t="shared" si="55"/>
        <v>16571</v>
      </c>
      <c r="F78" s="175">
        <f t="shared" si="55"/>
        <v>15145</v>
      </c>
      <c r="G78" s="175">
        <f t="shared" si="55"/>
        <v>16295</v>
      </c>
      <c r="H78" s="175">
        <f t="shared" si="55"/>
        <v>17764</v>
      </c>
      <c r="I78" s="176">
        <f>IFERROR(H78/G78-1,"-")</f>
        <v>9.0150352868978212E-2</v>
      </c>
      <c r="J78" s="176">
        <f t="shared" ref="J78:J90" si="56">H78/H$8</f>
        <v>0.14058246280468503</v>
      </c>
      <c r="K78" s="175">
        <f t="shared" ref="K78:P78" si="57">K79+K82</f>
        <v>77988</v>
      </c>
      <c r="L78" s="175">
        <f t="shared" si="57"/>
        <v>4249</v>
      </c>
      <c r="M78" s="175">
        <f t="shared" si="57"/>
        <v>53545</v>
      </c>
      <c r="N78" s="175">
        <f t="shared" si="57"/>
        <v>82480</v>
      </c>
      <c r="O78" s="175">
        <f t="shared" si="57"/>
        <v>94759</v>
      </c>
      <c r="P78" s="175">
        <f t="shared" si="57"/>
        <v>94567</v>
      </c>
      <c r="Q78" s="176">
        <f>IFERROR(P78/O78-1,"-")</f>
        <v>-2.02619276269278E-3</v>
      </c>
      <c r="R78" s="176">
        <f t="shared" ref="R78:R90" si="58">P78/P$8</f>
        <v>0.17247844634978651</v>
      </c>
      <c r="S78" s="175">
        <f>S79+S82</f>
        <v>97143</v>
      </c>
      <c r="T78" s="175">
        <f>T79+T82</f>
        <v>70116</v>
      </c>
      <c r="U78" s="175">
        <f>U79+U82</f>
        <v>97625</v>
      </c>
      <c r="V78" s="175">
        <f>V79+V82</f>
        <v>111054</v>
      </c>
      <c r="W78" s="175">
        <f>W79+W82</f>
        <v>112331</v>
      </c>
      <c r="X78" s="176">
        <f>IFERROR(W78/V78-1,"-")</f>
        <v>1.1498910439966092E-2</v>
      </c>
      <c r="Y78" s="176">
        <f>W78/W$8</f>
        <v>0.16650435860151222</v>
      </c>
    </row>
    <row r="79" spans="1:25" x14ac:dyDescent="0.25">
      <c r="A79" s="56"/>
      <c r="B79" s="158" t="s">
        <v>97</v>
      </c>
      <c r="C79" s="159">
        <v>5893</v>
      </c>
      <c r="D79" s="159">
        <v>1985</v>
      </c>
      <c r="E79" s="159">
        <v>6129</v>
      </c>
      <c r="F79" s="159">
        <v>4535</v>
      </c>
      <c r="G79" s="159">
        <v>4331</v>
      </c>
      <c r="H79" s="159">
        <v>6111</v>
      </c>
      <c r="I79" s="160">
        <f>IFERROR(H79/G79-1,"-")</f>
        <v>0.41099053336411906</v>
      </c>
      <c r="J79" s="160">
        <f t="shared" si="56"/>
        <v>4.8361823361823361E-2</v>
      </c>
      <c r="K79" s="159">
        <v>28138</v>
      </c>
      <c r="L79" s="159">
        <v>2035</v>
      </c>
      <c r="M79" s="159">
        <v>21915</v>
      </c>
      <c r="N79" s="159">
        <v>28367</v>
      </c>
      <c r="O79" s="159">
        <v>27614</v>
      </c>
      <c r="P79" s="159">
        <v>26412</v>
      </c>
      <c r="Q79" s="160">
        <f>IFERROR(P79/O79-1,"-")</f>
        <v>-4.3528644890273083E-2</v>
      </c>
      <c r="R79" s="160">
        <f t="shared" si="58"/>
        <v>4.8172203041130221E-2</v>
      </c>
      <c r="S79" s="159">
        <v>34031</v>
      </c>
      <c r="T79" s="159">
        <v>28044</v>
      </c>
      <c r="U79" s="159">
        <v>32902</v>
      </c>
      <c r="V79" s="159">
        <v>31945</v>
      </c>
      <c r="W79" s="159">
        <v>32523</v>
      </c>
      <c r="X79" s="160">
        <f>IFERROR(W79/V79-1,"-")</f>
        <v>1.8093598372202147E-2</v>
      </c>
      <c r="Y79" s="160">
        <f>W79/W$8</f>
        <v>4.820771874902726E-2</v>
      </c>
    </row>
    <row r="80" spans="1:25" x14ac:dyDescent="0.25">
      <c r="A80" s="56"/>
      <c r="B80" s="162" t="s">
        <v>103</v>
      </c>
      <c r="C80" s="163">
        <v>2012</v>
      </c>
      <c r="D80" s="163">
        <v>1595</v>
      </c>
      <c r="E80" s="163">
        <v>3959</v>
      </c>
      <c r="F80" s="163">
        <v>2476</v>
      </c>
      <c r="G80" s="163">
        <v>1857</v>
      </c>
      <c r="H80" s="163">
        <v>3026</v>
      </c>
      <c r="I80" s="164">
        <f>IFERROR(H80/G80-1,"-")</f>
        <v>0.62950996230479261</v>
      </c>
      <c r="J80" s="164">
        <f t="shared" si="56"/>
        <v>2.3947451725229503E-2</v>
      </c>
      <c r="K80" s="163">
        <v>3787</v>
      </c>
      <c r="L80" s="163">
        <v>689</v>
      </c>
      <c r="M80" s="163">
        <v>3130</v>
      </c>
      <c r="N80" s="163">
        <v>2404</v>
      </c>
      <c r="O80" s="163">
        <v>3714</v>
      </c>
      <c r="P80" s="163">
        <v>2582</v>
      </c>
      <c r="Q80" s="164">
        <f>IFERROR(P80/O80-1,"-")</f>
        <v>-0.30479267635971996</v>
      </c>
      <c r="R80" s="164">
        <f t="shared" si="58"/>
        <v>4.7092468670376433E-3</v>
      </c>
      <c r="S80" s="163">
        <v>5799</v>
      </c>
      <c r="T80" s="163">
        <v>7089</v>
      </c>
      <c r="U80" s="163">
        <v>4880</v>
      </c>
      <c r="V80" s="163">
        <v>5571</v>
      </c>
      <c r="W80" s="163">
        <v>5608</v>
      </c>
      <c r="X80" s="164">
        <f>IFERROR(W80/V80-1,"-")</f>
        <v>6.6415365284508976E-3</v>
      </c>
      <c r="Y80" s="164">
        <f>W80/W$8</f>
        <v>8.3125445606046459E-3</v>
      </c>
    </row>
    <row r="81" spans="1:25" x14ac:dyDescent="0.25">
      <c r="A81" s="56"/>
      <c r="B81" s="162" t="s">
        <v>100</v>
      </c>
      <c r="C81" s="163">
        <v>3881</v>
      </c>
      <c r="D81" s="163">
        <v>390</v>
      </c>
      <c r="E81" s="163">
        <v>2170</v>
      </c>
      <c r="F81" s="163">
        <v>2059</v>
      </c>
      <c r="G81" s="163">
        <v>2474</v>
      </c>
      <c r="H81" s="163">
        <v>3085</v>
      </c>
      <c r="I81" s="164">
        <f>IFERROR(H81/G81-1,"-")</f>
        <v>0.24696847210994344</v>
      </c>
      <c r="J81" s="164">
        <f t="shared" si="56"/>
        <v>2.4414371636593858E-2</v>
      </c>
      <c r="K81" s="163">
        <v>24351</v>
      </c>
      <c r="L81" s="163">
        <v>1346</v>
      </c>
      <c r="M81" s="163">
        <v>18785</v>
      </c>
      <c r="N81" s="163">
        <v>25963</v>
      </c>
      <c r="O81" s="163">
        <v>23900</v>
      </c>
      <c r="P81" s="163">
        <v>23830</v>
      </c>
      <c r="Q81" s="164">
        <f>IFERROR(P81/O81-1,"-")</f>
        <v>-2.9288702928870203E-3</v>
      </c>
      <c r="R81" s="164">
        <f t="shared" si="58"/>
        <v>4.3462956174092578E-2</v>
      </c>
      <c r="S81" s="163">
        <v>28232</v>
      </c>
      <c r="T81" s="163">
        <v>20955</v>
      </c>
      <c r="U81" s="163">
        <v>28022</v>
      </c>
      <c r="V81" s="163">
        <v>26374</v>
      </c>
      <c r="W81" s="163">
        <v>26915</v>
      </c>
      <c r="X81" s="164">
        <f>IFERROR(W81/V81-1,"-")</f>
        <v>2.051262607113058E-2</v>
      </c>
      <c r="Y81" s="164">
        <f>W81/W$8</f>
        <v>3.9895174188422616E-2</v>
      </c>
    </row>
    <row r="82" spans="1:25" x14ac:dyDescent="0.25">
      <c r="A82" s="56"/>
      <c r="B82" s="158" t="s">
        <v>107</v>
      </c>
      <c r="C82" s="159">
        <v>13262</v>
      </c>
      <c r="D82" s="159">
        <v>1537</v>
      </c>
      <c r="E82" s="159">
        <v>10442</v>
      </c>
      <c r="F82" s="159">
        <v>10610</v>
      </c>
      <c r="G82" s="159">
        <v>11964</v>
      </c>
      <c r="H82" s="159">
        <v>11653</v>
      </c>
      <c r="I82" s="160">
        <f>IFERROR(H82/G82-1,"-")</f>
        <v>-2.5994650618522241E-2</v>
      </c>
      <c r="J82" s="160">
        <f t="shared" si="56"/>
        <v>9.2220639442861671E-2</v>
      </c>
      <c r="K82" s="159">
        <v>49850</v>
      </c>
      <c r="L82" s="159">
        <v>2214</v>
      </c>
      <c r="M82" s="159">
        <v>31630</v>
      </c>
      <c r="N82" s="159">
        <v>54113</v>
      </c>
      <c r="O82" s="159">
        <v>67145</v>
      </c>
      <c r="P82" s="159">
        <v>68155</v>
      </c>
      <c r="Q82" s="160">
        <f>IFERROR(P82/O82-1,"-")</f>
        <v>1.5042073125325794E-2</v>
      </c>
      <c r="R82" s="160">
        <f t="shared" si="58"/>
        <v>0.12430624330865629</v>
      </c>
      <c r="S82" s="159">
        <v>63112</v>
      </c>
      <c r="T82" s="159">
        <v>42072</v>
      </c>
      <c r="U82" s="159">
        <v>64723</v>
      </c>
      <c r="V82" s="159">
        <v>79109</v>
      </c>
      <c r="W82" s="159">
        <v>79808</v>
      </c>
      <c r="X82" s="160">
        <f>IFERROR(W82/V82-1,"-")</f>
        <v>8.8359099470352032E-3</v>
      </c>
      <c r="Y82" s="160">
        <f>W82/W$8</f>
        <v>0.11829663985248494</v>
      </c>
    </row>
    <row r="83" spans="1:25" s="56" customFormat="1" x14ac:dyDescent="0.25">
      <c r="B83" s="162" t="s">
        <v>110</v>
      </c>
      <c r="C83" s="163">
        <v>1768</v>
      </c>
      <c r="D83" s="163">
        <v>114</v>
      </c>
      <c r="E83" s="163">
        <v>1104</v>
      </c>
      <c r="F83" s="163">
        <v>1626</v>
      </c>
      <c r="G83" s="163">
        <v>2033</v>
      </c>
      <c r="H83" s="163">
        <v>1636</v>
      </c>
      <c r="I83" s="164">
        <f t="shared" ref="I83:I90" si="59">IFERROR(H83/G83-1,"-")</f>
        <v>-0.19527791441219877</v>
      </c>
      <c r="J83" s="164">
        <f t="shared" si="56"/>
        <v>1.2947135169357391E-2</v>
      </c>
      <c r="K83" s="163">
        <v>10592</v>
      </c>
      <c r="L83" s="163">
        <v>208</v>
      </c>
      <c r="M83" s="163">
        <v>5688</v>
      </c>
      <c r="N83" s="163">
        <v>11393</v>
      </c>
      <c r="O83" s="163">
        <v>14608</v>
      </c>
      <c r="P83" s="163">
        <v>15149</v>
      </c>
      <c r="Q83" s="164">
        <f t="shared" ref="Q83:Q90" si="60">IFERROR(P83/O83-1,"-")</f>
        <v>3.7034501642935425E-2</v>
      </c>
      <c r="R83" s="164">
        <f t="shared" si="58"/>
        <v>2.7629891862414119E-2</v>
      </c>
      <c r="S83" s="163">
        <v>12360</v>
      </c>
      <c r="T83" s="163">
        <v>6792</v>
      </c>
      <c r="U83" s="163">
        <v>13019</v>
      </c>
      <c r="V83" s="163">
        <v>16641</v>
      </c>
      <c r="W83" s="163">
        <v>16785</v>
      </c>
      <c r="X83" s="164">
        <f t="shared" ref="X83:X90" si="61">IFERROR(W83/V83-1,"-")</f>
        <v>8.6533261222281332E-3</v>
      </c>
      <c r="Y83" s="164">
        <f t="shared" ref="Y83:Y90" si="62">W83/W$8</f>
        <v>2.4879825329841117E-2</v>
      </c>
    </row>
    <row r="84" spans="1:25" s="56" customFormat="1" x14ac:dyDescent="0.25">
      <c r="B84" s="162" t="s">
        <v>113</v>
      </c>
      <c r="C84" s="163">
        <v>3909</v>
      </c>
      <c r="D84" s="163">
        <v>468</v>
      </c>
      <c r="E84" s="163">
        <v>2533</v>
      </c>
      <c r="F84" s="163">
        <v>3198</v>
      </c>
      <c r="G84" s="163">
        <v>3310</v>
      </c>
      <c r="H84" s="163">
        <v>2875</v>
      </c>
      <c r="I84" s="164">
        <f t="shared" si="59"/>
        <v>-0.13141993957703924</v>
      </c>
      <c r="J84" s="164">
        <f t="shared" si="56"/>
        <v>2.2752453308008864E-2</v>
      </c>
      <c r="K84" s="163">
        <v>19567</v>
      </c>
      <c r="L84" s="163">
        <v>374</v>
      </c>
      <c r="M84" s="163">
        <v>10643</v>
      </c>
      <c r="N84" s="163">
        <v>18104</v>
      </c>
      <c r="O84" s="163">
        <v>21899</v>
      </c>
      <c r="P84" s="163">
        <v>20765</v>
      </c>
      <c r="Q84" s="164">
        <f t="shared" si="60"/>
        <v>-5.1783186446869744E-2</v>
      </c>
      <c r="R84" s="164">
        <f t="shared" si="58"/>
        <v>3.7872777379564931E-2</v>
      </c>
      <c r="S84" s="163">
        <v>23476</v>
      </c>
      <c r="T84" s="163">
        <v>13176</v>
      </c>
      <c r="U84" s="163">
        <v>21302</v>
      </c>
      <c r="V84" s="163">
        <v>25209</v>
      </c>
      <c r="W84" s="163">
        <v>23640</v>
      </c>
      <c r="X84" s="164">
        <f t="shared" si="61"/>
        <v>-6.2239676306081182E-2</v>
      </c>
      <c r="Y84" s="164">
        <f t="shared" si="62"/>
        <v>3.5040754888140839E-2</v>
      </c>
    </row>
    <row r="85" spans="1:25" x14ac:dyDescent="0.25">
      <c r="A85" s="56"/>
      <c r="B85" s="162" t="s">
        <v>116</v>
      </c>
      <c r="C85" s="163">
        <v>1152</v>
      </c>
      <c r="D85" s="163">
        <v>407</v>
      </c>
      <c r="E85" s="163">
        <v>1117</v>
      </c>
      <c r="F85" s="163">
        <v>919</v>
      </c>
      <c r="G85" s="163">
        <v>935</v>
      </c>
      <c r="H85" s="163">
        <v>974</v>
      </c>
      <c r="I85" s="164">
        <f t="shared" si="59"/>
        <v>4.1711229946524098E-2</v>
      </c>
      <c r="J85" s="164">
        <f t="shared" si="56"/>
        <v>7.7081354859132633E-3</v>
      </c>
      <c r="K85" s="163">
        <v>3221</v>
      </c>
      <c r="L85" s="163">
        <v>431</v>
      </c>
      <c r="M85" s="163">
        <v>2852</v>
      </c>
      <c r="N85" s="163">
        <v>4755</v>
      </c>
      <c r="O85" s="163">
        <v>6853</v>
      </c>
      <c r="P85" s="163">
        <v>6617</v>
      </c>
      <c r="Q85" s="164">
        <f t="shared" si="60"/>
        <v>-3.4437472639719857E-2</v>
      </c>
      <c r="R85" s="164">
        <f t="shared" si="58"/>
        <v>1.2068585019050381E-2</v>
      </c>
      <c r="S85" s="163">
        <v>4373</v>
      </c>
      <c r="T85" s="163">
        <v>3969</v>
      </c>
      <c r="U85" s="163">
        <v>5674</v>
      </c>
      <c r="V85" s="163">
        <v>7788</v>
      </c>
      <c r="W85" s="163">
        <v>7591</v>
      </c>
      <c r="X85" s="164">
        <f t="shared" si="61"/>
        <v>-2.5295326142783736E-2</v>
      </c>
      <c r="Y85" s="164">
        <f t="shared" si="62"/>
        <v>1.1251876918607323E-2</v>
      </c>
    </row>
    <row r="86" spans="1:25" x14ac:dyDescent="0.25">
      <c r="A86" s="56"/>
      <c r="B86" s="162" t="s">
        <v>123</v>
      </c>
      <c r="C86" s="163">
        <v>197</v>
      </c>
      <c r="D86" s="163">
        <v>13</v>
      </c>
      <c r="E86" s="163">
        <v>282</v>
      </c>
      <c r="F86" s="163">
        <v>260</v>
      </c>
      <c r="G86" s="163">
        <v>336</v>
      </c>
      <c r="H86" s="163">
        <v>377</v>
      </c>
      <c r="I86" s="164">
        <f t="shared" si="59"/>
        <v>0.12202380952380953</v>
      </c>
      <c r="J86" s="164">
        <f t="shared" si="56"/>
        <v>2.983539094650206E-3</v>
      </c>
      <c r="K86" s="163">
        <v>768</v>
      </c>
      <c r="L86" s="163">
        <v>35</v>
      </c>
      <c r="M86" s="163">
        <v>912</v>
      </c>
      <c r="N86" s="163">
        <v>812</v>
      </c>
      <c r="O86" s="163">
        <v>1392</v>
      </c>
      <c r="P86" s="163">
        <v>2117</v>
      </c>
      <c r="Q86" s="164">
        <f t="shared" si="60"/>
        <v>0.52083333333333326</v>
      </c>
      <c r="R86" s="164">
        <f t="shared" si="58"/>
        <v>3.8611447008205617E-3</v>
      </c>
      <c r="S86" s="163">
        <v>965</v>
      </c>
      <c r="T86" s="163">
        <v>1194</v>
      </c>
      <c r="U86" s="163">
        <v>1072</v>
      </c>
      <c r="V86" s="163">
        <v>1728</v>
      </c>
      <c r="W86" s="163">
        <v>2494</v>
      </c>
      <c r="X86" s="164">
        <f t="shared" si="61"/>
        <v>0.44328703703703698</v>
      </c>
      <c r="Y86" s="164">
        <f t="shared" si="62"/>
        <v>3.6967699953901543E-3</v>
      </c>
    </row>
    <row r="87" spans="1:25" x14ac:dyDescent="0.25">
      <c r="A87" s="56"/>
      <c r="B87" s="162" t="s">
        <v>119</v>
      </c>
      <c r="C87" s="163">
        <v>118</v>
      </c>
      <c r="D87" s="163">
        <v>41</v>
      </c>
      <c r="E87" s="163">
        <v>237</v>
      </c>
      <c r="F87" s="163">
        <v>204</v>
      </c>
      <c r="G87" s="163">
        <v>149</v>
      </c>
      <c r="H87" s="163">
        <v>173</v>
      </c>
      <c r="I87" s="164">
        <f t="shared" si="59"/>
        <v>0.16107382550335569</v>
      </c>
      <c r="J87" s="164">
        <f t="shared" si="56"/>
        <v>1.3691041468819247E-3</v>
      </c>
      <c r="K87" s="163">
        <v>638</v>
      </c>
      <c r="L87" s="163">
        <v>53</v>
      </c>
      <c r="M87" s="163">
        <v>797</v>
      </c>
      <c r="N87" s="163">
        <v>729</v>
      </c>
      <c r="O87" s="163">
        <v>941</v>
      </c>
      <c r="P87" s="163">
        <v>1198</v>
      </c>
      <c r="Q87" s="164">
        <f t="shared" si="60"/>
        <v>0.27311370882040387</v>
      </c>
      <c r="R87" s="164">
        <f t="shared" si="58"/>
        <v>2.1850030002754052E-3</v>
      </c>
      <c r="S87" s="163">
        <v>756</v>
      </c>
      <c r="T87" s="163">
        <v>1034</v>
      </c>
      <c r="U87" s="163">
        <v>933</v>
      </c>
      <c r="V87" s="163">
        <v>1090</v>
      </c>
      <c r="W87" s="163">
        <v>1371</v>
      </c>
      <c r="X87" s="164">
        <f t="shared" si="61"/>
        <v>0.25779816513761467</v>
      </c>
      <c r="Y87" s="164">
        <f t="shared" si="62"/>
        <v>2.0321859116599447E-3</v>
      </c>
    </row>
    <row r="88" spans="1:25" x14ac:dyDescent="0.25">
      <c r="A88" s="56"/>
      <c r="B88" s="162" t="s">
        <v>128</v>
      </c>
      <c r="C88" s="163">
        <v>228</v>
      </c>
      <c r="D88" s="163">
        <v>4</v>
      </c>
      <c r="E88" s="163">
        <v>118</v>
      </c>
      <c r="F88" s="163">
        <v>163</v>
      </c>
      <c r="G88" s="163">
        <v>164</v>
      </c>
      <c r="H88" s="163">
        <v>171</v>
      </c>
      <c r="I88" s="164">
        <f t="shared" si="59"/>
        <v>4.2682926829268331E-2</v>
      </c>
      <c r="J88" s="164">
        <f t="shared" si="56"/>
        <v>1.3532763532763533E-3</v>
      </c>
      <c r="K88" s="163">
        <v>1182</v>
      </c>
      <c r="L88" s="163">
        <v>2</v>
      </c>
      <c r="M88" s="163">
        <v>882</v>
      </c>
      <c r="N88" s="163">
        <v>1567</v>
      </c>
      <c r="O88" s="163">
        <v>1460</v>
      </c>
      <c r="P88" s="163">
        <v>1355</v>
      </c>
      <c r="Q88" s="164">
        <f t="shared" si="60"/>
        <v>-7.1917808219178037E-2</v>
      </c>
      <c r="R88" s="164">
        <f t="shared" si="58"/>
        <v>2.4713514736003123E-3</v>
      </c>
      <c r="S88" s="163">
        <v>1410</v>
      </c>
      <c r="T88" s="163">
        <v>1000</v>
      </c>
      <c r="U88" s="163">
        <v>1730</v>
      </c>
      <c r="V88" s="163">
        <v>1624</v>
      </c>
      <c r="W88" s="163">
        <v>1526</v>
      </c>
      <c r="X88" s="164">
        <f t="shared" si="61"/>
        <v>-6.0344827586206851E-2</v>
      </c>
      <c r="Y88" s="164">
        <f t="shared" si="62"/>
        <v>2.2619370541160288E-3</v>
      </c>
    </row>
    <row r="89" spans="1:25" x14ac:dyDescent="0.25">
      <c r="A89" s="56"/>
      <c r="B89" s="162" t="s">
        <v>131</v>
      </c>
      <c r="C89" s="163">
        <v>320</v>
      </c>
      <c r="D89" s="163">
        <v>49</v>
      </c>
      <c r="E89" s="163">
        <v>241</v>
      </c>
      <c r="F89" s="163">
        <v>216</v>
      </c>
      <c r="G89" s="163">
        <v>193</v>
      </c>
      <c r="H89" s="163">
        <v>259</v>
      </c>
      <c r="I89" s="164">
        <f t="shared" si="59"/>
        <v>0.34196891191709855</v>
      </c>
      <c r="J89" s="164">
        <f t="shared" si="56"/>
        <v>2.0496992719214943E-3</v>
      </c>
      <c r="K89" s="163">
        <v>1571</v>
      </c>
      <c r="L89" s="163">
        <v>24</v>
      </c>
      <c r="M89" s="163">
        <v>527</v>
      </c>
      <c r="N89" s="163">
        <v>1087</v>
      </c>
      <c r="O89" s="163">
        <v>1464</v>
      </c>
      <c r="P89" s="163">
        <v>981</v>
      </c>
      <c r="Q89" s="164">
        <f t="shared" si="60"/>
        <v>-0.32991803278688525</v>
      </c>
      <c r="R89" s="164">
        <f t="shared" si="58"/>
        <v>1.7892219893741006E-3</v>
      </c>
      <c r="S89" s="163">
        <v>1891</v>
      </c>
      <c r="T89" s="163">
        <v>768</v>
      </c>
      <c r="U89" s="163">
        <v>1303</v>
      </c>
      <c r="V89" s="163">
        <v>1657</v>
      </c>
      <c r="W89" s="163">
        <v>1240</v>
      </c>
      <c r="X89" s="164">
        <f t="shared" si="61"/>
        <v>-0.25165962582981294</v>
      </c>
      <c r="Y89" s="164">
        <f t="shared" si="62"/>
        <v>1.8380091396486735E-3</v>
      </c>
    </row>
    <row r="90" spans="1:25" x14ac:dyDescent="0.25">
      <c r="A90" s="56"/>
      <c r="B90" s="167" t="s">
        <v>145</v>
      </c>
      <c r="C90" s="168">
        <f t="shared" ref="C90" si="63">C82-SUM(C83:C89)</f>
        <v>5570</v>
      </c>
      <c r="D90" s="168">
        <f t="shared" ref="D90:H90" si="64">D82-SUM(D83:D89)</f>
        <v>441</v>
      </c>
      <c r="E90" s="168">
        <f t="shared" si="64"/>
        <v>4810</v>
      </c>
      <c r="F90" s="168">
        <f t="shared" si="64"/>
        <v>4024</v>
      </c>
      <c r="G90" s="168">
        <f t="shared" si="64"/>
        <v>4844</v>
      </c>
      <c r="H90" s="168">
        <f t="shared" si="64"/>
        <v>5188</v>
      </c>
      <c r="I90" s="169">
        <f t="shared" si="59"/>
        <v>7.1015689512799351E-2</v>
      </c>
      <c r="J90" s="169">
        <f t="shared" si="56"/>
        <v>4.1057296612852172E-2</v>
      </c>
      <c r="K90" s="168">
        <f t="shared" ref="K90:P90" si="65">K82-SUM(K83:K89)</f>
        <v>12311</v>
      </c>
      <c r="L90" s="168">
        <f t="shared" si="65"/>
        <v>1087</v>
      </c>
      <c r="M90" s="168">
        <f t="shared" si="65"/>
        <v>9329</v>
      </c>
      <c r="N90" s="168">
        <f t="shared" si="65"/>
        <v>15666</v>
      </c>
      <c r="O90" s="168">
        <f t="shared" si="65"/>
        <v>18528</v>
      </c>
      <c r="P90" s="168">
        <f t="shared" si="65"/>
        <v>19973</v>
      </c>
      <c r="Q90" s="169">
        <f t="shared" si="60"/>
        <v>7.7990069084628688E-2</v>
      </c>
      <c r="R90" s="169">
        <f t="shared" si="58"/>
        <v>3.6428267883556485E-2</v>
      </c>
      <c r="S90" s="168">
        <f>S82-SUM(S83:S89)</f>
        <v>17881</v>
      </c>
      <c r="T90" s="168">
        <f>T82-SUM(T83:T89)</f>
        <v>14139</v>
      </c>
      <c r="U90" s="168">
        <f>U82-SUM(U83:U89)</f>
        <v>19690</v>
      </c>
      <c r="V90" s="168">
        <f>V82-SUM(V83:V89)</f>
        <v>23372</v>
      </c>
      <c r="W90" s="168">
        <f>W82-SUM(W83:W89)</f>
        <v>25161</v>
      </c>
      <c r="X90" s="169">
        <f t="shared" si="61"/>
        <v>7.6544583262022847E-2</v>
      </c>
      <c r="Y90" s="169">
        <f t="shared" si="62"/>
        <v>3.7295280615080868E-2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3252</v>
      </c>
      <c r="D92" s="175">
        <f t="shared" si="66"/>
        <v>0</v>
      </c>
      <c r="E92" s="175">
        <f t="shared" si="66"/>
        <v>0</v>
      </c>
      <c r="F92" s="175">
        <f t="shared" si="66"/>
        <v>1526</v>
      </c>
      <c r="G92" s="175">
        <f t="shared" si="66"/>
        <v>1511</v>
      </c>
      <c r="H92" s="175">
        <f t="shared" si="66"/>
        <v>1643</v>
      </c>
      <c r="I92" s="176">
        <f>IFERROR(H92/G92-1,"-")</f>
        <v>8.7359364659166161E-2</v>
      </c>
      <c r="J92" s="176">
        <f t="shared" ref="J92:J104" si="67">H92/H$8</f>
        <v>1.3002532446976892E-2</v>
      </c>
      <c r="K92" s="175">
        <f t="shared" ref="K92:P92" si="68">K93+K96</f>
        <v>7304</v>
      </c>
      <c r="L92" s="175">
        <f t="shared" si="68"/>
        <v>0</v>
      </c>
      <c r="M92" s="175">
        <f t="shared" si="68"/>
        <v>0</v>
      </c>
      <c r="N92" s="175">
        <f t="shared" si="68"/>
        <v>9134</v>
      </c>
      <c r="O92" s="175">
        <f t="shared" si="68"/>
        <v>8509</v>
      </c>
      <c r="P92" s="175">
        <f t="shared" si="68"/>
        <v>7862</v>
      </c>
      <c r="Q92" s="176">
        <f>IFERROR(P92/O92-1,"-")</f>
        <v>-7.6037137148901146E-2</v>
      </c>
      <c r="R92" s="176">
        <f t="shared" ref="R92:R104" si="69">P92/P$8</f>
        <v>1.433931017376063E-2</v>
      </c>
      <c r="S92" s="175">
        <f>S93+S96</f>
        <v>10556</v>
      </c>
      <c r="T92" s="175">
        <f>T93+T96</f>
        <v>7704</v>
      </c>
      <c r="U92" s="175">
        <f>U93+U96</f>
        <v>10660</v>
      </c>
      <c r="V92" s="175">
        <f>V93+V96</f>
        <v>10020</v>
      </c>
      <c r="W92" s="175">
        <f>W93+W96</f>
        <v>9505</v>
      </c>
      <c r="X92" s="176">
        <f>IFERROR(W92/V92-1,"-")</f>
        <v>-5.1397205588822326E-2</v>
      </c>
      <c r="Y92" s="176">
        <f>W92/W$8</f>
        <v>1.4088932961581162E-2</v>
      </c>
    </row>
    <row r="93" spans="1:25" x14ac:dyDescent="0.25">
      <c r="A93" s="56"/>
      <c r="B93" s="158" t="s">
        <v>97</v>
      </c>
      <c r="C93" s="159">
        <v>2265</v>
      </c>
      <c r="D93" s="159">
        <v>0</v>
      </c>
      <c r="E93" s="159">
        <v>0</v>
      </c>
      <c r="F93" s="159">
        <v>934</v>
      </c>
      <c r="G93" s="159">
        <v>976</v>
      </c>
      <c r="H93" s="159">
        <v>1039</v>
      </c>
      <c r="I93" s="160">
        <f>IFERROR(H93/G93-1,"-")</f>
        <v>6.4549180327868827E-2</v>
      </c>
      <c r="J93" s="160">
        <f t="shared" si="67"/>
        <v>8.2225387780943335E-3</v>
      </c>
      <c r="K93" s="159">
        <v>3855</v>
      </c>
      <c r="L93" s="159">
        <v>0</v>
      </c>
      <c r="M93" s="159">
        <v>0</v>
      </c>
      <c r="N93" s="159">
        <v>5209</v>
      </c>
      <c r="O93" s="159">
        <v>3368</v>
      </c>
      <c r="P93" s="159">
        <v>3373</v>
      </c>
      <c r="Q93" s="160">
        <f>IFERROR(P93/O93-1,"-")</f>
        <v>1.4845605700712916E-3</v>
      </c>
      <c r="R93" s="160">
        <f t="shared" si="69"/>
        <v>6.1519324874198178E-3</v>
      </c>
      <c r="S93" s="159">
        <v>6120</v>
      </c>
      <c r="T93" s="159">
        <v>4026</v>
      </c>
      <c r="U93" s="159">
        <v>6143</v>
      </c>
      <c r="V93" s="159">
        <v>4344</v>
      </c>
      <c r="W93" s="159">
        <v>4412</v>
      </c>
      <c r="X93" s="160">
        <f>IFERROR(W93/V93-1,"-")</f>
        <v>1.5653775322283625E-2</v>
      </c>
      <c r="Y93" s="160">
        <f>W93/W$8</f>
        <v>6.5397551001047964E-3</v>
      </c>
    </row>
    <row r="94" spans="1:25" x14ac:dyDescent="0.25">
      <c r="A94" s="56"/>
      <c r="B94" s="162" t="s">
        <v>103</v>
      </c>
      <c r="C94" s="163">
        <v>1765</v>
      </c>
      <c r="D94" s="163">
        <v>0</v>
      </c>
      <c r="E94" s="163">
        <v>0</v>
      </c>
      <c r="F94" s="163">
        <v>664</v>
      </c>
      <c r="G94" s="163">
        <v>641</v>
      </c>
      <c r="H94" s="163">
        <v>757</v>
      </c>
      <c r="I94" s="164">
        <f>IFERROR(H94/G94-1,"-")</f>
        <v>0.18096723868954756</v>
      </c>
      <c r="J94" s="164">
        <f t="shared" si="67"/>
        <v>5.990819879708769E-3</v>
      </c>
      <c r="K94" s="163">
        <v>1760</v>
      </c>
      <c r="L94" s="163">
        <v>0</v>
      </c>
      <c r="M94" s="163">
        <v>0</v>
      </c>
      <c r="N94" s="163">
        <v>1310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9"/>
        <v>9.7030183317739201E-4</v>
      </c>
      <c r="S94" s="163">
        <v>3525</v>
      </c>
      <c r="T94" s="163">
        <v>1856</v>
      </c>
      <c r="U94" s="163">
        <v>1974</v>
      </c>
      <c r="V94" s="163">
        <v>1047</v>
      </c>
      <c r="W94" s="163">
        <v>1289</v>
      </c>
      <c r="X94" s="164">
        <f>IFERROR(W94/V94-1,"-")</f>
        <v>0.23113658070678134</v>
      </c>
      <c r="Y94" s="164">
        <f>W94/W$8</f>
        <v>1.9106401459735001E-3</v>
      </c>
    </row>
    <row r="95" spans="1:25" x14ac:dyDescent="0.25">
      <c r="A95" s="56"/>
      <c r="B95" s="162" t="s">
        <v>100</v>
      </c>
      <c r="C95" s="163">
        <v>500</v>
      </c>
      <c r="D95" s="163">
        <v>0</v>
      </c>
      <c r="E95" s="163">
        <v>0</v>
      </c>
      <c r="F95" s="163">
        <v>270</v>
      </c>
      <c r="G95" s="163">
        <v>335</v>
      </c>
      <c r="H95" s="163">
        <v>282</v>
      </c>
      <c r="I95" s="164">
        <f>IFERROR(H95/G95-1,"-")</f>
        <v>-0.15820895522388057</v>
      </c>
      <c r="J95" s="164">
        <f t="shared" si="67"/>
        <v>2.2317188983855649E-3</v>
      </c>
      <c r="K95" s="163">
        <v>2095</v>
      </c>
      <c r="L95" s="163">
        <v>0</v>
      </c>
      <c r="M95" s="163">
        <v>0</v>
      </c>
      <c r="N95" s="163">
        <v>3899</v>
      </c>
      <c r="O95" s="163">
        <v>2962</v>
      </c>
      <c r="P95" s="163">
        <v>2841</v>
      </c>
      <c r="Q95" s="164">
        <f>IFERROR(P95/O95-1,"-")</f>
        <v>-4.085077650236324E-2</v>
      </c>
      <c r="R95" s="164">
        <f t="shared" si="69"/>
        <v>5.1816306542424263E-3</v>
      </c>
      <c r="S95" s="163">
        <v>2595</v>
      </c>
      <c r="T95" s="163">
        <v>2170</v>
      </c>
      <c r="U95" s="163">
        <v>4169</v>
      </c>
      <c r="V95" s="163">
        <v>3297</v>
      </c>
      <c r="W95" s="163">
        <v>3123</v>
      </c>
      <c r="X95" s="164">
        <f>IFERROR(W95/V95-1,"-")</f>
        <v>-5.2775250227479531E-2</v>
      </c>
      <c r="Y95" s="164">
        <f>W95/W$8</f>
        <v>4.6291149541312958E-3</v>
      </c>
    </row>
    <row r="96" spans="1:25" x14ac:dyDescent="0.25">
      <c r="A96" s="56"/>
      <c r="B96" s="158" t="s">
        <v>107</v>
      </c>
      <c r="C96" s="159">
        <v>987</v>
      </c>
      <c r="D96" s="159">
        <v>0</v>
      </c>
      <c r="E96" s="159">
        <v>0</v>
      </c>
      <c r="F96" s="159">
        <v>592</v>
      </c>
      <c r="G96" s="159">
        <v>535</v>
      </c>
      <c r="H96" s="159">
        <v>604</v>
      </c>
      <c r="I96" s="160">
        <f>IFERROR(H96/G96-1,"-")</f>
        <v>0.12897196261682242</v>
      </c>
      <c r="J96" s="160">
        <f t="shared" si="67"/>
        <v>4.7799936688825576E-3</v>
      </c>
      <c r="K96" s="159">
        <v>3449</v>
      </c>
      <c r="L96" s="159">
        <v>0</v>
      </c>
      <c r="M96" s="159">
        <v>0</v>
      </c>
      <c r="N96" s="159">
        <v>3925</v>
      </c>
      <c r="O96" s="159">
        <v>5141</v>
      </c>
      <c r="P96" s="159">
        <v>4489</v>
      </c>
      <c r="Q96" s="160">
        <f>IFERROR(P96/O96-1,"-")</f>
        <v>-0.12682357517992604</v>
      </c>
      <c r="R96" s="160">
        <f t="shared" si="69"/>
        <v>8.1873776863408132E-3</v>
      </c>
      <c r="S96" s="159">
        <v>4436</v>
      </c>
      <c r="T96" s="159">
        <v>3678</v>
      </c>
      <c r="U96" s="159">
        <v>4517</v>
      </c>
      <c r="V96" s="159">
        <v>5676</v>
      </c>
      <c r="W96" s="159">
        <v>5093</v>
      </c>
      <c r="X96" s="160">
        <f>IFERROR(W96/V96-1,"-")</f>
        <v>-0.1027131782945736</v>
      </c>
      <c r="Y96" s="160">
        <f>W96/W$8</f>
        <v>7.5491778614763657E-3</v>
      </c>
    </row>
    <row r="97" spans="1:25" s="56" customFormat="1" x14ac:dyDescent="0.25">
      <c r="B97" s="162" t="s">
        <v>110</v>
      </c>
      <c r="C97" s="163">
        <v>71</v>
      </c>
      <c r="D97" s="163">
        <v>0</v>
      </c>
      <c r="E97" s="163">
        <v>0</v>
      </c>
      <c r="F97" s="163">
        <v>47</v>
      </c>
      <c r="G97" s="163">
        <v>66</v>
      </c>
      <c r="H97" s="163">
        <v>58</v>
      </c>
      <c r="I97" s="164">
        <f t="shared" ref="I97:I104" si="70">IFERROR(H97/G97-1,"-")</f>
        <v>-0.12121212121212122</v>
      </c>
      <c r="J97" s="164">
        <f t="shared" si="67"/>
        <v>4.5900601456157013E-4</v>
      </c>
      <c r="K97" s="163">
        <v>811</v>
      </c>
      <c r="L97" s="163">
        <v>0</v>
      </c>
      <c r="M97" s="163">
        <v>0</v>
      </c>
      <c r="N97" s="163">
        <v>742</v>
      </c>
      <c r="O97" s="163">
        <v>853</v>
      </c>
      <c r="P97" s="163">
        <v>813</v>
      </c>
      <c r="Q97" s="164">
        <f t="shared" ref="Q97:Q104" si="71">IFERROR(P97/O97-1,"-")</f>
        <v>-4.6893317702227377E-2</v>
      </c>
      <c r="R97" s="164">
        <f t="shared" si="69"/>
        <v>1.4828108841601873E-3</v>
      </c>
      <c r="S97" s="163">
        <v>882</v>
      </c>
      <c r="T97" s="163">
        <v>607</v>
      </c>
      <c r="U97" s="163">
        <v>789</v>
      </c>
      <c r="V97" s="163">
        <v>919</v>
      </c>
      <c r="W97" s="163">
        <v>871</v>
      </c>
      <c r="X97" s="164">
        <f t="shared" ref="X97:X104" si="72">IFERROR(W97/V97-1,"-")</f>
        <v>-5.2230685527747567E-2</v>
      </c>
      <c r="Y97" s="164">
        <f t="shared" ref="Y97:Y104" si="73">W97/W$8</f>
        <v>1.291053194059673E-3</v>
      </c>
    </row>
    <row r="98" spans="1:25" s="56" customFormat="1" x14ac:dyDescent="0.25">
      <c r="B98" s="162" t="s">
        <v>113</v>
      </c>
      <c r="C98" s="163">
        <v>240</v>
      </c>
      <c r="D98" s="163">
        <v>0</v>
      </c>
      <c r="E98" s="163">
        <v>0</v>
      </c>
      <c r="F98" s="163">
        <v>76</v>
      </c>
      <c r="G98" s="163">
        <v>100</v>
      </c>
      <c r="H98" s="163">
        <v>99</v>
      </c>
      <c r="I98" s="164">
        <f t="shared" si="70"/>
        <v>-1.0000000000000009E-2</v>
      </c>
      <c r="J98" s="164">
        <f t="shared" si="67"/>
        <v>7.8347578347578344E-4</v>
      </c>
      <c r="K98" s="163">
        <v>645</v>
      </c>
      <c r="L98" s="163">
        <v>0</v>
      </c>
      <c r="M98" s="163">
        <v>0</v>
      </c>
      <c r="N98" s="163">
        <v>824</v>
      </c>
      <c r="O98" s="163">
        <v>1080</v>
      </c>
      <c r="P98" s="163">
        <v>932</v>
      </c>
      <c r="Q98" s="164">
        <f t="shared" si="71"/>
        <v>-0.13703703703703707</v>
      </c>
      <c r="R98" s="164">
        <f t="shared" si="69"/>
        <v>1.6998520836867092E-3</v>
      </c>
      <c r="S98" s="163">
        <v>885</v>
      </c>
      <c r="T98" s="163">
        <v>699</v>
      </c>
      <c r="U98" s="163">
        <v>900</v>
      </c>
      <c r="V98" s="163">
        <v>1180</v>
      </c>
      <c r="W98" s="163">
        <v>1031</v>
      </c>
      <c r="X98" s="164">
        <f t="shared" si="72"/>
        <v>-0.12627118644067792</v>
      </c>
      <c r="Y98" s="164">
        <f t="shared" si="73"/>
        <v>1.5282156636917598E-3</v>
      </c>
    </row>
    <row r="99" spans="1:25" x14ac:dyDescent="0.25">
      <c r="A99" s="56"/>
      <c r="B99" s="162" t="s">
        <v>116</v>
      </c>
      <c r="C99" s="163">
        <v>386</v>
      </c>
      <c r="D99" s="163">
        <v>0</v>
      </c>
      <c r="E99" s="163">
        <v>0</v>
      </c>
      <c r="F99" s="163">
        <v>229</v>
      </c>
      <c r="G99" s="163">
        <v>153</v>
      </c>
      <c r="H99" s="163">
        <v>175</v>
      </c>
      <c r="I99" s="164">
        <f t="shared" si="70"/>
        <v>0.14379084967320255</v>
      </c>
      <c r="J99" s="164">
        <f t="shared" si="67"/>
        <v>1.3849319404874961E-3</v>
      </c>
      <c r="K99" s="163">
        <v>519</v>
      </c>
      <c r="L99" s="163">
        <v>0</v>
      </c>
      <c r="M99" s="163">
        <v>0</v>
      </c>
      <c r="N99" s="163">
        <v>661</v>
      </c>
      <c r="O99" s="163">
        <v>688</v>
      </c>
      <c r="P99" s="163">
        <v>635</v>
      </c>
      <c r="Q99" s="164">
        <f t="shared" si="71"/>
        <v>-7.7034883720930258E-2</v>
      </c>
      <c r="R99" s="164">
        <f t="shared" si="69"/>
        <v>1.1581610226835412E-3</v>
      </c>
      <c r="S99" s="163">
        <v>905</v>
      </c>
      <c r="T99" s="163">
        <v>713</v>
      </c>
      <c r="U99" s="163">
        <v>890</v>
      </c>
      <c r="V99" s="163">
        <v>841</v>
      </c>
      <c r="W99" s="163">
        <v>810</v>
      </c>
      <c r="X99" s="164">
        <f t="shared" si="72"/>
        <v>-3.6860879904875188E-2</v>
      </c>
      <c r="Y99" s="164">
        <f t="shared" si="73"/>
        <v>1.2006350025124399E-3</v>
      </c>
    </row>
    <row r="100" spans="1:25" x14ac:dyDescent="0.25">
      <c r="A100" s="56"/>
      <c r="B100" s="162" t="s">
        <v>123</v>
      </c>
      <c r="C100" s="163">
        <v>47</v>
      </c>
      <c r="D100" s="163">
        <v>0</v>
      </c>
      <c r="E100" s="163">
        <v>0</v>
      </c>
      <c r="F100" s="163">
        <v>3</v>
      </c>
      <c r="G100" s="163">
        <v>32</v>
      </c>
      <c r="H100" s="163">
        <v>32</v>
      </c>
      <c r="I100" s="164">
        <f t="shared" si="70"/>
        <v>0</v>
      </c>
      <c r="J100" s="164">
        <f t="shared" si="67"/>
        <v>2.5324469768914215E-4</v>
      </c>
      <c r="K100" s="163">
        <v>195</v>
      </c>
      <c r="L100" s="163">
        <v>0</v>
      </c>
      <c r="M100" s="163">
        <v>0</v>
      </c>
      <c r="N100" s="163">
        <v>222</v>
      </c>
      <c r="O100" s="163">
        <v>268</v>
      </c>
      <c r="P100" s="163">
        <v>284</v>
      </c>
      <c r="Q100" s="164">
        <f t="shared" si="71"/>
        <v>5.9701492537313383E-2</v>
      </c>
      <c r="R100" s="164">
        <f t="shared" si="69"/>
        <v>5.1798067786161528E-4</v>
      </c>
      <c r="S100" s="163">
        <v>242</v>
      </c>
      <c r="T100" s="163">
        <v>246</v>
      </c>
      <c r="U100" s="163">
        <v>225</v>
      </c>
      <c r="V100" s="163">
        <v>300</v>
      </c>
      <c r="W100" s="163">
        <v>316</v>
      </c>
      <c r="X100" s="164">
        <f t="shared" si="72"/>
        <v>5.3333333333333233E-2</v>
      </c>
      <c r="Y100" s="164">
        <f t="shared" si="73"/>
        <v>4.683958775233716E-4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23</v>
      </c>
      <c r="G101" s="163">
        <v>18</v>
      </c>
      <c r="H101" s="163">
        <v>29</v>
      </c>
      <c r="I101" s="164">
        <f t="shared" si="70"/>
        <v>0.61111111111111116</v>
      </c>
      <c r="J101" s="164">
        <f t="shared" si="67"/>
        <v>2.2950300728078507E-4</v>
      </c>
      <c r="K101" s="163">
        <v>87</v>
      </c>
      <c r="L101" s="163">
        <v>0</v>
      </c>
      <c r="M101" s="163">
        <v>0</v>
      </c>
      <c r="N101" s="163">
        <v>91</v>
      </c>
      <c r="O101" s="163">
        <v>248</v>
      </c>
      <c r="P101" s="163">
        <v>193</v>
      </c>
      <c r="Q101" s="164">
        <f t="shared" si="71"/>
        <v>-0.22177419354838712</v>
      </c>
      <c r="R101" s="164">
        <f t="shared" si="69"/>
        <v>3.5200799587074556E-4</v>
      </c>
      <c r="S101" s="163">
        <v>100</v>
      </c>
      <c r="T101" s="163">
        <v>170</v>
      </c>
      <c r="U101" s="163">
        <v>114</v>
      </c>
      <c r="V101" s="163">
        <v>266</v>
      </c>
      <c r="W101" s="163">
        <v>222</v>
      </c>
      <c r="X101" s="164">
        <f t="shared" si="72"/>
        <v>-0.16541353383458646</v>
      </c>
      <c r="Y101" s="164">
        <f t="shared" si="73"/>
        <v>3.2906292661452055E-4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8</v>
      </c>
      <c r="I102" s="164">
        <f t="shared" si="70"/>
        <v>-0.4285714285714286</v>
      </c>
      <c r="J102" s="164">
        <f t="shared" si="67"/>
        <v>6.3311174422285538E-5</v>
      </c>
      <c r="K102" s="163">
        <v>82</v>
      </c>
      <c r="L102" s="163">
        <v>0</v>
      </c>
      <c r="M102" s="163">
        <v>0</v>
      </c>
      <c r="N102" s="163">
        <v>47</v>
      </c>
      <c r="O102" s="163">
        <v>77</v>
      </c>
      <c r="P102" s="163">
        <v>92</v>
      </c>
      <c r="Q102" s="164">
        <f t="shared" si="71"/>
        <v>0.19480519480519476</v>
      </c>
      <c r="R102" s="164">
        <f t="shared" si="69"/>
        <v>1.6779655761714298E-4</v>
      </c>
      <c r="S102" s="163">
        <v>104</v>
      </c>
      <c r="T102" s="163">
        <v>115</v>
      </c>
      <c r="U102" s="163">
        <v>53</v>
      </c>
      <c r="V102" s="163">
        <v>91</v>
      </c>
      <c r="W102" s="163">
        <v>100</v>
      </c>
      <c r="X102" s="164">
        <f t="shared" si="72"/>
        <v>9.8901098901098994E-2</v>
      </c>
      <c r="Y102" s="164">
        <f t="shared" si="73"/>
        <v>1.4822654352005432E-4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4</v>
      </c>
      <c r="I103" s="164">
        <f t="shared" si="70"/>
        <v>-0.63636363636363635</v>
      </c>
      <c r="J103" s="164">
        <f t="shared" si="67"/>
        <v>3.1655587211142769E-5</v>
      </c>
      <c r="K103" s="163">
        <v>56</v>
      </c>
      <c r="L103" s="163">
        <v>0</v>
      </c>
      <c r="M103" s="163">
        <v>0</v>
      </c>
      <c r="N103" s="163">
        <v>80</v>
      </c>
      <c r="O103" s="163">
        <v>195</v>
      </c>
      <c r="P103" s="163">
        <v>90</v>
      </c>
      <c r="Q103" s="164">
        <f t="shared" si="71"/>
        <v>-0.53846153846153844</v>
      </c>
      <c r="R103" s="164">
        <f t="shared" si="69"/>
        <v>1.6414880636459638E-4</v>
      </c>
      <c r="S103" s="163">
        <v>56</v>
      </c>
      <c r="T103" s="163">
        <v>47</v>
      </c>
      <c r="U103" s="163">
        <v>80</v>
      </c>
      <c r="V103" s="163">
        <v>206</v>
      </c>
      <c r="W103" s="163">
        <v>94</v>
      </c>
      <c r="X103" s="164">
        <f t="shared" si="72"/>
        <v>-0.5436893203883495</v>
      </c>
      <c r="Y103" s="164">
        <f t="shared" si="73"/>
        <v>1.3933295090885105E-4</v>
      </c>
    </row>
    <row r="104" spans="1:25" x14ac:dyDescent="0.25">
      <c r="A104" s="56"/>
      <c r="B104" s="167" t="s">
        <v>145</v>
      </c>
      <c r="C104" s="168">
        <f t="shared" ref="C104" si="74">C96-SUM(C97:C103)</f>
        <v>208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208</v>
      </c>
      <c r="G104" s="168">
        <f t="shared" si="75"/>
        <v>141</v>
      </c>
      <c r="H104" s="168">
        <f t="shared" si="75"/>
        <v>199</v>
      </c>
      <c r="I104" s="169">
        <f t="shared" si="70"/>
        <v>0.41134751773049638</v>
      </c>
      <c r="J104" s="169">
        <f t="shared" si="67"/>
        <v>1.5748654637543526E-3</v>
      </c>
      <c r="K104" s="168">
        <f t="shared" ref="K104:P104" si="76">K96-SUM(K97:K103)</f>
        <v>1054</v>
      </c>
      <c r="L104" s="168">
        <f t="shared" si="76"/>
        <v>0</v>
      </c>
      <c r="M104" s="168">
        <f t="shared" si="76"/>
        <v>0</v>
      </c>
      <c r="N104" s="168">
        <f t="shared" si="76"/>
        <v>1258</v>
      </c>
      <c r="O104" s="168">
        <f t="shared" si="76"/>
        <v>1732</v>
      </c>
      <c r="P104" s="168">
        <f t="shared" si="76"/>
        <v>1450</v>
      </c>
      <c r="Q104" s="169">
        <f t="shared" si="71"/>
        <v>-0.16281755196304848</v>
      </c>
      <c r="R104" s="169">
        <f t="shared" si="69"/>
        <v>2.6446196580962749E-3</v>
      </c>
      <c r="S104" s="168">
        <f>S96-SUM(S97:S103)</f>
        <v>1262</v>
      </c>
      <c r="T104" s="168">
        <f>T96-SUM(T97:T103)</f>
        <v>1081</v>
      </c>
      <c r="U104" s="168">
        <f>U96-SUM(U97:U103)</f>
        <v>1466</v>
      </c>
      <c r="V104" s="168">
        <f>V96-SUM(V97:V103)</f>
        <v>1873</v>
      </c>
      <c r="W104" s="168">
        <f>W96-SUM(W97:W103)</f>
        <v>1649</v>
      </c>
      <c r="X104" s="169">
        <f t="shared" si="72"/>
        <v>-0.11959423384943946</v>
      </c>
      <c r="Y104" s="169">
        <f t="shared" si="73"/>
        <v>2.4442557026456957E-3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18939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18939</v>
      </c>
      <c r="T106" s="175">
        <f>T107+T110</f>
        <v>22750</v>
      </c>
      <c r="U106" s="175">
        <f>U107+U110</f>
        <v>32086</v>
      </c>
      <c r="V106" s="175">
        <f>V107+V110</f>
        <v>31003</v>
      </c>
      <c r="W106" s="175">
        <f>W107+W110</f>
        <v>35470</v>
      </c>
      <c r="X106" s="176">
        <f>IFERROR(W106/V106-1,"-")</f>
        <v>0.14408283069380379</v>
      </c>
      <c r="Y106" s="176">
        <f>W106/W$8</f>
        <v>5.2575954986563263E-2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4875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4875</v>
      </c>
      <c r="T107" s="159">
        <v>3740</v>
      </c>
      <c r="U107" s="159">
        <v>4760</v>
      </c>
      <c r="V107" s="159">
        <v>4048</v>
      </c>
      <c r="W107" s="159">
        <v>4744</v>
      </c>
      <c r="X107" s="160">
        <f>IFERROR(W107/V107-1,"-")</f>
        <v>0.17193675889328053</v>
      </c>
      <c r="Y107" s="160">
        <f>W107/W$8</f>
        <v>7.0318672245913766E-3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245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245</v>
      </c>
      <c r="T108" s="163">
        <v>1595</v>
      </c>
      <c r="U108" s="163">
        <v>1325</v>
      </c>
      <c r="V108" s="163">
        <v>1153</v>
      </c>
      <c r="W108" s="163">
        <v>1178</v>
      </c>
      <c r="X108" s="164">
        <f>IFERROR(W108/V108-1,"-")</f>
        <v>2.1682567215958404E-2</v>
      </c>
      <c r="Y108" s="164">
        <f>W108/W$8</f>
        <v>1.7461086826662398E-3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4630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4630</v>
      </c>
      <c r="T109" s="163">
        <v>2145</v>
      </c>
      <c r="U109" s="163">
        <v>3435</v>
      </c>
      <c r="V109" s="163">
        <v>2895</v>
      </c>
      <c r="W109" s="163">
        <v>3566</v>
      </c>
      <c r="X109" s="164">
        <f>IFERROR(W109/V109-1,"-")</f>
        <v>0.23177892918825571</v>
      </c>
      <c r="Y109" s="164">
        <f>W109/W$8</f>
        <v>5.2857585419251365E-3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14064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14064</v>
      </c>
      <c r="T110" s="159">
        <v>19010</v>
      </c>
      <c r="U110" s="159">
        <v>27326</v>
      </c>
      <c r="V110" s="159">
        <v>26955</v>
      </c>
      <c r="W110" s="159">
        <v>30726</v>
      </c>
      <c r="X110" s="160">
        <f>IFERROR(W110/V110-1,"-")</f>
        <v>0.13989983305509179</v>
      </c>
      <c r="Y110" s="160">
        <f>W110/W$8</f>
        <v>4.5544087761971885E-2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8087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8087</v>
      </c>
      <c r="T111" s="163">
        <v>9446</v>
      </c>
      <c r="U111" s="163">
        <v>16661</v>
      </c>
      <c r="V111" s="163">
        <v>15286</v>
      </c>
      <c r="W111" s="163">
        <v>16835</v>
      </c>
      <c r="X111" s="164">
        <f t="shared" ref="X111:X118" si="83">IFERROR(W111/V111-1,"-")</f>
        <v>0.1013345544943085</v>
      </c>
      <c r="Y111" s="164">
        <f t="shared" ref="Y111:Y118" si="84">W111/W$8</f>
        <v>2.4953938601601142E-2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970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970</v>
      </c>
      <c r="T112" s="163">
        <v>1035</v>
      </c>
      <c r="U112" s="163">
        <v>1599</v>
      </c>
      <c r="V112" s="163">
        <v>1507</v>
      </c>
      <c r="W112" s="163">
        <v>1444</v>
      </c>
      <c r="X112" s="164">
        <f t="shared" si="83"/>
        <v>-4.1804910418049124E-2</v>
      </c>
      <c r="Y112" s="164">
        <f t="shared" si="84"/>
        <v>2.1403912884295842E-3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723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723</v>
      </c>
      <c r="T113" s="163">
        <v>1303</v>
      </c>
      <c r="U113" s="163">
        <v>2475</v>
      </c>
      <c r="V113" s="163">
        <v>1803</v>
      </c>
      <c r="W113" s="163">
        <v>2500</v>
      </c>
      <c r="X113" s="164">
        <f t="shared" si="83"/>
        <v>0.38657792567942328</v>
      </c>
      <c r="Y113" s="164">
        <f t="shared" si="84"/>
        <v>3.7056635880013578E-3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344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344</v>
      </c>
      <c r="T114" s="163">
        <v>1180</v>
      </c>
      <c r="U114" s="163">
        <v>968</v>
      </c>
      <c r="V114" s="163">
        <v>1469</v>
      </c>
      <c r="W114" s="163">
        <v>1398</v>
      </c>
      <c r="X114" s="164">
        <f t="shared" si="83"/>
        <v>-4.8332198774676649E-2</v>
      </c>
      <c r="Y114" s="164">
        <f t="shared" si="84"/>
        <v>2.0722070784103593E-3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510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510</v>
      </c>
      <c r="T115" s="163">
        <v>885</v>
      </c>
      <c r="U115" s="163">
        <v>995</v>
      </c>
      <c r="V115" s="163">
        <v>1085</v>
      </c>
      <c r="W115" s="163">
        <v>826</v>
      </c>
      <c r="X115" s="164">
        <f t="shared" si="83"/>
        <v>-0.23870967741935489</v>
      </c>
      <c r="Y115" s="164">
        <f t="shared" si="84"/>
        <v>1.2243512494756485E-3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132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132</v>
      </c>
      <c r="T116" s="163">
        <v>225</v>
      </c>
      <c r="U116" s="163">
        <v>327</v>
      </c>
      <c r="V116" s="163">
        <v>507</v>
      </c>
      <c r="W116" s="163">
        <v>461</v>
      </c>
      <c r="X116" s="164">
        <f t="shared" si="83"/>
        <v>-9.0729783037475364E-2</v>
      </c>
      <c r="Y116" s="164">
        <f t="shared" si="84"/>
        <v>6.8332436562745032E-4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456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456</v>
      </c>
      <c r="T117" s="163">
        <v>326</v>
      </c>
      <c r="U117" s="163">
        <v>263</v>
      </c>
      <c r="V117" s="163">
        <v>648</v>
      </c>
      <c r="W117" s="163">
        <v>397</v>
      </c>
      <c r="X117" s="164">
        <f t="shared" si="83"/>
        <v>-0.38734567901234573</v>
      </c>
      <c r="Y117" s="164">
        <f t="shared" si="84"/>
        <v>5.8845937777461557E-4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2842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2842</v>
      </c>
      <c r="T118" s="168">
        <f>T110-SUM(T111:T117)</f>
        <v>4610</v>
      </c>
      <c r="U118" s="168">
        <f>U110-SUM(U111:U117)</f>
        <v>4038</v>
      </c>
      <c r="V118" s="168">
        <f>V110-SUM(V111:V117)</f>
        <v>4650</v>
      </c>
      <c r="W118" s="168">
        <f>W110-SUM(W111:W117)</f>
        <v>6865</v>
      </c>
      <c r="X118" s="169">
        <f t="shared" si="83"/>
        <v>0.47634408602150535</v>
      </c>
      <c r="Y118" s="169">
        <f t="shared" si="84"/>
        <v>1.0175752212651728E-2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22425</v>
      </c>
      <c r="D120" s="175">
        <f t="shared" si="88"/>
        <v>7183</v>
      </c>
      <c r="E120" s="175">
        <f t="shared" si="88"/>
        <v>12087</v>
      </c>
      <c r="F120" s="175">
        <f t="shared" si="88"/>
        <v>18544</v>
      </c>
      <c r="G120" s="175">
        <f t="shared" si="88"/>
        <v>19682</v>
      </c>
      <c r="H120" s="175">
        <f t="shared" si="88"/>
        <v>18326</v>
      </c>
      <c r="I120" s="176">
        <f>IFERROR(H120/G120-1,"-")</f>
        <v>-6.8895437455543163E-2</v>
      </c>
      <c r="J120" s="176">
        <f t="shared" ref="J120:J132" si="89">H120/H$8</f>
        <v>0.14503007280785057</v>
      </c>
      <c r="K120" s="175">
        <f t="shared" ref="K120:P120" si="90">K121+K124</f>
        <v>21492</v>
      </c>
      <c r="L120" s="175">
        <f t="shared" si="90"/>
        <v>5625</v>
      </c>
      <c r="M120" s="175">
        <f t="shared" si="90"/>
        <v>19118</v>
      </c>
      <c r="N120" s="175">
        <f t="shared" si="90"/>
        <v>27840</v>
      </c>
      <c r="O120" s="175">
        <f t="shared" si="90"/>
        <v>26810</v>
      </c>
      <c r="P120" s="175">
        <f t="shared" si="90"/>
        <v>31202</v>
      </c>
      <c r="Q120" s="176">
        <f>IFERROR(P120/O120-1,"-")</f>
        <v>0.1638194703468856</v>
      </c>
      <c r="R120" s="176">
        <f t="shared" ref="R120:R132" si="91">P120/P$8</f>
        <v>5.6908567290979296E-2</v>
      </c>
      <c r="S120" s="175">
        <f>S121+S124</f>
        <v>43917</v>
      </c>
      <c r="T120" s="175">
        <f>T121+T124</f>
        <v>31205</v>
      </c>
      <c r="U120" s="175">
        <f>U121+U124</f>
        <v>46384</v>
      </c>
      <c r="V120" s="175">
        <f>V121+V124</f>
        <v>46492</v>
      </c>
      <c r="W120" s="175">
        <f>W121+W124</f>
        <v>49528</v>
      </c>
      <c r="X120" s="176">
        <f>IFERROR(W120/V120-1,"-")</f>
        <v>6.5301557257162468E-2</v>
      </c>
      <c r="Y120" s="176">
        <f>W120/W$8</f>
        <v>7.3413642474612503E-2</v>
      </c>
    </row>
    <row r="121" spans="1:25" x14ac:dyDescent="0.25">
      <c r="A121" s="56"/>
      <c r="B121" s="158" t="s">
        <v>97</v>
      </c>
      <c r="C121" s="159">
        <v>10194</v>
      </c>
      <c r="D121" s="159">
        <v>3586</v>
      </c>
      <c r="E121" s="159">
        <v>5801</v>
      </c>
      <c r="F121" s="159">
        <v>9156</v>
      </c>
      <c r="G121" s="159">
        <v>11401</v>
      </c>
      <c r="H121" s="159">
        <v>9253</v>
      </c>
      <c r="I121" s="160">
        <f>IFERROR(H121/G121-1,"-")</f>
        <v>-0.1884045259187791</v>
      </c>
      <c r="J121" s="160">
        <f t="shared" si="89"/>
        <v>7.3227287116176001E-2</v>
      </c>
      <c r="K121" s="159">
        <v>11807</v>
      </c>
      <c r="L121" s="159">
        <v>4081</v>
      </c>
      <c r="M121" s="159">
        <v>9767</v>
      </c>
      <c r="N121" s="159">
        <v>13379</v>
      </c>
      <c r="O121" s="159">
        <v>12379</v>
      </c>
      <c r="P121" s="159">
        <v>16127</v>
      </c>
      <c r="Q121" s="160">
        <f>IFERROR(P121/O121-1,"-")</f>
        <v>0.30277082155262947</v>
      </c>
      <c r="R121" s="160">
        <f t="shared" si="91"/>
        <v>2.94136422249094E-2</v>
      </c>
      <c r="S121" s="159">
        <v>22001</v>
      </c>
      <c r="T121" s="159">
        <v>15568</v>
      </c>
      <c r="U121" s="159">
        <v>22535</v>
      </c>
      <c r="V121" s="159">
        <v>23780</v>
      </c>
      <c r="W121" s="159">
        <v>25380</v>
      </c>
      <c r="X121" s="160">
        <f>IFERROR(W121/V121-1,"-")</f>
        <v>6.728343145500415E-2</v>
      </c>
      <c r="Y121" s="160">
        <f>W121/W$8</f>
        <v>3.7619896745389785E-2</v>
      </c>
    </row>
    <row r="122" spans="1:25" x14ac:dyDescent="0.25">
      <c r="A122" s="56"/>
      <c r="B122" s="162" t="s">
        <v>103</v>
      </c>
      <c r="C122" s="163">
        <v>5412</v>
      </c>
      <c r="D122" s="163">
        <v>1905</v>
      </c>
      <c r="E122" s="163">
        <v>2465</v>
      </c>
      <c r="F122" s="163">
        <v>4350</v>
      </c>
      <c r="G122" s="163">
        <v>6427</v>
      </c>
      <c r="H122" s="163">
        <v>4334</v>
      </c>
      <c r="I122" s="164">
        <f>IFERROR(H122/G122-1,"-")</f>
        <v>-0.32565738291582391</v>
      </c>
      <c r="J122" s="164">
        <f t="shared" si="89"/>
        <v>3.4298828743273189E-2</v>
      </c>
      <c r="K122" s="163">
        <v>5891</v>
      </c>
      <c r="L122" s="163">
        <v>2157</v>
      </c>
      <c r="M122" s="163">
        <v>4198</v>
      </c>
      <c r="N122" s="163">
        <v>6290</v>
      </c>
      <c r="O122" s="163">
        <v>3981</v>
      </c>
      <c r="P122" s="163">
        <v>6654</v>
      </c>
      <c r="Q122" s="164">
        <f>IFERROR(P122/O122-1,"-")</f>
        <v>0.67143933685003776</v>
      </c>
      <c r="R122" s="164">
        <f t="shared" si="91"/>
        <v>1.2136068417222493E-2</v>
      </c>
      <c r="S122" s="163">
        <v>11303</v>
      </c>
      <c r="T122" s="163">
        <v>6663</v>
      </c>
      <c r="U122" s="163">
        <v>10640</v>
      </c>
      <c r="V122" s="163">
        <v>10408</v>
      </c>
      <c r="W122" s="163">
        <v>10988</v>
      </c>
      <c r="X122" s="164">
        <f>IFERROR(W122/V122-1,"-")</f>
        <v>5.5726364335126899E-2</v>
      </c>
      <c r="Y122" s="164">
        <f>W122/W$8</f>
        <v>1.6287132601983566E-2</v>
      </c>
    </row>
    <row r="123" spans="1:25" x14ac:dyDescent="0.25">
      <c r="A123" s="56"/>
      <c r="B123" s="162" t="s">
        <v>100</v>
      </c>
      <c r="C123" s="163">
        <v>4782</v>
      </c>
      <c r="D123" s="163">
        <v>1681</v>
      </c>
      <c r="E123" s="163">
        <v>3336</v>
      </c>
      <c r="F123" s="163">
        <v>4806</v>
      </c>
      <c r="G123" s="163">
        <v>4974</v>
      </c>
      <c r="H123" s="163">
        <v>4919</v>
      </c>
      <c r="I123" s="164">
        <f>IFERROR(H123/G123-1,"-")</f>
        <v>-1.1057498994772819E-2</v>
      </c>
      <c r="J123" s="164">
        <f t="shared" si="89"/>
        <v>3.8928458372902819E-2</v>
      </c>
      <c r="K123" s="163">
        <v>5916</v>
      </c>
      <c r="L123" s="163">
        <v>1924</v>
      </c>
      <c r="M123" s="163">
        <v>5569</v>
      </c>
      <c r="N123" s="163">
        <v>7089</v>
      </c>
      <c r="O123" s="163">
        <v>8398</v>
      </c>
      <c r="P123" s="163">
        <v>9473</v>
      </c>
      <c r="Q123" s="164">
        <f>IFERROR(P123/O123-1,"-")</f>
        <v>0.12800666825434637</v>
      </c>
      <c r="R123" s="164">
        <f t="shared" si="91"/>
        <v>1.7277573807686908E-2</v>
      </c>
      <c r="S123" s="163">
        <v>10698</v>
      </c>
      <c r="T123" s="163">
        <v>8905</v>
      </c>
      <c r="U123" s="163">
        <v>11895</v>
      </c>
      <c r="V123" s="163">
        <v>13372</v>
      </c>
      <c r="W123" s="163">
        <v>14392</v>
      </c>
      <c r="X123" s="164">
        <f>IFERROR(W123/V123-1,"-")</f>
        <v>7.6278791504636567E-2</v>
      </c>
      <c r="Y123" s="164">
        <f>W123/W$8</f>
        <v>2.1332764143406218E-2</v>
      </c>
    </row>
    <row r="124" spans="1:25" x14ac:dyDescent="0.25">
      <c r="A124" s="56"/>
      <c r="B124" s="158" t="s">
        <v>107</v>
      </c>
      <c r="C124" s="159">
        <v>12231</v>
      </c>
      <c r="D124" s="159">
        <v>3597</v>
      </c>
      <c r="E124" s="159">
        <v>6286</v>
      </c>
      <c r="F124" s="159">
        <v>9388</v>
      </c>
      <c r="G124" s="159">
        <v>8281</v>
      </c>
      <c r="H124" s="159">
        <v>9073</v>
      </c>
      <c r="I124" s="160">
        <f>IFERROR(H124/G124-1,"-")</f>
        <v>9.564062311315058E-2</v>
      </c>
      <c r="J124" s="160">
        <f t="shared" si="89"/>
        <v>7.1802785691674587E-2</v>
      </c>
      <c r="K124" s="159">
        <v>9685</v>
      </c>
      <c r="L124" s="159">
        <v>1544</v>
      </c>
      <c r="M124" s="159">
        <v>9351</v>
      </c>
      <c r="N124" s="159">
        <v>14461</v>
      </c>
      <c r="O124" s="159">
        <v>14431</v>
      </c>
      <c r="P124" s="159">
        <v>15075</v>
      </c>
      <c r="Q124" s="160">
        <f>IFERROR(P124/O124-1,"-")</f>
        <v>4.4626152033816036E-2</v>
      </c>
      <c r="R124" s="160">
        <f t="shared" si="91"/>
        <v>2.7494925066069896E-2</v>
      </c>
      <c r="S124" s="159">
        <v>21916</v>
      </c>
      <c r="T124" s="159">
        <v>15637</v>
      </c>
      <c r="U124" s="159">
        <v>23849</v>
      </c>
      <c r="V124" s="159">
        <v>22712</v>
      </c>
      <c r="W124" s="159">
        <v>24148</v>
      </c>
      <c r="X124" s="160">
        <f>IFERROR(W124/V124-1,"-")</f>
        <v>6.3226488200070374E-2</v>
      </c>
      <c r="Y124" s="160">
        <f>W124/W$8</f>
        <v>3.5793745729222712E-2</v>
      </c>
    </row>
    <row r="125" spans="1:25" s="56" customFormat="1" x14ac:dyDescent="0.25">
      <c r="B125" s="162" t="s">
        <v>110</v>
      </c>
      <c r="C125" s="163">
        <v>899</v>
      </c>
      <c r="D125" s="163">
        <v>48</v>
      </c>
      <c r="E125" s="163">
        <v>377</v>
      </c>
      <c r="F125" s="163">
        <v>714</v>
      </c>
      <c r="G125" s="163">
        <v>801</v>
      </c>
      <c r="H125" s="163">
        <v>729</v>
      </c>
      <c r="I125" s="164">
        <f t="shared" ref="I125:I132" si="92">IFERROR(H125/G125-1,"-")</f>
        <v>-8.98876404494382E-2</v>
      </c>
      <c r="J125" s="164">
        <f t="shared" si="89"/>
        <v>5.7692307692307696E-3</v>
      </c>
      <c r="K125" s="163">
        <v>1541</v>
      </c>
      <c r="L125" s="163">
        <v>75</v>
      </c>
      <c r="M125" s="163">
        <v>1285</v>
      </c>
      <c r="N125" s="163">
        <v>2223</v>
      </c>
      <c r="O125" s="163">
        <v>2339</v>
      </c>
      <c r="P125" s="163">
        <v>2141</v>
      </c>
      <c r="Q125" s="164">
        <f t="shared" ref="Q125:Q132" si="93">IFERROR(P125/O125-1,"-")</f>
        <v>-8.4651560495938472E-2</v>
      </c>
      <c r="R125" s="164">
        <f t="shared" si="91"/>
        <v>3.9049177158511205E-3</v>
      </c>
      <c r="S125" s="163">
        <v>2440</v>
      </c>
      <c r="T125" s="163">
        <v>1662</v>
      </c>
      <c r="U125" s="163">
        <v>2937</v>
      </c>
      <c r="V125" s="163">
        <v>3140</v>
      </c>
      <c r="W125" s="163">
        <v>2870</v>
      </c>
      <c r="X125" s="164">
        <f t="shared" ref="X125:X132" si="94">IFERROR(W125/V125-1,"-")</f>
        <v>-8.5987261146496796E-2</v>
      </c>
      <c r="Y125" s="164">
        <f t="shared" ref="Y125:Y132" si="95">W125/W$8</f>
        <v>4.254101799025559E-3</v>
      </c>
    </row>
    <row r="126" spans="1:25" s="56" customFormat="1" x14ac:dyDescent="0.25">
      <c r="B126" s="162" t="s">
        <v>113</v>
      </c>
      <c r="C126" s="163">
        <v>974</v>
      </c>
      <c r="D126" s="163">
        <v>361</v>
      </c>
      <c r="E126" s="163">
        <v>698</v>
      </c>
      <c r="F126" s="163">
        <v>1434</v>
      </c>
      <c r="G126" s="163">
        <v>1445</v>
      </c>
      <c r="H126" s="163">
        <v>1472</v>
      </c>
      <c r="I126" s="164">
        <f t="shared" si="92"/>
        <v>1.86851211072665E-2</v>
      </c>
      <c r="J126" s="164">
        <f t="shared" si="89"/>
        <v>1.1649256093700539E-2</v>
      </c>
      <c r="K126" s="163">
        <v>1448</v>
      </c>
      <c r="L126" s="163">
        <v>209</v>
      </c>
      <c r="M126" s="163">
        <v>1191</v>
      </c>
      <c r="N126" s="163">
        <v>2321</v>
      </c>
      <c r="O126" s="163">
        <v>2140</v>
      </c>
      <c r="P126" s="163">
        <v>2676</v>
      </c>
      <c r="Q126" s="164">
        <f t="shared" si="93"/>
        <v>0.25046728971962606</v>
      </c>
      <c r="R126" s="164">
        <f t="shared" si="91"/>
        <v>4.8806911759073325E-3</v>
      </c>
      <c r="S126" s="163">
        <v>2422</v>
      </c>
      <c r="T126" s="163">
        <v>1889</v>
      </c>
      <c r="U126" s="163">
        <v>3755</v>
      </c>
      <c r="V126" s="163">
        <v>3585</v>
      </c>
      <c r="W126" s="163">
        <v>4148</v>
      </c>
      <c r="X126" s="164">
        <f t="shared" si="94"/>
        <v>0.15704323570432366</v>
      </c>
      <c r="Y126" s="164">
        <f t="shared" si="95"/>
        <v>6.1484370252118531E-3</v>
      </c>
    </row>
    <row r="127" spans="1:25" x14ac:dyDescent="0.25">
      <c r="A127" s="56"/>
      <c r="B127" s="162" t="s">
        <v>116</v>
      </c>
      <c r="C127" s="163">
        <v>771</v>
      </c>
      <c r="D127" s="163">
        <v>254</v>
      </c>
      <c r="E127" s="163">
        <v>486</v>
      </c>
      <c r="F127" s="163">
        <v>646</v>
      </c>
      <c r="G127" s="163">
        <v>553</v>
      </c>
      <c r="H127" s="163">
        <v>777</v>
      </c>
      <c r="I127" s="164">
        <f t="shared" si="92"/>
        <v>0.40506329113924044</v>
      </c>
      <c r="J127" s="164">
        <f t="shared" si="89"/>
        <v>6.1490978157644821E-3</v>
      </c>
      <c r="K127" s="163">
        <v>790</v>
      </c>
      <c r="L127" s="163">
        <v>349</v>
      </c>
      <c r="M127" s="163">
        <v>1057</v>
      </c>
      <c r="N127" s="163">
        <v>1233</v>
      </c>
      <c r="O127" s="163">
        <v>1074</v>
      </c>
      <c r="P127" s="163">
        <v>1149</v>
      </c>
      <c r="Q127" s="164">
        <f t="shared" si="93"/>
        <v>6.9832402234636826E-2</v>
      </c>
      <c r="R127" s="164">
        <f t="shared" si="91"/>
        <v>2.095633094588014E-3</v>
      </c>
      <c r="S127" s="163">
        <v>1561</v>
      </c>
      <c r="T127" s="163">
        <v>1543</v>
      </c>
      <c r="U127" s="163">
        <v>1879</v>
      </c>
      <c r="V127" s="163">
        <v>1627</v>
      </c>
      <c r="W127" s="163">
        <v>1926</v>
      </c>
      <c r="X127" s="164">
        <f t="shared" si="94"/>
        <v>0.1837738168408114</v>
      </c>
      <c r="Y127" s="164">
        <f t="shared" si="95"/>
        <v>2.8548432281962459E-3</v>
      </c>
    </row>
    <row r="128" spans="1:25" x14ac:dyDescent="0.25">
      <c r="A128" s="56"/>
      <c r="B128" s="162" t="s">
        <v>123</v>
      </c>
      <c r="C128" s="163">
        <v>228</v>
      </c>
      <c r="D128" s="163">
        <v>42</v>
      </c>
      <c r="E128" s="163">
        <v>185</v>
      </c>
      <c r="F128" s="163">
        <v>192</v>
      </c>
      <c r="G128" s="163">
        <v>190</v>
      </c>
      <c r="H128" s="163">
        <v>268</v>
      </c>
      <c r="I128" s="164">
        <f t="shared" si="92"/>
        <v>0.41052631578947363</v>
      </c>
      <c r="J128" s="164">
        <f t="shared" si="89"/>
        <v>2.1209243431465656E-3</v>
      </c>
      <c r="K128" s="163">
        <v>218</v>
      </c>
      <c r="L128" s="163">
        <v>40</v>
      </c>
      <c r="M128" s="163">
        <v>355</v>
      </c>
      <c r="N128" s="163">
        <v>368</v>
      </c>
      <c r="O128" s="163">
        <v>409</v>
      </c>
      <c r="P128" s="163">
        <v>412</v>
      </c>
      <c r="Q128" s="164">
        <f t="shared" si="93"/>
        <v>7.3349633251833524E-3</v>
      </c>
      <c r="R128" s="164">
        <f t="shared" si="91"/>
        <v>7.5143675802459683E-4</v>
      </c>
      <c r="S128" s="163">
        <v>446</v>
      </c>
      <c r="T128" s="163">
        <v>540</v>
      </c>
      <c r="U128" s="163">
        <v>560</v>
      </c>
      <c r="V128" s="163">
        <v>599</v>
      </c>
      <c r="W128" s="163">
        <v>680</v>
      </c>
      <c r="X128" s="164">
        <f t="shared" si="94"/>
        <v>0.13522537562604331</v>
      </c>
      <c r="Y128" s="164">
        <f t="shared" si="95"/>
        <v>1.0079404959363694E-3</v>
      </c>
    </row>
    <row r="129" spans="1:25" x14ac:dyDescent="0.25">
      <c r="A129" s="56"/>
      <c r="B129" s="162" t="s">
        <v>119</v>
      </c>
      <c r="C129" s="163">
        <v>161</v>
      </c>
      <c r="D129" s="163">
        <v>32</v>
      </c>
      <c r="E129" s="163">
        <v>112</v>
      </c>
      <c r="F129" s="163">
        <v>148</v>
      </c>
      <c r="G129" s="163">
        <v>153</v>
      </c>
      <c r="H129" s="163">
        <v>150</v>
      </c>
      <c r="I129" s="164">
        <f t="shared" si="92"/>
        <v>-1.9607843137254943E-2</v>
      </c>
      <c r="J129" s="164">
        <f t="shared" si="89"/>
        <v>1.1870845204178537E-3</v>
      </c>
      <c r="K129" s="163">
        <v>209</v>
      </c>
      <c r="L129" s="163">
        <v>48</v>
      </c>
      <c r="M129" s="163">
        <v>237</v>
      </c>
      <c r="N129" s="163">
        <v>291</v>
      </c>
      <c r="O129" s="163">
        <v>322</v>
      </c>
      <c r="P129" s="163">
        <v>395</v>
      </c>
      <c r="Q129" s="164">
        <f t="shared" si="93"/>
        <v>0.22670807453416142</v>
      </c>
      <c r="R129" s="164">
        <f t="shared" si="91"/>
        <v>7.2043087237795079E-4</v>
      </c>
      <c r="S129" s="163">
        <v>370</v>
      </c>
      <c r="T129" s="163">
        <v>349</v>
      </c>
      <c r="U129" s="163">
        <v>439</v>
      </c>
      <c r="V129" s="163">
        <v>475</v>
      </c>
      <c r="W129" s="163">
        <v>545</v>
      </c>
      <c r="X129" s="164">
        <f t="shared" si="94"/>
        <v>0.14736842105263159</v>
      </c>
      <c r="Y129" s="164">
        <f t="shared" si="95"/>
        <v>8.0783466218429601E-4</v>
      </c>
    </row>
    <row r="130" spans="1:25" x14ac:dyDescent="0.25">
      <c r="A130" s="56"/>
      <c r="B130" s="162" t="s">
        <v>128</v>
      </c>
      <c r="C130" s="163">
        <v>131</v>
      </c>
      <c r="D130" s="163">
        <v>3</v>
      </c>
      <c r="E130" s="163">
        <v>73</v>
      </c>
      <c r="F130" s="163">
        <v>71</v>
      </c>
      <c r="G130" s="163">
        <v>118</v>
      </c>
      <c r="H130" s="163">
        <v>146</v>
      </c>
      <c r="I130" s="164">
        <f t="shared" si="92"/>
        <v>0.23728813559322037</v>
      </c>
      <c r="J130" s="164">
        <f t="shared" si="89"/>
        <v>1.1554289332067109E-3</v>
      </c>
      <c r="K130" s="163">
        <v>384</v>
      </c>
      <c r="L130" s="163">
        <v>1</v>
      </c>
      <c r="M130" s="163">
        <v>205</v>
      </c>
      <c r="N130" s="163">
        <v>272</v>
      </c>
      <c r="O130" s="163">
        <v>385</v>
      </c>
      <c r="P130" s="163">
        <v>256</v>
      </c>
      <c r="Q130" s="164">
        <f t="shared" si="93"/>
        <v>-0.33506493506493507</v>
      </c>
      <c r="R130" s="164">
        <f t="shared" si="91"/>
        <v>4.6691216032596305E-4</v>
      </c>
      <c r="S130" s="163">
        <v>515</v>
      </c>
      <c r="T130" s="163">
        <v>278</v>
      </c>
      <c r="U130" s="163">
        <v>343</v>
      </c>
      <c r="V130" s="163">
        <v>503</v>
      </c>
      <c r="W130" s="163">
        <v>402</v>
      </c>
      <c r="X130" s="164">
        <f t="shared" si="94"/>
        <v>-0.20079522862823063</v>
      </c>
      <c r="Y130" s="164">
        <f t="shared" si="95"/>
        <v>5.9587070495061836E-4</v>
      </c>
    </row>
    <row r="131" spans="1:25" x14ac:dyDescent="0.25">
      <c r="A131" s="56"/>
      <c r="B131" s="162" t="s">
        <v>131</v>
      </c>
      <c r="C131" s="163">
        <v>130</v>
      </c>
      <c r="D131" s="163">
        <v>16</v>
      </c>
      <c r="E131" s="163">
        <v>69</v>
      </c>
      <c r="F131" s="163">
        <v>217</v>
      </c>
      <c r="G131" s="163">
        <v>96</v>
      </c>
      <c r="H131" s="163">
        <v>115</v>
      </c>
      <c r="I131" s="164">
        <f t="shared" si="92"/>
        <v>0.19791666666666674</v>
      </c>
      <c r="J131" s="164">
        <f t="shared" si="89"/>
        <v>9.1009813232035457E-4</v>
      </c>
      <c r="K131" s="163">
        <v>664</v>
      </c>
      <c r="L131" s="163">
        <v>14</v>
      </c>
      <c r="M131" s="163">
        <v>451</v>
      </c>
      <c r="N131" s="163">
        <v>549</v>
      </c>
      <c r="O131" s="163">
        <v>621</v>
      </c>
      <c r="P131" s="163">
        <v>703</v>
      </c>
      <c r="Q131" s="164">
        <f t="shared" si="93"/>
        <v>0.13204508856682762</v>
      </c>
      <c r="R131" s="164">
        <f t="shared" si="91"/>
        <v>1.282184565270125E-3</v>
      </c>
      <c r="S131" s="163">
        <v>794</v>
      </c>
      <c r="T131" s="163">
        <v>520</v>
      </c>
      <c r="U131" s="163">
        <v>766</v>
      </c>
      <c r="V131" s="163">
        <v>717</v>
      </c>
      <c r="W131" s="163">
        <v>818</v>
      </c>
      <c r="X131" s="164">
        <f t="shared" si="94"/>
        <v>0.14086471408647139</v>
      </c>
      <c r="Y131" s="164">
        <f t="shared" si="95"/>
        <v>1.2124931259940442E-3</v>
      </c>
    </row>
    <row r="132" spans="1:25" x14ac:dyDescent="0.25">
      <c r="A132" s="56"/>
      <c r="B132" s="167" t="s">
        <v>145</v>
      </c>
      <c r="C132" s="168">
        <f t="shared" ref="C132" si="96">C124-SUM(C125:C131)</f>
        <v>8937</v>
      </c>
      <c r="D132" s="168">
        <f t="shared" ref="D132:H132" si="97">D124-SUM(D125:D131)</f>
        <v>2841</v>
      </c>
      <c r="E132" s="168">
        <f t="shared" si="97"/>
        <v>4286</v>
      </c>
      <c r="F132" s="168">
        <f t="shared" si="97"/>
        <v>5966</v>
      </c>
      <c r="G132" s="168">
        <f t="shared" si="97"/>
        <v>4925</v>
      </c>
      <c r="H132" s="168">
        <f t="shared" si="97"/>
        <v>5416</v>
      </c>
      <c r="I132" s="169">
        <f t="shared" si="92"/>
        <v>9.9695431472081264E-2</v>
      </c>
      <c r="J132" s="169">
        <f t="shared" si="89"/>
        <v>4.2861665083887307E-2</v>
      </c>
      <c r="K132" s="168">
        <f t="shared" ref="K132:P132" si="98">K124-SUM(K125:K131)</f>
        <v>4431</v>
      </c>
      <c r="L132" s="168">
        <f t="shared" si="98"/>
        <v>808</v>
      </c>
      <c r="M132" s="168">
        <f t="shared" si="98"/>
        <v>4570</v>
      </c>
      <c r="N132" s="168">
        <f t="shared" si="98"/>
        <v>7204</v>
      </c>
      <c r="O132" s="168">
        <f t="shared" si="98"/>
        <v>7141</v>
      </c>
      <c r="P132" s="168">
        <f t="shared" si="98"/>
        <v>7343</v>
      </c>
      <c r="Q132" s="169">
        <f t="shared" si="93"/>
        <v>2.8287354712225099E-2</v>
      </c>
      <c r="R132" s="169">
        <f t="shared" si="91"/>
        <v>1.3392718723724792E-2</v>
      </c>
      <c r="S132" s="168">
        <f>S124-SUM(S125:S131)</f>
        <v>13368</v>
      </c>
      <c r="T132" s="168">
        <f>T124-SUM(T125:T131)</f>
        <v>8856</v>
      </c>
      <c r="U132" s="168">
        <f>U124-SUM(U125:U131)</f>
        <v>13170</v>
      </c>
      <c r="V132" s="168">
        <f>V124-SUM(V125:V131)</f>
        <v>12066</v>
      </c>
      <c r="W132" s="168">
        <f>W124-SUM(W125:W131)</f>
        <v>12759</v>
      </c>
      <c r="X132" s="169">
        <f t="shared" si="94"/>
        <v>5.7434112381899549E-2</v>
      </c>
      <c r="Y132" s="169">
        <f t="shared" si="95"/>
        <v>1.891222468772373E-2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5795</v>
      </c>
      <c r="D134" s="175">
        <f t="shared" si="99"/>
        <v>0</v>
      </c>
      <c r="E134" s="175">
        <f t="shared" si="99"/>
        <v>6957</v>
      </c>
      <c r="F134" s="175">
        <f t="shared" si="99"/>
        <v>7026</v>
      </c>
      <c r="G134" s="175">
        <f t="shared" si="99"/>
        <v>8340</v>
      </c>
      <c r="H134" s="175">
        <f t="shared" si="99"/>
        <v>7862</v>
      </c>
      <c r="I134" s="176">
        <f>IFERROR(H134/G134-1,"-")</f>
        <v>-5.731414868105511E-2</v>
      </c>
      <c r="J134" s="176">
        <f t="shared" ref="J134:J146" si="100">H134/H$8</f>
        <v>6.221905666350111E-2</v>
      </c>
      <c r="K134" s="175">
        <f t="shared" ref="K134:P134" si="101">K135+K138</f>
        <v>27322</v>
      </c>
      <c r="L134" s="175">
        <f t="shared" si="101"/>
        <v>0</v>
      </c>
      <c r="M134" s="175">
        <f t="shared" si="101"/>
        <v>22952</v>
      </c>
      <c r="N134" s="175">
        <f t="shared" si="101"/>
        <v>30352</v>
      </c>
      <c r="O134" s="175">
        <f t="shared" si="101"/>
        <v>30090</v>
      </c>
      <c r="P134" s="175">
        <f t="shared" si="101"/>
        <v>29330</v>
      </c>
      <c r="Q134" s="176">
        <f>IFERROR(P134/O134-1,"-")</f>
        <v>-2.5257560651379185E-2</v>
      </c>
      <c r="R134" s="176">
        <f t="shared" ref="R134:R146" si="102">P134/P$8</f>
        <v>5.3494272118595691E-2</v>
      </c>
      <c r="S134" s="175">
        <f>S135+S138</f>
        <v>33117</v>
      </c>
      <c r="T134" s="175">
        <f>T135+T138</f>
        <v>29909</v>
      </c>
      <c r="U134" s="175">
        <f>U135+U138</f>
        <v>37378</v>
      </c>
      <c r="V134" s="175">
        <f>V135+V138</f>
        <v>38430</v>
      </c>
      <c r="W134" s="175">
        <f>W135+W138</f>
        <v>37192</v>
      </c>
      <c r="X134" s="176">
        <f>IFERROR(W134/V134-1,"-")</f>
        <v>-3.2214415820973175E-2</v>
      </c>
      <c r="Y134" s="176">
        <f>W134/W$8</f>
        <v>5.5128416065978597E-2</v>
      </c>
    </row>
    <row r="135" spans="1:25" x14ac:dyDescent="0.25">
      <c r="A135" s="56"/>
      <c r="B135" s="158" t="s">
        <v>97</v>
      </c>
      <c r="C135" s="159">
        <v>474</v>
      </c>
      <c r="D135" s="159">
        <v>0</v>
      </c>
      <c r="E135" s="159">
        <v>426</v>
      </c>
      <c r="F135" s="159">
        <v>270</v>
      </c>
      <c r="G135" s="159">
        <v>1039</v>
      </c>
      <c r="H135" s="159">
        <v>153</v>
      </c>
      <c r="I135" s="160">
        <f>IFERROR(H135/G135-1,"-")</f>
        <v>-0.85274302213666986</v>
      </c>
      <c r="J135" s="160">
        <f t="shared" si="100"/>
        <v>1.2108262108262108E-3</v>
      </c>
      <c r="K135" s="159">
        <v>1153</v>
      </c>
      <c r="L135" s="159">
        <v>0</v>
      </c>
      <c r="M135" s="159">
        <v>1405</v>
      </c>
      <c r="N135" s="159">
        <v>2013</v>
      </c>
      <c r="O135" s="159">
        <v>916</v>
      </c>
      <c r="P135" s="159">
        <v>1009</v>
      </c>
      <c r="Q135" s="160">
        <f>IFERROR(P135/O135-1,"-")</f>
        <v>0.10152838427947608</v>
      </c>
      <c r="R135" s="160">
        <f t="shared" si="102"/>
        <v>1.8402905069097527E-3</v>
      </c>
      <c r="S135" s="159">
        <v>1627</v>
      </c>
      <c r="T135" s="159">
        <v>1831</v>
      </c>
      <c r="U135" s="159">
        <v>2283</v>
      </c>
      <c r="V135" s="159">
        <v>1955</v>
      </c>
      <c r="W135" s="159">
        <v>1162</v>
      </c>
      <c r="X135" s="160">
        <f>IFERROR(W135/V135-1,"-")</f>
        <v>-0.40562659846547311</v>
      </c>
      <c r="Y135" s="160">
        <f>W135/W$8</f>
        <v>1.7223924357030311E-3</v>
      </c>
    </row>
    <row r="136" spans="1:25" x14ac:dyDescent="0.25">
      <c r="A136" s="56"/>
      <c r="B136" s="162" t="s">
        <v>103</v>
      </c>
      <c r="C136" s="163">
        <v>474</v>
      </c>
      <c r="D136" s="163">
        <v>0</v>
      </c>
      <c r="E136" s="163">
        <v>355</v>
      </c>
      <c r="F136" s="163">
        <v>270</v>
      </c>
      <c r="G136" s="163">
        <v>1039</v>
      </c>
      <c r="H136" s="163">
        <v>153</v>
      </c>
      <c r="I136" s="164">
        <f>IFERROR(H136/G136-1,"-")</f>
        <v>-0.85274302213666986</v>
      </c>
      <c r="J136" s="164">
        <f t="shared" si="100"/>
        <v>1.2108262108262108E-3</v>
      </c>
      <c r="K136" s="163">
        <v>519</v>
      </c>
      <c r="L136" s="163">
        <v>0</v>
      </c>
      <c r="M136" s="163">
        <v>619</v>
      </c>
      <c r="N136" s="163">
        <v>1164</v>
      </c>
      <c r="O136" s="163">
        <v>165</v>
      </c>
      <c r="P136" s="163">
        <v>286</v>
      </c>
      <c r="Q136" s="164">
        <f>IFERROR(P136/O136-1,"-")</f>
        <v>0.73333333333333339</v>
      </c>
      <c r="R136" s="164">
        <f t="shared" si="102"/>
        <v>5.2162842911416185E-4</v>
      </c>
      <c r="S136" s="163">
        <v>993</v>
      </c>
      <c r="T136" s="163">
        <v>974</v>
      </c>
      <c r="U136" s="163">
        <v>1434</v>
      </c>
      <c r="V136" s="163">
        <v>1204</v>
      </c>
      <c r="W136" s="163">
        <v>439</v>
      </c>
      <c r="X136" s="164">
        <f>IFERROR(W136/V136-1,"-")</f>
        <v>-0.63538205980066453</v>
      </c>
      <c r="Y136" s="164">
        <f>W136/W$8</f>
        <v>6.5071452605303841E-4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634</v>
      </c>
      <c r="L137" s="163">
        <v>0</v>
      </c>
      <c r="M137" s="163">
        <v>786</v>
      </c>
      <c r="N137" s="163">
        <v>849</v>
      </c>
      <c r="O137" s="163">
        <v>751</v>
      </c>
      <c r="P137" s="163">
        <v>723</v>
      </c>
      <c r="Q137" s="164">
        <f>IFERROR(P137/O137-1,"-")</f>
        <v>-3.7283621837549963E-2</v>
      </c>
      <c r="R137" s="164">
        <f t="shared" si="102"/>
        <v>1.3186620777955909E-3</v>
      </c>
      <c r="S137" s="163">
        <v>634</v>
      </c>
      <c r="T137" s="163">
        <v>857</v>
      </c>
      <c r="U137" s="163">
        <v>849</v>
      </c>
      <c r="V137" s="163">
        <v>751</v>
      </c>
      <c r="W137" s="163">
        <v>723</v>
      </c>
      <c r="X137" s="164">
        <f>IFERROR(W137/V137-1,"-")</f>
        <v>-3.7283621837549963E-2</v>
      </c>
      <c r="Y137" s="164">
        <f>W137/W$8</f>
        <v>1.0716779096499927E-3</v>
      </c>
    </row>
    <row r="138" spans="1:25" x14ac:dyDescent="0.25">
      <c r="A138" s="56"/>
      <c r="B138" s="158" t="s">
        <v>107</v>
      </c>
      <c r="C138" s="159">
        <v>5321</v>
      </c>
      <c r="D138" s="159">
        <v>0</v>
      </c>
      <c r="E138" s="159">
        <v>6531</v>
      </c>
      <c r="F138" s="159">
        <v>6756</v>
      </c>
      <c r="G138" s="159">
        <v>7301</v>
      </c>
      <c r="H138" s="159">
        <v>7709</v>
      </c>
      <c r="I138" s="160">
        <f>IFERROR(H138/G138-1,"-")</f>
        <v>5.5882755786878402E-2</v>
      </c>
      <c r="J138" s="160">
        <f t="shared" si="100"/>
        <v>6.1008230452674894E-2</v>
      </c>
      <c r="K138" s="159">
        <v>26169</v>
      </c>
      <c r="L138" s="159">
        <v>0</v>
      </c>
      <c r="M138" s="159">
        <v>21547</v>
      </c>
      <c r="N138" s="159">
        <v>28339</v>
      </c>
      <c r="O138" s="159">
        <v>29174</v>
      </c>
      <c r="P138" s="159">
        <v>28321</v>
      </c>
      <c r="Q138" s="160">
        <f>IFERROR(P138/O138-1,"-")</f>
        <v>-2.923836292589288E-2</v>
      </c>
      <c r="R138" s="160">
        <f t="shared" si="102"/>
        <v>5.1653981611685933E-2</v>
      </c>
      <c r="S138" s="159">
        <v>31490</v>
      </c>
      <c r="T138" s="159">
        <v>28078</v>
      </c>
      <c r="U138" s="159">
        <v>35095</v>
      </c>
      <c r="V138" s="159">
        <v>36475</v>
      </c>
      <c r="W138" s="159">
        <v>36030</v>
      </c>
      <c r="X138" s="160">
        <f>IFERROR(W138/V138-1,"-")</f>
        <v>-1.2200137080191964E-2</v>
      </c>
      <c r="Y138" s="160">
        <f>W138/W$8</f>
        <v>5.3406023630275565E-2</v>
      </c>
    </row>
    <row r="139" spans="1:25" s="56" customFormat="1" x14ac:dyDescent="0.25">
      <c r="B139" s="162" t="s">
        <v>110</v>
      </c>
      <c r="C139" s="163">
        <v>2728</v>
      </c>
      <c r="D139" s="163">
        <v>0</v>
      </c>
      <c r="E139" s="163">
        <v>2946</v>
      </c>
      <c r="F139" s="163">
        <v>3742</v>
      </c>
      <c r="G139" s="163">
        <v>3915</v>
      </c>
      <c r="H139" s="163">
        <v>4591</v>
      </c>
      <c r="I139" s="164">
        <f t="shared" ref="I139:I146" si="103">IFERROR(H139/G139-1,"-")</f>
        <v>0.17266922094508308</v>
      </c>
      <c r="J139" s="164">
        <f t="shared" si="100"/>
        <v>3.6332700221589111E-2</v>
      </c>
      <c r="K139" s="163">
        <v>10151</v>
      </c>
      <c r="L139" s="163">
        <v>0</v>
      </c>
      <c r="M139" s="163">
        <v>6740</v>
      </c>
      <c r="N139" s="163">
        <v>9468</v>
      </c>
      <c r="O139" s="163">
        <v>10419</v>
      </c>
      <c r="P139" s="163">
        <v>10253</v>
      </c>
      <c r="Q139" s="164">
        <f t="shared" ref="Q139:Q146" si="104">IFERROR(P139/O139-1,"-")</f>
        <v>-1.593243113542564E-2</v>
      </c>
      <c r="R139" s="164">
        <f t="shared" si="102"/>
        <v>1.8700196796180076E-2</v>
      </c>
      <c r="S139" s="163">
        <v>12879</v>
      </c>
      <c r="T139" s="163">
        <v>9686</v>
      </c>
      <c r="U139" s="163">
        <v>13210</v>
      </c>
      <c r="V139" s="163">
        <v>14334</v>
      </c>
      <c r="W139" s="163">
        <v>14844</v>
      </c>
      <c r="X139" s="164">
        <f t="shared" ref="X139:X146" si="105">IFERROR(W139/V139-1,"-")</f>
        <v>3.5579740477187149E-2</v>
      </c>
      <c r="Y139" s="164">
        <f t="shared" ref="Y139:Y146" si="106">W139/W$8</f>
        <v>2.2002748120116863E-2</v>
      </c>
    </row>
    <row r="140" spans="1:25" s="56" customFormat="1" x14ac:dyDescent="0.25">
      <c r="B140" s="162" t="s">
        <v>113</v>
      </c>
      <c r="C140" s="163">
        <v>892</v>
      </c>
      <c r="D140" s="163">
        <v>0</v>
      </c>
      <c r="E140" s="163">
        <v>167</v>
      </c>
      <c r="F140" s="163">
        <v>454</v>
      </c>
      <c r="G140" s="163">
        <v>322</v>
      </c>
      <c r="H140" s="163">
        <v>374</v>
      </c>
      <c r="I140" s="164">
        <f t="shared" si="103"/>
        <v>0.16149068322981375</v>
      </c>
      <c r="J140" s="164">
        <f t="shared" si="100"/>
        <v>2.9597974042418489E-3</v>
      </c>
      <c r="K140" s="163">
        <v>1304</v>
      </c>
      <c r="L140" s="163">
        <v>0</v>
      </c>
      <c r="M140" s="163">
        <v>1577</v>
      </c>
      <c r="N140" s="163">
        <v>2557</v>
      </c>
      <c r="O140" s="163">
        <v>2841</v>
      </c>
      <c r="P140" s="163">
        <v>2649</v>
      </c>
      <c r="Q140" s="164">
        <f t="shared" si="104"/>
        <v>-6.7581837381203824E-2</v>
      </c>
      <c r="R140" s="164">
        <f t="shared" si="102"/>
        <v>4.831446533997954E-3</v>
      </c>
      <c r="S140" s="163">
        <v>2196</v>
      </c>
      <c r="T140" s="163">
        <v>1744</v>
      </c>
      <c r="U140" s="163">
        <v>3011</v>
      </c>
      <c r="V140" s="163">
        <v>3163</v>
      </c>
      <c r="W140" s="163">
        <v>3023</v>
      </c>
      <c r="X140" s="164">
        <f t="shared" si="105"/>
        <v>-4.426177679418275E-2</v>
      </c>
      <c r="Y140" s="164">
        <f t="shared" si="106"/>
        <v>4.4808884106112418E-3</v>
      </c>
    </row>
    <row r="141" spans="1:25" x14ac:dyDescent="0.25">
      <c r="A141" s="56"/>
      <c r="B141" s="162" t="s">
        <v>116</v>
      </c>
      <c r="C141" s="163">
        <v>79</v>
      </c>
      <c r="D141" s="163">
        <v>0</v>
      </c>
      <c r="E141" s="163">
        <v>799</v>
      </c>
      <c r="F141" s="163">
        <v>471</v>
      </c>
      <c r="G141" s="163">
        <v>558</v>
      </c>
      <c r="H141" s="163">
        <v>709</v>
      </c>
      <c r="I141" s="164">
        <f t="shared" si="103"/>
        <v>0.27060931899641583</v>
      </c>
      <c r="J141" s="164">
        <f t="shared" si="100"/>
        <v>5.6109528331750556E-3</v>
      </c>
      <c r="K141" s="163">
        <v>2540</v>
      </c>
      <c r="L141" s="163">
        <v>0</v>
      </c>
      <c r="M141" s="163">
        <v>2834</v>
      </c>
      <c r="N141" s="163">
        <v>2768</v>
      </c>
      <c r="O141" s="163">
        <v>2512</v>
      </c>
      <c r="P141" s="163">
        <v>2574</v>
      </c>
      <c r="Q141" s="164">
        <f t="shared" si="104"/>
        <v>2.468152866242046E-2</v>
      </c>
      <c r="R141" s="164">
        <f t="shared" si="102"/>
        <v>4.6946558620274562E-3</v>
      </c>
      <c r="S141" s="163">
        <v>2619</v>
      </c>
      <c r="T141" s="163">
        <v>3633</v>
      </c>
      <c r="U141" s="163">
        <v>3239</v>
      </c>
      <c r="V141" s="163">
        <v>3070</v>
      </c>
      <c r="W141" s="163">
        <v>3283</v>
      </c>
      <c r="X141" s="164">
        <f t="shared" si="105"/>
        <v>6.9381107491856664E-2</v>
      </c>
      <c r="Y141" s="164">
        <f t="shared" si="106"/>
        <v>4.8662774237633833E-3</v>
      </c>
    </row>
    <row r="142" spans="1:25" x14ac:dyDescent="0.25">
      <c r="A142" s="56"/>
      <c r="B142" s="162" t="s">
        <v>123</v>
      </c>
      <c r="C142" s="163">
        <v>74</v>
      </c>
      <c r="D142" s="163">
        <v>0</v>
      </c>
      <c r="E142" s="163">
        <v>846</v>
      </c>
      <c r="F142" s="163">
        <v>508</v>
      </c>
      <c r="G142" s="163">
        <v>423</v>
      </c>
      <c r="H142" s="163">
        <v>372</v>
      </c>
      <c r="I142" s="164">
        <f t="shared" si="103"/>
        <v>-0.12056737588652477</v>
      </c>
      <c r="J142" s="164">
        <f t="shared" si="100"/>
        <v>2.9439696106362775E-3</v>
      </c>
      <c r="K142" s="163">
        <v>263</v>
      </c>
      <c r="L142" s="163">
        <v>0</v>
      </c>
      <c r="M142" s="163">
        <v>510</v>
      </c>
      <c r="N142" s="163">
        <v>666</v>
      </c>
      <c r="O142" s="163">
        <v>609</v>
      </c>
      <c r="P142" s="163">
        <v>555</v>
      </c>
      <c r="Q142" s="164">
        <f t="shared" si="104"/>
        <v>-8.8669950738916259E-2</v>
      </c>
      <c r="R142" s="164">
        <f t="shared" si="102"/>
        <v>1.0122509725816776E-3</v>
      </c>
      <c r="S142" s="163">
        <v>337</v>
      </c>
      <c r="T142" s="163">
        <v>1356</v>
      </c>
      <c r="U142" s="163">
        <v>1174</v>
      </c>
      <c r="V142" s="163">
        <v>1032</v>
      </c>
      <c r="W142" s="163">
        <v>927</v>
      </c>
      <c r="X142" s="164">
        <f t="shared" si="105"/>
        <v>-0.10174418604651159</v>
      </c>
      <c r="Y142" s="164">
        <f t="shared" si="106"/>
        <v>1.3740600584309034E-3</v>
      </c>
    </row>
    <row r="143" spans="1:25" x14ac:dyDescent="0.25">
      <c r="A143" s="56"/>
      <c r="B143" s="162" t="s">
        <v>119</v>
      </c>
      <c r="C143" s="163">
        <v>38</v>
      </c>
      <c r="D143" s="163">
        <v>0</v>
      </c>
      <c r="E143" s="163">
        <v>44</v>
      </c>
      <c r="F143" s="163">
        <v>93</v>
      </c>
      <c r="G143" s="163">
        <v>123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472</v>
      </c>
      <c r="L143" s="163">
        <v>0</v>
      </c>
      <c r="M143" s="163">
        <v>579</v>
      </c>
      <c r="N143" s="163">
        <v>569</v>
      </c>
      <c r="O143" s="163">
        <v>551</v>
      </c>
      <c r="P143" s="163">
        <v>512</v>
      </c>
      <c r="Q143" s="164">
        <f t="shared" si="104"/>
        <v>-7.0780399274047223E-2</v>
      </c>
      <c r="R143" s="164">
        <f t="shared" si="102"/>
        <v>9.3382432065192611E-4</v>
      </c>
      <c r="S143" s="163">
        <v>510</v>
      </c>
      <c r="T143" s="163">
        <v>623</v>
      </c>
      <c r="U143" s="163">
        <v>662</v>
      </c>
      <c r="V143" s="163">
        <v>674</v>
      </c>
      <c r="W143" s="163">
        <v>512</v>
      </c>
      <c r="X143" s="164">
        <f t="shared" si="105"/>
        <v>-0.24035608308605338</v>
      </c>
      <c r="Y143" s="164">
        <f t="shared" si="106"/>
        <v>7.589199028226781E-4</v>
      </c>
    </row>
    <row r="144" spans="1:25" x14ac:dyDescent="0.25">
      <c r="A144" s="56"/>
      <c r="B144" s="162" t="s">
        <v>128</v>
      </c>
      <c r="C144" s="163">
        <v>120</v>
      </c>
      <c r="D144" s="163">
        <v>0</v>
      </c>
      <c r="E144" s="163">
        <v>49</v>
      </c>
      <c r="F144" s="163">
        <v>100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1217</v>
      </c>
      <c r="L144" s="163">
        <v>0</v>
      </c>
      <c r="M144" s="163">
        <v>720</v>
      </c>
      <c r="N144" s="163">
        <v>1310</v>
      </c>
      <c r="O144" s="163">
        <v>1138</v>
      </c>
      <c r="P144" s="163">
        <v>1073</v>
      </c>
      <c r="Q144" s="164">
        <f t="shared" si="104"/>
        <v>-5.7117750439367287E-2</v>
      </c>
      <c r="R144" s="164">
        <f t="shared" si="102"/>
        <v>1.9570185469912436E-3</v>
      </c>
      <c r="S144" s="163">
        <v>1337</v>
      </c>
      <c r="T144" s="163">
        <v>769</v>
      </c>
      <c r="U144" s="163">
        <v>1410</v>
      </c>
      <c r="V144" s="163">
        <v>1138</v>
      </c>
      <c r="W144" s="163">
        <v>1073</v>
      </c>
      <c r="X144" s="164">
        <f t="shared" si="105"/>
        <v>-5.7117750439367287E-2</v>
      </c>
      <c r="Y144" s="164">
        <f t="shared" si="106"/>
        <v>1.5904708119701828E-3</v>
      </c>
    </row>
    <row r="145" spans="1:25" x14ac:dyDescent="0.25">
      <c r="A145" s="56"/>
      <c r="B145" s="162" t="s">
        <v>131</v>
      </c>
      <c r="C145" s="163">
        <v>707</v>
      </c>
      <c r="D145" s="163">
        <v>0</v>
      </c>
      <c r="E145" s="163">
        <v>25</v>
      </c>
      <c r="F145" s="163">
        <v>51</v>
      </c>
      <c r="G145" s="163">
        <v>45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2166</v>
      </c>
      <c r="L145" s="163">
        <v>0</v>
      </c>
      <c r="M145" s="163">
        <v>355</v>
      </c>
      <c r="N145" s="163">
        <v>789</v>
      </c>
      <c r="O145" s="163">
        <v>679</v>
      </c>
      <c r="P145" s="163">
        <v>487</v>
      </c>
      <c r="Q145" s="164">
        <f t="shared" si="104"/>
        <v>-0.28276877761413843</v>
      </c>
      <c r="R145" s="164">
        <f t="shared" si="102"/>
        <v>8.8822742999509379E-4</v>
      </c>
      <c r="S145" s="163">
        <v>2873</v>
      </c>
      <c r="T145" s="163">
        <v>380</v>
      </c>
      <c r="U145" s="163">
        <v>840</v>
      </c>
      <c r="V145" s="163">
        <v>724</v>
      </c>
      <c r="W145" s="163">
        <v>487</v>
      </c>
      <c r="X145" s="164">
        <f t="shared" si="105"/>
        <v>-0.32734806629834257</v>
      </c>
      <c r="Y145" s="164">
        <f t="shared" si="106"/>
        <v>7.2186326694266448E-4</v>
      </c>
    </row>
    <row r="146" spans="1:25" x14ac:dyDescent="0.25">
      <c r="A146" s="56"/>
      <c r="B146" s="167" t="s">
        <v>145</v>
      </c>
      <c r="C146" s="168">
        <f t="shared" ref="C146" si="107">C138-SUM(C139:C145)</f>
        <v>683</v>
      </c>
      <c r="D146" s="168">
        <f t="shared" ref="D146:H146" si="108">D138-SUM(D139:D145)</f>
        <v>0</v>
      </c>
      <c r="E146" s="168">
        <f t="shared" si="108"/>
        <v>1655</v>
      </c>
      <c r="F146" s="168">
        <f t="shared" si="108"/>
        <v>1337</v>
      </c>
      <c r="G146" s="168">
        <f t="shared" si="108"/>
        <v>1915</v>
      </c>
      <c r="H146" s="168">
        <f t="shared" si="108"/>
        <v>1663</v>
      </c>
      <c r="I146" s="169">
        <f t="shared" si="103"/>
        <v>-0.1315926892950392</v>
      </c>
      <c r="J146" s="169">
        <f t="shared" si="100"/>
        <v>1.3160810383032606E-2</v>
      </c>
      <c r="K146" s="168">
        <f t="shared" ref="K146:P146" si="109">K138-SUM(K139:K145)</f>
        <v>8056</v>
      </c>
      <c r="L146" s="168">
        <f t="shared" si="109"/>
        <v>0</v>
      </c>
      <c r="M146" s="168">
        <f t="shared" si="109"/>
        <v>8232</v>
      </c>
      <c r="N146" s="168">
        <f t="shared" si="109"/>
        <v>10212</v>
      </c>
      <c r="O146" s="168">
        <f t="shared" si="109"/>
        <v>10425</v>
      </c>
      <c r="P146" s="168">
        <f t="shared" si="109"/>
        <v>10218</v>
      </c>
      <c r="Q146" s="169">
        <f t="shared" si="104"/>
        <v>-1.985611510791363E-2</v>
      </c>
      <c r="R146" s="169">
        <f t="shared" si="102"/>
        <v>1.8636361149260511E-2</v>
      </c>
      <c r="S146" s="168">
        <f>S138-SUM(S139:S145)</f>
        <v>8739</v>
      </c>
      <c r="T146" s="168">
        <f>T138-SUM(T139:T145)</f>
        <v>9887</v>
      </c>
      <c r="U146" s="168">
        <f>U138-SUM(U139:U145)</f>
        <v>11549</v>
      </c>
      <c r="V146" s="168">
        <f>V138-SUM(V139:V145)</f>
        <v>12340</v>
      </c>
      <c r="W146" s="168">
        <f>W138-SUM(W139:W145)</f>
        <v>11881</v>
      </c>
      <c r="X146" s="169">
        <f t="shared" si="105"/>
        <v>-3.7196110210696909E-2</v>
      </c>
      <c r="Y146" s="169">
        <f t="shared" si="106"/>
        <v>1.7610795635617654E-2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4637</v>
      </c>
      <c r="D148" s="175">
        <f t="shared" si="110"/>
        <v>1133</v>
      </c>
      <c r="E148" s="175">
        <f t="shared" si="110"/>
        <v>4278</v>
      </c>
      <c r="F148" s="175">
        <f t="shared" si="110"/>
        <v>4850</v>
      </c>
      <c r="G148" s="175">
        <f t="shared" si="110"/>
        <v>5697</v>
      </c>
      <c r="H148" s="175">
        <f t="shared" si="110"/>
        <v>6175</v>
      </c>
      <c r="I148" s="176">
        <f>IFERROR(H148/G148-1,"-")</f>
        <v>8.3903809022292331E-2</v>
      </c>
      <c r="J148" s="176">
        <f t="shared" ref="J148:J160" si="111">H148/H$8</f>
        <v>4.8868312757201646E-2</v>
      </c>
      <c r="K148" s="175">
        <f t="shared" ref="K148:P148" si="112">K149+K152</f>
        <v>13932</v>
      </c>
      <c r="L148" s="175">
        <f t="shared" si="112"/>
        <v>3766</v>
      </c>
      <c r="M148" s="175">
        <f t="shared" si="112"/>
        <v>11622</v>
      </c>
      <c r="N148" s="175">
        <f t="shared" si="112"/>
        <v>13325</v>
      </c>
      <c r="O148" s="175">
        <f t="shared" si="112"/>
        <v>14544</v>
      </c>
      <c r="P148" s="175">
        <f t="shared" si="112"/>
        <v>12679</v>
      </c>
      <c r="Q148" s="176">
        <f>IFERROR(P148/O148-1,"-")</f>
        <v>-0.1282315731573157</v>
      </c>
      <c r="R148" s="176">
        <f t="shared" ref="R148:R160" si="113">P148/P$8</f>
        <v>2.3124919065519084E-2</v>
      </c>
      <c r="S148" s="175">
        <f>S149+S152</f>
        <v>18569</v>
      </c>
      <c r="T148" s="175">
        <f>T149+T152</f>
        <v>15900</v>
      </c>
      <c r="U148" s="175">
        <f>U149+U152</f>
        <v>18175</v>
      </c>
      <c r="V148" s="175">
        <f>V149+V152</f>
        <v>20241</v>
      </c>
      <c r="W148" s="175">
        <f>W149+W152</f>
        <v>18854</v>
      </c>
      <c r="X148" s="176">
        <f>IFERROR(W148/V148-1,"-")</f>
        <v>-6.8524282397114722E-2</v>
      </c>
      <c r="Y148" s="176">
        <f>W148/W$8</f>
        <v>2.794663251527104E-2</v>
      </c>
    </row>
    <row r="149" spans="1:25" x14ac:dyDescent="0.25">
      <c r="A149" s="56"/>
      <c r="B149" s="158" t="s">
        <v>97</v>
      </c>
      <c r="C149" s="159">
        <v>2960</v>
      </c>
      <c r="D149" s="159">
        <v>642</v>
      </c>
      <c r="E149" s="159">
        <v>1994</v>
      </c>
      <c r="F149" s="159">
        <v>2557</v>
      </c>
      <c r="G149" s="159">
        <v>2150</v>
      </c>
      <c r="H149" s="159">
        <v>2101</v>
      </c>
      <c r="I149" s="160">
        <f>IFERROR(H149/G149-1,"-")</f>
        <v>-2.2790697674418658E-2</v>
      </c>
      <c r="J149" s="160">
        <f t="shared" si="111"/>
        <v>1.6627097182652737E-2</v>
      </c>
      <c r="K149" s="159">
        <v>3392</v>
      </c>
      <c r="L149" s="159">
        <v>2670</v>
      </c>
      <c r="M149" s="159">
        <v>5264</v>
      </c>
      <c r="N149" s="159">
        <v>5131</v>
      </c>
      <c r="O149" s="159">
        <v>5505</v>
      </c>
      <c r="P149" s="159">
        <v>4021</v>
      </c>
      <c r="Q149" s="160">
        <f>IFERROR(P149/O149-1,"-")</f>
        <v>-0.26957311534968209</v>
      </c>
      <c r="R149" s="160">
        <f t="shared" si="113"/>
        <v>7.3338038932449119E-3</v>
      </c>
      <c r="S149" s="159">
        <v>6352</v>
      </c>
      <c r="T149" s="159">
        <v>7258</v>
      </c>
      <c r="U149" s="159">
        <v>7688</v>
      </c>
      <c r="V149" s="159">
        <v>7655</v>
      </c>
      <c r="W149" s="159">
        <v>6122</v>
      </c>
      <c r="X149" s="160">
        <f>IFERROR(W149/V149-1,"-")</f>
        <v>-0.2002612671456564</v>
      </c>
      <c r="Y149" s="160">
        <f>W149/W$8</f>
        <v>9.0744289942977247E-3</v>
      </c>
    </row>
    <row r="150" spans="1:25" x14ac:dyDescent="0.25">
      <c r="A150" s="56"/>
      <c r="B150" s="162" t="s">
        <v>103</v>
      </c>
      <c r="C150" s="163">
        <v>468</v>
      </c>
      <c r="D150" s="163">
        <v>529</v>
      </c>
      <c r="E150" s="163">
        <v>559</v>
      </c>
      <c r="F150" s="163">
        <v>753</v>
      </c>
      <c r="G150" s="163">
        <v>680</v>
      </c>
      <c r="H150" s="163">
        <v>736</v>
      </c>
      <c r="I150" s="164">
        <f>IFERROR(H150/G150-1,"-")</f>
        <v>8.2352941176470518E-2</v>
      </c>
      <c r="J150" s="164">
        <f t="shared" si="111"/>
        <v>5.8246280468502694E-3</v>
      </c>
      <c r="K150" s="163">
        <v>2444</v>
      </c>
      <c r="L150" s="163">
        <v>2445</v>
      </c>
      <c r="M150" s="163">
        <v>4870</v>
      </c>
      <c r="N150" s="163">
        <v>4825</v>
      </c>
      <c r="O150" s="163">
        <v>5339</v>
      </c>
      <c r="P150" s="163">
        <v>3509</v>
      </c>
      <c r="Q150" s="164">
        <f>IFERROR(P150/O150-1,"-")</f>
        <v>-0.34276081663232816</v>
      </c>
      <c r="R150" s="164">
        <f t="shared" si="113"/>
        <v>6.3999795725929861E-3</v>
      </c>
      <c r="S150" s="163">
        <v>2912</v>
      </c>
      <c r="T150" s="163">
        <v>5429</v>
      </c>
      <c r="U150" s="163">
        <v>5578</v>
      </c>
      <c r="V150" s="163">
        <v>6019</v>
      </c>
      <c r="W150" s="163">
        <v>4245</v>
      </c>
      <c r="X150" s="164">
        <f>IFERROR(W150/V150-1,"-")</f>
        <v>-0.29473334440937038</v>
      </c>
      <c r="Y150" s="164">
        <f>W150/W$8</f>
        <v>6.2922167724263059E-3</v>
      </c>
    </row>
    <row r="151" spans="1:25" x14ac:dyDescent="0.25">
      <c r="A151" s="56"/>
      <c r="B151" s="162" t="s">
        <v>100</v>
      </c>
      <c r="C151" s="163">
        <v>2492</v>
      </c>
      <c r="D151" s="163">
        <v>113</v>
      </c>
      <c r="E151" s="163">
        <v>1435</v>
      </c>
      <c r="F151" s="163">
        <v>1804</v>
      </c>
      <c r="G151" s="163">
        <v>1470</v>
      </c>
      <c r="H151" s="163">
        <v>1365</v>
      </c>
      <c r="I151" s="164">
        <f>IFERROR(H151/G151-1,"-")</f>
        <v>-7.1428571428571397E-2</v>
      </c>
      <c r="J151" s="164">
        <f t="shared" si="111"/>
        <v>1.0802469135802469E-2</v>
      </c>
      <c r="K151" s="163">
        <v>948</v>
      </c>
      <c r="L151" s="163">
        <v>225</v>
      </c>
      <c r="M151" s="163">
        <v>394</v>
      </c>
      <c r="N151" s="163">
        <v>306</v>
      </c>
      <c r="O151" s="163">
        <v>166</v>
      </c>
      <c r="P151" s="163">
        <v>512</v>
      </c>
      <c r="Q151" s="164">
        <f>IFERROR(P151/O151-1,"-")</f>
        <v>2.0843373493975905</v>
      </c>
      <c r="R151" s="164">
        <f t="shared" si="113"/>
        <v>9.3382432065192611E-4</v>
      </c>
      <c r="S151" s="163">
        <v>3440</v>
      </c>
      <c r="T151" s="163">
        <v>1829</v>
      </c>
      <c r="U151" s="163">
        <v>2110</v>
      </c>
      <c r="V151" s="163">
        <v>1636</v>
      </c>
      <c r="W151" s="163">
        <v>1877</v>
      </c>
      <c r="X151" s="164">
        <f>IFERROR(W151/V151-1,"-")</f>
        <v>0.14731051344743284</v>
      </c>
      <c r="Y151" s="164">
        <f>W151/W$8</f>
        <v>2.7822122218714193E-3</v>
      </c>
    </row>
    <row r="152" spans="1:25" x14ac:dyDescent="0.25">
      <c r="A152" s="56"/>
      <c r="B152" s="158" t="s">
        <v>107</v>
      </c>
      <c r="C152" s="159">
        <v>1677</v>
      </c>
      <c r="D152" s="159">
        <v>491</v>
      </c>
      <c r="E152" s="159">
        <v>2284</v>
      </c>
      <c r="F152" s="159">
        <v>2293</v>
      </c>
      <c r="G152" s="159">
        <v>3547</v>
      </c>
      <c r="H152" s="159">
        <v>4074</v>
      </c>
      <c r="I152" s="160">
        <f>IFERROR(H152/G152-1,"-")</f>
        <v>0.14857626162954607</v>
      </c>
      <c r="J152" s="160">
        <f t="shared" si="111"/>
        <v>3.2241215574548905E-2</v>
      </c>
      <c r="K152" s="159">
        <v>10540</v>
      </c>
      <c r="L152" s="159">
        <v>1096</v>
      </c>
      <c r="M152" s="159">
        <v>6358</v>
      </c>
      <c r="N152" s="159">
        <v>8194</v>
      </c>
      <c r="O152" s="159">
        <v>9039</v>
      </c>
      <c r="P152" s="159">
        <v>8658</v>
      </c>
      <c r="Q152" s="160">
        <f>IFERROR(P152/O152-1,"-")</f>
        <v>-4.2150680384998362E-2</v>
      </c>
      <c r="R152" s="160">
        <f t="shared" si="113"/>
        <v>1.5791115172274172E-2</v>
      </c>
      <c r="S152" s="159">
        <v>12217</v>
      </c>
      <c r="T152" s="159">
        <v>8642</v>
      </c>
      <c r="U152" s="159">
        <v>10487</v>
      </c>
      <c r="V152" s="159">
        <v>12586</v>
      </c>
      <c r="W152" s="159">
        <v>12732</v>
      </c>
      <c r="X152" s="160">
        <f>IFERROR(W152/V152-1,"-")</f>
        <v>1.1600190688066059E-2</v>
      </c>
      <c r="Y152" s="160">
        <f>W152/W$8</f>
        <v>1.8872203520973314E-2</v>
      </c>
    </row>
    <row r="153" spans="1:25" s="56" customFormat="1" x14ac:dyDescent="0.25">
      <c r="B153" s="162" t="s">
        <v>110</v>
      </c>
      <c r="C153" s="163">
        <v>192</v>
      </c>
      <c r="D153" s="163">
        <v>24</v>
      </c>
      <c r="E153" s="163">
        <v>227</v>
      </c>
      <c r="F153" s="163">
        <v>192</v>
      </c>
      <c r="G153" s="163">
        <v>325</v>
      </c>
      <c r="H153" s="163">
        <v>342</v>
      </c>
      <c r="I153" s="164">
        <f t="shared" ref="I153:I160" si="114">IFERROR(H153/G153-1,"-")</f>
        <v>5.2307692307692388E-2</v>
      </c>
      <c r="J153" s="164">
        <f t="shared" si="111"/>
        <v>2.7065527065527066E-3</v>
      </c>
      <c r="K153" s="163">
        <v>3943</v>
      </c>
      <c r="L153" s="163">
        <v>37</v>
      </c>
      <c r="M153" s="163">
        <v>2633</v>
      </c>
      <c r="N153" s="163">
        <v>3086</v>
      </c>
      <c r="O153" s="163">
        <v>3651</v>
      </c>
      <c r="P153" s="163">
        <v>2541</v>
      </c>
      <c r="Q153" s="164">
        <f t="shared" ref="Q153:Q160" si="115">IFERROR(P153/O153-1,"-")</f>
        <v>-0.30402629416598193</v>
      </c>
      <c r="R153" s="164">
        <f t="shared" si="113"/>
        <v>4.6344679663604376E-3</v>
      </c>
      <c r="S153" s="163">
        <v>4135</v>
      </c>
      <c r="T153" s="163">
        <v>2860</v>
      </c>
      <c r="U153" s="163">
        <v>3278</v>
      </c>
      <c r="V153" s="163">
        <v>3976</v>
      </c>
      <c r="W153" s="163">
        <v>2883</v>
      </c>
      <c r="X153" s="164">
        <f t="shared" ref="X153:X160" si="116">IFERROR(W153/V153-1,"-")</f>
        <v>-0.27489939637826966</v>
      </c>
      <c r="Y153" s="164">
        <f t="shared" ref="Y153:Y160" si="117">W153/W$8</f>
        <v>4.2733712496831654E-3</v>
      </c>
    </row>
    <row r="154" spans="1:25" s="56" customFormat="1" x14ac:dyDescent="0.25">
      <c r="B154" s="162" t="s">
        <v>113</v>
      </c>
      <c r="C154" s="163">
        <v>328</v>
      </c>
      <c r="D154" s="163">
        <v>92</v>
      </c>
      <c r="E154" s="163">
        <v>435</v>
      </c>
      <c r="F154" s="163">
        <v>589</v>
      </c>
      <c r="G154" s="163">
        <v>832</v>
      </c>
      <c r="H154" s="163">
        <v>814</v>
      </c>
      <c r="I154" s="164">
        <f t="shared" si="114"/>
        <v>-2.1634615384615419E-2</v>
      </c>
      <c r="J154" s="164">
        <f t="shared" si="111"/>
        <v>6.4419119974675528E-3</v>
      </c>
      <c r="K154" s="163">
        <v>2768</v>
      </c>
      <c r="L154" s="163">
        <v>237</v>
      </c>
      <c r="M154" s="163">
        <v>1419</v>
      </c>
      <c r="N154" s="163">
        <v>1654</v>
      </c>
      <c r="O154" s="163">
        <v>1553</v>
      </c>
      <c r="P154" s="163">
        <v>1445</v>
      </c>
      <c r="Q154" s="164">
        <f t="shared" si="115"/>
        <v>-6.9542820347714085E-2</v>
      </c>
      <c r="R154" s="164">
        <f t="shared" si="113"/>
        <v>2.6355002799649087E-3</v>
      </c>
      <c r="S154" s="163">
        <v>3096</v>
      </c>
      <c r="T154" s="163">
        <v>1854</v>
      </c>
      <c r="U154" s="163">
        <v>2243</v>
      </c>
      <c r="V154" s="163">
        <v>2385</v>
      </c>
      <c r="W154" s="163">
        <v>2259</v>
      </c>
      <c r="X154" s="164">
        <f t="shared" si="116"/>
        <v>-5.2830188679245271E-2</v>
      </c>
      <c r="Y154" s="164">
        <f t="shared" si="117"/>
        <v>3.3484376181180269E-3</v>
      </c>
    </row>
    <row r="155" spans="1:25" x14ac:dyDescent="0.25">
      <c r="A155" s="56"/>
      <c r="B155" s="162" t="s">
        <v>116</v>
      </c>
      <c r="C155" s="163">
        <v>227</v>
      </c>
      <c r="D155" s="163">
        <v>102</v>
      </c>
      <c r="E155" s="163">
        <v>380</v>
      </c>
      <c r="F155" s="163">
        <v>389</v>
      </c>
      <c r="G155" s="163">
        <v>508</v>
      </c>
      <c r="H155" s="163">
        <v>714</v>
      </c>
      <c r="I155" s="164">
        <f t="shared" si="114"/>
        <v>0.40551181102362199</v>
      </c>
      <c r="J155" s="164">
        <f t="shared" si="111"/>
        <v>5.6505223171889841E-3</v>
      </c>
      <c r="K155" s="163">
        <v>1252</v>
      </c>
      <c r="L155" s="163">
        <v>217</v>
      </c>
      <c r="M155" s="163">
        <v>547</v>
      </c>
      <c r="N155" s="163">
        <v>995</v>
      </c>
      <c r="O155" s="163">
        <v>1248</v>
      </c>
      <c r="P155" s="163">
        <v>1969</v>
      </c>
      <c r="Q155" s="164">
        <f t="shared" si="115"/>
        <v>0.57772435897435903</v>
      </c>
      <c r="R155" s="164">
        <f t="shared" si="113"/>
        <v>3.5912111081321143E-3</v>
      </c>
      <c r="S155" s="163">
        <v>1479</v>
      </c>
      <c r="T155" s="163">
        <v>927</v>
      </c>
      <c r="U155" s="163">
        <v>1384</v>
      </c>
      <c r="V155" s="163">
        <v>1756</v>
      </c>
      <c r="W155" s="163">
        <v>2683</v>
      </c>
      <c r="X155" s="164">
        <f t="shared" si="116"/>
        <v>0.52790432801822318</v>
      </c>
      <c r="Y155" s="164">
        <f t="shared" si="117"/>
        <v>3.9769181626430573E-3</v>
      </c>
    </row>
    <row r="156" spans="1:25" x14ac:dyDescent="0.25">
      <c r="A156" s="56"/>
      <c r="B156" s="162" t="s">
        <v>123</v>
      </c>
      <c r="C156" s="163">
        <v>150</v>
      </c>
      <c r="D156" s="163">
        <v>24</v>
      </c>
      <c r="E156" s="163">
        <v>149</v>
      </c>
      <c r="F156" s="163">
        <v>164</v>
      </c>
      <c r="G156" s="163">
        <v>247</v>
      </c>
      <c r="H156" s="163">
        <v>291</v>
      </c>
      <c r="I156" s="164">
        <f t="shared" si="114"/>
        <v>0.17813765182186225</v>
      </c>
      <c r="J156" s="164">
        <f t="shared" si="111"/>
        <v>2.3029439696106361E-3</v>
      </c>
      <c r="K156" s="163">
        <v>232</v>
      </c>
      <c r="L156" s="163">
        <v>38</v>
      </c>
      <c r="M156" s="163">
        <v>168</v>
      </c>
      <c r="N156" s="163">
        <v>210</v>
      </c>
      <c r="O156" s="163">
        <v>271</v>
      </c>
      <c r="P156" s="163">
        <v>271</v>
      </c>
      <c r="Q156" s="164">
        <f t="shared" si="115"/>
        <v>0</v>
      </c>
      <c r="R156" s="164">
        <f t="shared" si="113"/>
        <v>4.9427029472006248E-4</v>
      </c>
      <c r="S156" s="163">
        <v>382</v>
      </c>
      <c r="T156" s="163">
        <v>317</v>
      </c>
      <c r="U156" s="163">
        <v>374</v>
      </c>
      <c r="V156" s="163">
        <v>518</v>
      </c>
      <c r="W156" s="163">
        <v>562</v>
      </c>
      <c r="X156" s="164">
        <f t="shared" si="116"/>
        <v>8.4942084942084994E-2</v>
      </c>
      <c r="Y156" s="164">
        <f t="shared" si="117"/>
        <v>8.3303317458270523E-4</v>
      </c>
    </row>
    <row r="157" spans="1:25" x14ac:dyDescent="0.25">
      <c r="A157" s="56"/>
      <c r="B157" s="162" t="s">
        <v>119</v>
      </c>
      <c r="C157" s="163">
        <v>90</v>
      </c>
      <c r="D157" s="163">
        <v>36</v>
      </c>
      <c r="E157" s="163">
        <v>92</v>
      </c>
      <c r="F157" s="163">
        <v>116</v>
      </c>
      <c r="G157" s="163">
        <v>180</v>
      </c>
      <c r="H157" s="163">
        <v>209</v>
      </c>
      <c r="I157" s="164">
        <f t="shared" si="114"/>
        <v>0.1611111111111112</v>
      </c>
      <c r="J157" s="164">
        <f t="shared" si="111"/>
        <v>1.6540044317822095E-3</v>
      </c>
      <c r="K157" s="163">
        <v>320</v>
      </c>
      <c r="L157" s="163">
        <v>27</v>
      </c>
      <c r="M157" s="163">
        <v>318</v>
      </c>
      <c r="N157" s="163">
        <v>419</v>
      </c>
      <c r="O157" s="163">
        <v>382</v>
      </c>
      <c r="P157" s="163">
        <v>433</v>
      </c>
      <c r="Q157" s="164">
        <f t="shared" si="115"/>
        <v>0.13350785340314131</v>
      </c>
      <c r="R157" s="164">
        <f t="shared" si="113"/>
        <v>7.8973814617633591E-4</v>
      </c>
      <c r="S157" s="163">
        <v>410</v>
      </c>
      <c r="T157" s="163">
        <v>410</v>
      </c>
      <c r="U157" s="163">
        <v>535</v>
      </c>
      <c r="V157" s="163">
        <v>562</v>
      </c>
      <c r="W157" s="163">
        <v>642</v>
      </c>
      <c r="X157" s="164">
        <f t="shared" si="116"/>
        <v>0.14234875444839856</v>
      </c>
      <c r="Y157" s="164">
        <f t="shared" si="117"/>
        <v>9.5161440939874867E-4</v>
      </c>
    </row>
    <row r="158" spans="1:25" x14ac:dyDescent="0.25">
      <c r="A158" s="56"/>
      <c r="B158" s="162" t="s">
        <v>128</v>
      </c>
      <c r="C158" s="163">
        <v>36</v>
      </c>
      <c r="D158" s="163">
        <v>7</v>
      </c>
      <c r="E158" s="163">
        <v>45</v>
      </c>
      <c r="F158" s="163">
        <v>29</v>
      </c>
      <c r="G158" s="163">
        <v>36</v>
      </c>
      <c r="H158" s="163">
        <v>31</v>
      </c>
      <c r="I158" s="164">
        <f t="shared" si="114"/>
        <v>-0.13888888888888884</v>
      </c>
      <c r="J158" s="164">
        <f t="shared" si="111"/>
        <v>2.4533080088635646E-4</v>
      </c>
      <c r="K158" s="163">
        <v>153</v>
      </c>
      <c r="L158" s="163">
        <v>3</v>
      </c>
      <c r="M158" s="163">
        <v>111</v>
      </c>
      <c r="N158" s="163">
        <v>91</v>
      </c>
      <c r="O158" s="163">
        <v>142</v>
      </c>
      <c r="P158" s="163">
        <v>90</v>
      </c>
      <c r="Q158" s="164">
        <f t="shared" si="115"/>
        <v>-0.36619718309859151</v>
      </c>
      <c r="R158" s="164">
        <f t="shared" si="113"/>
        <v>1.6414880636459638E-4</v>
      </c>
      <c r="S158" s="163">
        <v>189</v>
      </c>
      <c r="T158" s="163">
        <v>156</v>
      </c>
      <c r="U158" s="163">
        <v>120</v>
      </c>
      <c r="V158" s="163">
        <v>178</v>
      </c>
      <c r="W158" s="163">
        <v>121</v>
      </c>
      <c r="X158" s="164">
        <f t="shared" si="116"/>
        <v>-0.3202247191011236</v>
      </c>
      <c r="Y158" s="164">
        <f t="shared" si="117"/>
        <v>1.7935411765926572E-4</v>
      </c>
    </row>
    <row r="159" spans="1:25" x14ac:dyDescent="0.25">
      <c r="A159" s="56"/>
      <c r="B159" s="162" t="s">
        <v>131</v>
      </c>
      <c r="C159" s="163">
        <v>40</v>
      </c>
      <c r="D159" s="163">
        <v>7</v>
      </c>
      <c r="E159" s="163">
        <v>19</v>
      </c>
      <c r="F159" s="163">
        <v>22</v>
      </c>
      <c r="G159" s="163">
        <v>26</v>
      </c>
      <c r="H159" s="163">
        <v>30</v>
      </c>
      <c r="I159" s="164">
        <f t="shared" si="114"/>
        <v>0.15384615384615374</v>
      </c>
      <c r="J159" s="164">
        <f t="shared" si="111"/>
        <v>2.3741690408357076E-4</v>
      </c>
      <c r="K159" s="163">
        <v>198</v>
      </c>
      <c r="L159" s="163">
        <v>11</v>
      </c>
      <c r="M159" s="163">
        <v>176</v>
      </c>
      <c r="N159" s="163">
        <v>285</v>
      </c>
      <c r="O159" s="163">
        <v>178</v>
      </c>
      <c r="P159" s="163">
        <v>100</v>
      </c>
      <c r="Q159" s="164">
        <f t="shared" si="115"/>
        <v>-0.4382022471910112</v>
      </c>
      <c r="R159" s="164">
        <f t="shared" si="113"/>
        <v>1.8238756262732933E-4</v>
      </c>
      <c r="S159" s="163">
        <v>238</v>
      </c>
      <c r="T159" s="163">
        <v>195</v>
      </c>
      <c r="U159" s="163">
        <v>307</v>
      </c>
      <c r="V159" s="163">
        <v>204</v>
      </c>
      <c r="W159" s="163">
        <v>130</v>
      </c>
      <c r="X159" s="164">
        <f t="shared" si="116"/>
        <v>-0.36274509803921573</v>
      </c>
      <c r="Y159" s="164">
        <f t="shared" si="117"/>
        <v>1.926945065760706E-4</v>
      </c>
    </row>
    <row r="160" spans="1:25" x14ac:dyDescent="0.25">
      <c r="A160" s="56"/>
      <c r="B160" s="167" t="s">
        <v>145</v>
      </c>
      <c r="C160" s="168">
        <f t="shared" ref="C160" si="118">C152-SUM(C153:C159)</f>
        <v>614</v>
      </c>
      <c r="D160" s="168">
        <f t="shared" ref="D160:H160" si="119">D152-SUM(D153:D159)</f>
        <v>199</v>
      </c>
      <c r="E160" s="168">
        <f t="shared" si="119"/>
        <v>937</v>
      </c>
      <c r="F160" s="168">
        <f t="shared" si="119"/>
        <v>792</v>
      </c>
      <c r="G160" s="168">
        <f t="shared" si="119"/>
        <v>1393</v>
      </c>
      <c r="H160" s="168">
        <f t="shared" si="119"/>
        <v>1643</v>
      </c>
      <c r="I160" s="169">
        <f t="shared" si="114"/>
        <v>0.1794687724335966</v>
      </c>
      <c r="J160" s="169">
        <f t="shared" si="111"/>
        <v>1.3002532446976892E-2</v>
      </c>
      <c r="K160" s="168">
        <f t="shared" ref="K160:P160" si="120">K152-SUM(K153:K159)</f>
        <v>1674</v>
      </c>
      <c r="L160" s="168">
        <f t="shared" si="120"/>
        <v>526</v>
      </c>
      <c r="M160" s="168">
        <f t="shared" si="120"/>
        <v>986</v>
      </c>
      <c r="N160" s="168">
        <f t="shared" si="120"/>
        <v>1454</v>
      </c>
      <c r="O160" s="168">
        <f t="shared" si="120"/>
        <v>1614</v>
      </c>
      <c r="P160" s="168">
        <f t="shared" si="120"/>
        <v>1809</v>
      </c>
      <c r="Q160" s="169">
        <f t="shared" si="115"/>
        <v>0.12081784386617089</v>
      </c>
      <c r="R160" s="169">
        <f t="shared" si="113"/>
        <v>3.2993910079283872E-3</v>
      </c>
      <c r="S160" s="168">
        <f>S152-SUM(S153:S159)</f>
        <v>2288</v>
      </c>
      <c r="T160" s="168">
        <f>T152-SUM(T153:T159)</f>
        <v>1923</v>
      </c>
      <c r="U160" s="168">
        <f>U152-SUM(U153:U159)</f>
        <v>2246</v>
      </c>
      <c r="V160" s="168">
        <f>V152-SUM(V153:V159)</f>
        <v>3007</v>
      </c>
      <c r="W160" s="168">
        <f>W152-SUM(W153:W159)</f>
        <v>3452</v>
      </c>
      <c r="X160" s="169">
        <f t="shared" si="116"/>
        <v>0.14798802793481869</v>
      </c>
      <c r="Y160" s="169">
        <f t="shared" si="117"/>
        <v>5.1167802823122747E-3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2EEF-AEBC-43A9-9772-6996F37D1F1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757BC-B08F-4AF6-8DBF-594D7D45CD90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223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2" x14ac:dyDescent="0.25">
      <c r="B7" s="269" t="s">
        <v>45</v>
      </c>
      <c r="C7" s="272" t="s">
        <v>8</v>
      </c>
      <c r="D7" s="15" t="s">
        <v>30</v>
      </c>
      <c r="E7" s="16">
        <v>10131</v>
      </c>
      <c r="F7" s="16">
        <v>88104</v>
      </c>
      <c r="G7" s="16">
        <v>102173</v>
      </c>
      <c r="H7" s="16">
        <v>112246</v>
      </c>
      <c r="I7" s="16">
        <v>115019</v>
      </c>
      <c r="J7" s="17">
        <f>I7/H7-1</f>
        <v>2.4704666536001341E-2</v>
      </c>
      <c r="K7" s="16">
        <f>I7-H7</f>
        <v>2773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3046</v>
      </c>
      <c r="F8" s="20">
        <v>51286</v>
      </c>
      <c r="G8" s="20">
        <v>61780</v>
      </c>
      <c r="H8" s="20">
        <v>67703</v>
      </c>
      <c r="I8" s="20">
        <v>72932</v>
      </c>
      <c r="J8" s="21">
        <f t="shared" ref="J8:J20" si="0">I8/H8-1</f>
        <v>7.7234391385906154E-2</v>
      </c>
      <c r="K8" s="20">
        <f t="shared" ref="K8:K17" si="1">I8-H8</f>
        <v>5229</v>
      </c>
      <c r="L8" s="22">
        <f>I8/$I$7</f>
        <v>0.63408654222345873</v>
      </c>
    </row>
    <row r="9" spans="2:12" x14ac:dyDescent="0.25">
      <c r="B9" s="270"/>
      <c r="C9" s="274"/>
      <c r="D9" s="23" t="s">
        <v>32</v>
      </c>
      <c r="E9" s="24">
        <v>7085</v>
      </c>
      <c r="F9" s="24">
        <v>36818</v>
      </c>
      <c r="G9" s="24">
        <v>40393</v>
      </c>
      <c r="H9" s="24">
        <v>44543</v>
      </c>
      <c r="I9" s="24">
        <v>42087</v>
      </c>
      <c r="J9" s="25">
        <f>IFERROR(I9/H9-1,"-")</f>
        <v>-5.5137732079114543E-2</v>
      </c>
      <c r="K9" s="24">
        <f>IFERROR(I9-H9,"-")</f>
        <v>-2456</v>
      </c>
      <c r="L9" s="25">
        <f>IFERROR(I9/$I$7,"-")</f>
        <v>0.36591345777654127</v>
      </c>
    </row>
    <row r="10" spans="2:12" x14ac:dyDescent="0.25">
      <c r="B10" s="270"/>
      <c r="C10" s="275" t="s">
        <v>33</v>
      </c>
      <c r="D10" s="26" t="s">
        <v>30</v>
      </c>
      <c r="E10" s="27">
        <v>11333</v>
      </c>
      <c r="F10" s="27">
        <v>102912</v>
      </c>
      <c r="G10" s="27">
        <v>125630</v>
      </c>
      <c r="H10" s="27">
        <v>135469</v>
      </c>
      <c r="I10" s="27">
        <v>138529</v>
      </c>
      <c r="J10" s="28">
        <f t="shared" si="0"/>
        <v>2.2588193608869878E-2</v>
      </c>
      <c r="K10" s="27">
        <f t="shared" si="1"/>
        <v>3060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3386</v>
      </c>
      <c r="F11" s="29">
        <v>58760</v>
      </c>
      <c r="G11" s="29">
        <v>75266</v>
      </c>
      <c r="H11" s="29">
        <v>80648</v>
      </c>
      <c r="I11" s="29">
        <v>86598</v>
      </c>
      <c r="J11" s="30">
        <f t="shared" si="0"/>
        <v>7.3777403035413247E-2</v>
      </c>
      <c r="K11" s="29">
        <f t="shared" si="1"/>
        <v>5950</v>
      </c>
      <c r="L11" s="31">
        <f>I11/$I$10</f>
        <v>0.62512542500126322</v>
      </c>
    </row>
    <row r="12" spans="2:12" x14ac:dyDescent="0.25">
      <c r="B12" s="270"/>
      <c r="C12" s="277"/>
      <c r="D12" s="32" t="s">
        <v>32</v>
      </c>
      <c r="E12" s="33">
        <v>7947</v>
      </c>
      <c r="F12" s="33">
        <v>44152</v>
      </c>
      <c r="G12" s="33">
        <v>50364</v>
      </c>
      <c r="H12" s="33">
        <v>54821</v>
      </c>
      <c r="I12" s="33">
        <v>51931</v>
      </c>
      <c r="J12" s="34">
        <f>IFERROR(I12/H12-1,"-")</f>
        <v>-5.271702449791138E-2</v>
      </c>
      <c r="K12" s="33">
        <f>IFERROR(I12-H12,"-")</f>
        <v>-2890</v>
      </c>
      <c r="L12" s="34">
        <f>IFERROR(I12/$I$10,"-")</f>
        <v>0.37487457499873672</v>
      </c>
    </row>
    <row r="13" spans="2:12" x14ac:dyDescent="0.25">
      <c r="B13" s="270"/>
      <c r="C13" s="272" t="s">
        <v>21</v>
      </c>
      <c r="D13" s="15" t="s">
        <v>30</v>
      </c>
      <c r="E13" s="16">
        <v>53867</v>
      </c>
      <c r="F13" s="16">
        <v>608977</v>
      </c>
      <c r="G13" s="16">
        <v>773844</v>
      </c>
      <c r="H13" s="16">
        <v>824761</v>
      </c>
      <c r="I13" s="16">
        <v>812017</v>
      </c>
      <c r="J13" s="17">
        <f t="shared" si="0"/>
        <v>-1.5451749052149633E-2</v>
      </c>
      <c r="K13" s="16">
        <f t="shared" si="1"/>
        <v>-12744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16940</v>
      </c>
      <c r="F14" s="20">
        <v>330152</v>
      </c>
      <c r="G14" s="20">
        <v>443471</v>
      </c>
      <c r="H14" s="20">
        <v>463066</v>
      </c>
      <c r="I14" s="20">
        <v>474785</v>
      </c>
      <c r="J14" s="21">
        <f t="shared" si="0"/>
        <v>2.5307407583368136E-2</v>
      </c>
      <c r="K14" s="20">
        <f t="shared" si="1"/>
        <v>11719</v>
      </c>
      <c r="L14" s="22">
        <f>I14/$I$13</f>
        <v>0.58469834991139347</v>
      </c>
    </row>
    <row r="15" spans="2:12" x14ac:dyDescent="0.25">
      <c r="B15" s="270"/>
      <c r="C15" s="274"/>
      <c r="D15" s="23" t="s">
        <v>32</v>
      </c>
      <c r="E15" s="24">
        <v>36927</v>
      </c>
      <c r="F15" s="24">
        <v>278825</v>
      </c>
      <c r="G15" s="24">
        <v>330373</v>
      </c>
      <c r="H15" s="24">
        <v>361695</v>
      </c>
      <c r="I15" s="24">
        <v>337232</v>
      </c>
      <c r="J15" s="25">
        <f>IFERROR(I15/H15-1,"-")</f>
        <v>-6.7634332794205054E-2</v>
      </c>
      <c r="K15" s="24">
        <f>IFERROR(I15-H15,"-")</f>
        <v>-24463</v>
      </c>
      <c r="L15" s="25">
        <f>IFERROR(I15/$I$13,"-")</f>
        <v>0.41530165008860653</v>
      </c>
    </row>
    <row r="16" spans="2:12" x14ac:dyDescent="0.25">
      <c r="B16" s="270"/>
      <c r="C16" s="275" t="s">
        <v>22</v>
      </c>
      <c r="D16" s="26" t="s">
        <v>30</v>
      </c>
      <c r="E16" s="35">
        <v>5.3170466883821934</v>
      </c>
      <c r="F16" s="35">
        <v>6.9120244256787435</v>
      </c>
      <c r="G16" s="35">
        <v>7.573860021727854</v>
      </c>
      <c r="H16" s="35">
        <v>7.3477985852502536</v>
      </c>
      <c r="I16" s="35">
        <v>7.0598509811422456</v>
      </c>
      <c r="J16" s="36">
        <f t="shared" si="0"/>
        <v>-3.9188282145624531E-2</v>
      </c>
      <c r="K16" s="37">
        <f t="shared" si="1"/>
        <v>-0.28794760410800802</v>
      </c>
      <c r="L16" s="38"/>
    </row>
    <row r="17" spans="2:12" x14ac:dyDescent="0.25">
      <c r="B17" s="270"/>
      <c r="C17" s="276"/>
      <c r="D17" s="4" t="s">
        <v>31</v>
      </c>
      <c r="E17" s="39">
        <f>E14/E8</f>
        <v>5.5613919894944193</v>
      </c>
      <c r="F17" s="39">
        <f t="shared" ref="F17:I17" si="2">F14/F8</f>
        <v>6.4374683149397498</v>
      </c>
      <c r="G17" s="39">
        <f t="shared" si="2"/>
        <v>7.1782292003884756</v>
      </c>
      <c r="H17" s="39">
        <f t="shared" si="2"/>
        <v>6.8396673707221245</v>
      </c>
      <c r="I17" s="39">
        <f t="shared" si="2"/>
        <v>6.5099681895464272</v>
      </c>
      <c r="J17" s="40">
        <f t="shared" si="0"/>
        <v>-4.8203978834849059E-2</v>
      </c>
      <c r="K17" s="41">
        <f t="shared" si="1"/>
        <v>-0.3296991811756973</v>
      </c>
      <c r="L17" s="42"/>
    </row>
    <row r="18" spans="2:12" x14ac:dyDescent="0.25">
      <c r="B18" s="270"/>
      <c r="C18" s="277"/>
      <c r="D18" s="32" t="s">
        <v>32</v>
      </c>
      <c r="E18" s="43">
        <f>IFERROR(E15/E9,"-")</f>
        <v>5.2119971771347915</v>
      </c>
      <c r="F18" s="43">
        <f t="shared" ref="F18:I18" si="3">IFERROR(F15/F9,"-")</f>
        <v>7.5730620891955018</v>
      </c>
      <c r="G18" s="43">
        <f t="shared" si="3"/>
        <v>8.1789666526378326</v>
      </c>
      <c r="H18" s="43">
        <f t="shared" si="3"/>
        <v>8.1201311092652038</v>
      </c>
      <c r="I18" s="43">
        <f t="shared" si="3"/>
        <v>8.01273552403355</v>
      </c>
      <c r="J18" s="34">
        <f>IFERROR(I18/H18-1,"-")</f>
        <v>-1.3225843743965404E-2</v>
      </c>
      <c r="K18" s="33">
        <f>IFERROR(I18-H18,"-")</f>
        <v>-0.10739558523165371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0.1361</v>
      </c>
      <c r="F19" s="18">
        <v>0.61280000000000001</v>
      </c>
      <c r="G19" s="18">
        <v>0.74250000000000005</v>
      </c>
      <c r="H19" s="18">
        <v>0.74719999999999998</v>
      </c>
      <c r="I19" s="18">
        <v>0.76090000000000002</v>
      </c>
      <c r="J19" s="17">
        <f t="shared" si="0"/>
        <v>1.8335117773019327E-2</v>
      </c>
      <c r="K19" s="44">
        <f>(I19-H19)*100</f>
        <v>1.3700000000000045</v>
      </c>
      <c r="L19" s="18"/>
    </row>
    <row r="20" spans="2:12" x14ac:dyDescent="0.25">
      <c r="B20" s="270"/>
      <c r="C20" s="279"/>
      <c r="D20" s="19" t="s">
        <v>31</v>
      </c>
      <c r="E20" s="22">
        <v>0.17859999999999998</v>
      </c>
      <c r="F20" s="22">
        <v>0.61399999999999999</v>
      </c>
      <c r="G20" s="22">
        <v>0.80059999999999998</v>
      </c>
      <c r="H20" s="22">
        <v>0.79409999999999992</v>
      </c>
      <c r="I20" s="22">
        <v>0.7743000000000001</v>
      </c>
      <c r="J20" s="21">
        <f t="shared" si="0"/>
        <v>-2.4933887419720246E-2</v>
      </c>
      <c r="K20" s="45">
        <f>(I20-H20)*100</f>
        <v>-1.9799999999999818</v>
      </c>
      <c r="L20" s="22"/>
    </row>
    <row r="21" spans="2:12" x14ac:dyDescent="0.25">
      <c r="B21" s="270"/>
      <c r="C21" s="280"/>
      <c r="D21" s="23" t="s">
        <v>32</v>
      </c>
      <c r="E21" s="25">
        <v>0.12269999999999999</v>
      </c>
      <c r="F21" s="25">
        <v>0.61130000000000007</v>
      </c>
      <c r="G21" s="25">
        <v>0.67659999999999998</v>
      </c>
      <c r="H21" s="25">
        <v>0.74950000000000006</v>
      </c>
      <c r="I21" s="25">
        <v>0.74269999999999992</v>
      </c>
      <c r="J21" s="25">
        <f>IFERROR(I21/H21-1,"-")</f>
        <v>-9.0727151434291109E-3</v>
      </c>
      <c r="K21" s="24">
        <f>IFERROR(I21-H21,"-")</f>
        <v>-6.8000000000001393E-3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14138</v>
      </c>
      <c r="F22" s="27">
        <v>35494</v>
      </c>
      <c r="G22" s="27">
        <v>37223</v>
      </c>
      <c r="H22" s="27">
        <v>38061</v>
      </c>
      <c r="I22" s="27">
        <v>38115</v>
      </c>
      <c r="J22" s="36">
        <f>I22/H22-1</f>
        <v>1.4187751241427904E-3</v>
      </c>
      <c r="K22" s="27">
        <f>I22-H22</f>
        <v>54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3388</v>
      </c>
      <c r="F23" s="29">
        <v>19205</v>
      </c>
      <c r="G23" s="29">
        <v>19784</v>
      </c>
      <c r="H23" s="29">
        <v>20827</v>
      </c>
      <c r="I23" s="29">
        <v>21899</v>
      </c>
      <c r="J23" s="40">
        <f>I23/H23-1</f>
        <v>5.1471647380803676E-2</v>
      </c>
      <c r="K23" s="29">
        <f>I23-H23</f>
        <v>1072</v>
      </c>
      <c r="L23" s="42">
        <f>I23/$I$22</f>
        <v>0.57455070182342904</v>
      </c>
    </row>
    <row r="24" spans="2:12" x14ac:dyDescent="0.25">
      <c r="B24" s="271"/>
      <c r="C24" s="283"/>
      <c r="D24" s="32" t="s">
        <v>32</v>
      </c>
      <c r="E24" s="33">
        <v>10750</v>
      </c>
      <c r="F24" s="33">
        <v>16289</v>
      </c>
      <c r="G24" s="33">
        <v>17439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IFERROR(I24/$I$22,"-")</f>
        <v>0.4254492981765709</v>
      </c>
    </row>
    <row r="25" spans="2:12" ht="7.5" customHeigh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47"/>
    </row>
    <row r="26" spans="2:12" ht="24.75" customHeight="1" x14ac:dyDescent="0.25">
      <c r="B26" s="285" t="s">
        <v>36</v>
      </c>
      <c r="C26" s="286"/>
      <c r="D26" s="286"/>
      <c r="E26" s="286"/>
      <c r="F26" s="286"/>
      <c r="G26" s="286"/>
      <c r="H26" s="286"/>
      <c r="I26" s="286"/>
      <c r="J26" s="286"/>
      <c r="K26" s="286"/>
    </row>
    <row r="29" spans="2:12" ht="21.75" customHeight="1" thickBot="1" x14ac:dyDescent="0.3">
      <c r="B29" s="268" t="s">
        <v>223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febrero 2025</v>
      </c>
    </row>
    <row r="32" spans="2:12" ht="15" customHeight="1" x14ac:dyDescent="0.25">
      <c r="B32" s="269" t="s">
        <v>45</v>
      </c>
      <c r="C32" s="272" t="s">
        <v>8</v>
      </c>
      <c r="D32" s="15" t="s">
        <v>30</v>
      </c>
      <c r="E32" s="49">
        <v>18141</v>
      </c>
      <c r="F32" s="49">
        <v>161096</v>
      </c>
      <c r="G32" s="49">
        <v>204300</v>
      </c>
      <c r="H32" s="49">
        <v>214407</v>
      </c>
      <c r="I32" s="49">
        <v>223777</v>
      </c>
      <c r="J32" s="17">
        <f>I32/H32-1</f>
        <v>4.3701931373509195E-2</v>
      </c>
      <c r="K32" s="16">
        <f>I32-H32</f>
        <v>9370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5118</v>
      </c>
      <c r="F33" s="50">
        <v>91384</v>
      </c>
      <c r="G33" s="50">
        <v>125071</v>
      </c>
      <c r="H33" s="50">
        <v>129774</v>
      </c>
      <c r="I33" s="50">
        <v>142410</v>
      </c>
      <c r="J33" s="21">
        <f t="shared" ref="J33:J45" si="4">I33/H33-1</f>
        <v>9.7369272735678969E-2</v>
      </c>
      <c r="K33" s="20">
        <f t="shared" ref="K33:K42" si="5">I33-H33</f>
        <v>12636</v>
      </c>
      <c r="L33" s="22">
        <f>I33/$I$32</f>
        <v>0.63639248001358495</v>
      </c>
    </row>
    <row r="34" spans="1:12" x14ac:dyDescent="0.25">
      <c r="B34" s="270"/>
      <c r="C34" s="274"/>
      <c r="D34" s="23" t="s">
        <v>32</v>
      </c>
      <c r="E34" s="24">
        <v>13023</v>
      </c>
      <c r="F34" s="24">
        <v>69712</v>
      </c>
      <c r="G34" s="24">
        <v>79229</v>
      </c>
      <c r="H34" s="24">
        <v>84633</v>
      </c>
      <c r="I34" s="24">
        <v>81367</v>
      </c>
      <c r="J34" s="25">
        <f>IFERROR(I34/H34-1,"-")</f>
        <v>-3.8590148050996698E-2</v>
      </c>
      <c r="K34" s="24">
        <f>IFERROR(I34-H34,"-")</f>
        <v>-3266</v>
      </c>
      <c r="L34" s="25">
        <f>IFERROR(I34/I32,"-")</f>
        <v>0.36360751998641505</v>
      </c>
    </row>
    <row r="35" spans="1:12" x14ac:dyDescent="0.25">
      <c r="B35" s="270"/>
      <c r="C35" s="275" t="s">
        <v>33</v>
      </c>
      <c r="D35" s="26" t="s">
        <v>30</v>
      </c>
      <c r="E35" s="51">
        <v>21892</v>
      </c>
      <c r="F35" s="51">
        <v>197512</v>
      </c>
      <c r="G35" s="51">
        <v>253859</v>
      </c>
      <c r="H35" s="51">
        <v>264242</v>
      </c>
      <c r="I35" s="51">
        <v>276285</v>
      </c>
      <c r="J35" s="28">
        <f t="shared" si="4"/>
        <v>4.5575646566405004E-2</v>
      </c>
      <c r="K35" s="27">
        <f t="shared" si="5"/>
        <v>12043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6119</v>
      </c>
      <c r="F36" s="52">
        <v>110372</v>
      </c>
      <c r="G36" s="52">
        <v>154599</v>
      </c>
      <c r="H36" s="52">
        <v>157249</v>
      </c>
      <c r="I36" s="52">
        <v>173206</v>
      </c>
      <c r="J36" s="30">
        <f t="shared" si="4"/>
        <v>0.10147600302704629</v>
      </c>
      <c r="K36" s="29">
        <f t="shared" si="5"/>
        <v>15957</v>
      </c>
      <c r="L36" s="31">
        <f>I36/$I$35</f>
        <v>0.62691061765930112</v>
      </c>
    </row>
    <row r="37" spans="1:12" x14ac:dyDescent="0.25">
      <c r="B37" s="270"/>
      <c r="C37" s="277"/>
      <c r="D37" s="32" t="s">
        <v>32</v>
      </c>
      <c r="E37" s="33">
        <v>15773</v>
      </c>
      <c r="F37" s="33">
        <v>87140</v>
      </c>
      <c r="G37" s="33">
        <v>99260</v>
      </c>
      <c r="H37" s="33">
        <v>106993</v>
      </c>
      <c r="I37" s="33">
        <v>103079</v>
      </c>
      <c r="J37" s="34">
        <f>IFERROR(I37/H37-1,"-")</f>
        <v>-3.6581832456328955E-2</v>
      </c>
      <c r="K37" s="33">
        <f>IFERROR(I37-H37,"-")</f>
        <v>-3914</v>
      </c>
      <c r="L37" s="34">
        <f>IFERROR(I37/I35,"-")</f>
        <v>0.37308938234069894</v>
      </c>
    </row>
    <row r="38" spans="1:12" x14ac:dyDescent="0.25">
      <c r="B38" s="270"/>
      <c r="C38" s="272" t="s">
        <v>21</v>
      </c>
      <c r="D38" s="15" t="s">
        <v>30</v>
      </c>
      <c r="E38" s="49">
        <v>105534</v>
      </c>
      <c r="F38" s="49">
        <v>1185438</v>
      </c>
      <c r="G38" s="49">
        <v>1584577</v>
      </c>
      <c r="H38" s="49">
        <v>1661721</v>
      </c>
      <c r="I38" s="49">
        <v>1688329</v>
      </c>
      <c r="J38" s="17">
        <f t="shared" si="4"/>
        <v>1.601231494336286E-2</v>
      </c>
      <c r="K38" s="16">
        <f t="shared" si="5"/>
        <v>26608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31520</v>
      </c>
      <c r="F39" s="50">
        <v>633357</v>
      </c>
      <c r="G39" s="50">
        <v>931822</v>
      </c>
      <c r="H39" s="50">
        <v>927445</v>
      </c>
      <c r="I39" s="50">
        <v>990814</v>
      </c>
      <c r="J39" s="21">
        <f t="shared" si="4"/>
        <v>6.8326423669328173E-2</v>
      </c>
      <c r="K39" s="20">
        <f t="shared" si="5"/>
        <v>63369</v>
      </c>
      <c r="L39" s="22">
        <f>I39/$I$38</f>
        <v>0.58686073626645041</v>
      </c>
    </row>
    <row r="40" spans="1:12" x14ac:dyDescent="0.25">
      <c r="B40" s="270"/>
      <c r="C40" s="274"/>
      <c r="D40" s="23" t="s">
        <v>32</v>
      </c>
      <c r="E40" s="24">
        <v>74014</v>
      </c>
      <c r="F40" s="24">
        <v>552081</v>
      </c>
      <c r="G40" s="24">
        <v>652755</v>
      </c>
      <c r="H40" s="24">
        <v>734276</v>
      </c>
      <c r="I40" s="24">
        <v>697515</v>
      </c>
      <c r="J40" s="25">
        <f>IFERROR(I40/H40-1,"-")</f>
        <v>-5.0064281006052203E-2</v>
      </c>
      <c r="K40" s="24">
        <f>IFERROR(I40-H40,"-")</f>
        <v>-36761</v>
      </c>
      <c r="L40" s="25">
        <f>IFERROR(I40/I38,"-")</f>
        <v>0.41313926373354959</v>
      </c>
    </row>
    <row r="41" spans="1:12" x14ac:dyDescent="0.25">
      <c r="B41" s="270"/>
      <c r="C41" s="275" t="s">
        <v>22</v>
      </c>
      <c r="D41" s="26" t="s">
        <v>30</v>
      </c>
      <c r="E41" s="53">
        <v>5.8174301306432943</v>
      </c>
      <c r="F41" s="53">
        <v>7.3585812186522324</v>
      </c>
      <c r="G41" s="53">
        <v>7.7561282427802247</v>
      </c>
      <c r="H41" s="53">
        <v>7.7503113237907346</v>
      </c>
      <c r="I41" s="53">
        <v>7.5446940480925209</v>
      </c>
      <c r="J41" s="36">
        <f t="shared" si="4"/>
        <v>-2.6530195640921073E-2</v>
      </c>
      <c r="K41" s="37">
        <f t="shared" si="5"/>
        <v>-0.20561727569821375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6.1586557248925358</v>
      </c>
      <c r="F42" s="54">
        <f t="shared" si="6"/>
        <v>6.9307209139455486</v>
      </c>
      <c r="G42" s="54">
        <f t="shared" si="6"/>
        <v>7.4503442044918486</v>
      </c>
      <c r="H42" s="54">
        <f t="shared" si="6"/>
        <v>7.1466164254781388</v>
      </c>
      <c r="I42" s="54">
        <f t="shared" si="6"/>
        <v>6.9574748964258131</v>
      </c>
      <c r="J42" s="40">
        <f t="shared" si="4"/>
        <v>-2.6465885083467477E-2</v>
      </c>
      <c r="K42" s="41">
        <f t="shared" si="5"/>
        <v>-0.18914152905232573</v>
      </c>
      <c r="L42" s="42"/>
    </row>
    <row r="43" spans="1:12" x14ac:dyDescent="0.25">
      <c r="B43" s="270"/>
      <c r="C43" s="277"/>
      <c r="D43" s="32" t="s">
        <v>32</v>
      </c>
      <c r="E43" s="43">
        <f>IFERROR(E40/E34,"-")</f>
        <v>5.6833294939722032</v>
      </c>
      <c r="F43" s="43">
        <f t="shared" ref="F43:I43" si="7">IFERROR(F40/F34,"-")</f>
        <v>7.9194543263713566</v>
      </c>
      <c r="G43" s="43">
        <f t="shared" si="7"/>
        <v>8.2388393138875919</v>
      </c>
      <c r="H43" s="43">
        <f t="shared" si="7"/>
        <v>8.6760010870464246</v>
      </c>
      <c r="I43" s="43">
        <f t="shared" si="7"/>
        <v>8.5724556638440639</v>
      </c>
      <c r="J43" s="34">
        <f>IFERROR(I43/H43-1,"-")</f>
        <v>-1.1934694586075767E-2</v>
      </c>
      <c r="K43" s="33">
        <f>IFERROR(I43-H43,"-")</f>
        <v>-0.10354542320236071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0.11239169144522164</v>
      </c>
      <c r="F44" s="57">
        <v>0.55221641121148779</v>
      </c>
      <c r="G44" s="57">
        <v>0.70323784349690821</v>
      </c>
      <c r="H44" s="57">
        <v>0.72617827130065415</v>
      </c>
      <c r="I44" s="57">
        <v>0.74682054895653494</v>
      </c>
      <c r="J44" s="57">
        <f t="shared" si="4"/>
        <v>2.8425909272813188E-2</v>
      </c>
      <c r="K44" s="44">
        <f>(I44-H44)*100</f>
        <v>2.0642277655880781</v>
      </c>
      <c r="L44" s="18"/>
    </row>
    <row r="45" spans="1:12" x14ac:dyDescent="0.25">
      <c r="B45" s="270"/>
      <c r="C45" s="279"/>
      <c r="D45" s="19" t="s">
        <v>31</v>
      </c>
      <c r="E45" s="58">
        <v>0.10918815557926534</v>
      </c>
      <c r="F45" s="58">
        <v>0.5430355294870135</v>
      </c>
      <c r="G45" s="58">
        <v>0.76106988315509028</v>
      </c>
      <c r="H45" s="58">
        <v>0.73943010675532383</v>
      </c>
      <c r="I45" s="58">
        <v>0.75985873637308321</v>
      </c>
      <c r="J45" s="58">
        <f t="shared" si="4"/>
        <v>2.7627532921808973E-2</v>
      </c>
      <c r="K45" s="45">
        <f>(I45-H45)*100</f>
        <v>2.0428629617759375</v>
      </c>
      <c r="L45" s="22"/>
    </row>
    <row r="46" spans="1:12" x14ac:dyDescent="0.25">
      <c r="B46" s="270"/>
      <c r="C46" s="280"/>
      <c r="D46" s="23" t="s">
        <v>32</v>
      </c>
      <c r="E46" s="59">
        <v>0.11381376209426917</v>
      </c>
      <c r="F46" s="59">
        <v>0.56313879334614492</v>
      </c>
      <c r="G46" s="59">
        <v>0.63441963804097767</v>
      </c>
      <c r="H46" s="59">
        <v>0.71010405787010178</v>
      </c>
      <c r="I46" s="59">
        <v>0.72905082237254693</v>
      </c>
      <c r="J46" s="25">
        <f>IFERROR(I46/H46-1,"-")</f>
        <v>2.6681673330067213E-2</v>
      </c>
      <c r="K46" s="24">
        <f>IFERROR(I46-H46,"-")</f>
        <v>1.8946764502445146E-2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15829</v>
      </c>
      <c r="F47" s="51">
        <v>36341.5</v>
      </c>
      <c r="G47" s="51">
        <v>38144</v>
      </c>
      <c r="H47" s="51">
        <v>38136</v>
      </c>
      <c r="I47" s="51">
        <v>38307</v>
      </c>
      <c r="J47" s="36">
        <f>I47/H47-1</f>
        <v>4.4839521711768082E-3</v>
      </c>
      <c r="K47" s="27">
        <f>I47-H47</f>
        <v>171</v>
      </c>
      <c r="L47" s="38">
        <f>I47/$I$22</f>
        <v>1.0050373868555686</v>
      </c>
    </row>
    <row r="48" spans="1:12" x14ac:dyDescent="0.25">
      <c r="B48" s="270"/>
      <c r="C48" s="276"/>
      <c r="D48" s="4" t="s">
        <v>31</v>
      </c>
      <c r="E48" s="52">
        <v>4820</v>
      </c>
      <c r="F48" s="52">
        <v>19741</v>
      </c>
      <c r="G48" s="52">
        <v>20705</v>
      </c>
      <c r="H48" s="52">
        <v>20902</v>
      </c>
      <c r="I48" s="52">
        <v>22091</v>
      </c>
      <c r="J48" s="40">
        <f>I48/H48-1</f>
        <v>5.6884508659458488E-2</v>
      </c>
      <c r="K48" s="29">
        <f>I48-H48</f>
        <v>1189</v>
      </c>
      <c r="L48" s="42">
        <f>I48/$I$22</f>
        <v>0.5795880886789978</v>
      </c>
    </row>
    <row r="49" spans="2:12" x14ac:dyDescent="0.25">
      <c r="B49" s="271"/>
      <c r="C49" s="277"/>
      <c r="D49" s="32" t="s">
        <v>32</v>
      </c>
      <c r="E49" s="33">
        <v>11009</v>
      </c>
      <c r="F49" s="33">
        <v>16600.5</v>
      </c>
      <c r="G49" s="33">
        <v>17439</v>
      </c>
      <c r="H49" s="33">
        <v>17234</v>
      </c>
      <c r="I49" s="33">
        <v>16216</v>
      </c>
      <c r="J49" s="34">
        <f>IFERROR(I49/H49-1,"-")</f>
        <v>-5.9069281652547323E-2</v>
      </c>
      <c r="K49" s="33">
        <f>IFERROR(I49-H49,"-")</f>
        <v>-1018</v>
      </c>
      <c r="L49" s="34">
        <f>IFERROR(I49/I47,"-")</f>
        <v>0.4233168872529825</v>
      </c>
    </row>
    <row r="50" spans="2:12" ht="6" customHeight="1" x14ac:dyDescent="0.25"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47"/>
    </row>
    <row r="51" spans="2:12" ht="28.5" customHeight="1" x14ac:dyDescent="0.25">
      <c r="B51" s="285" t="s">
        <v>38</v>
      </c>
      <c r="C51" s="286"/>
      <c r="D51" s="286"/>
      <c r="E51" s="286"/>
      <c r="F51" s="286"/>
      <c r="G51" s="286"/>
      <c r="H51" s="286"/>
      <c r="I51" s="286"/>
      <c r="J51" s="286"/>
      <c r="K51" s="286"/>
    </row>
    <row r="52" spans="2:12" x14ac:dyDescent="0.25">
      <c r="B52" s="60"/>
    </row>
    <row r="54" spans="2:12" ht="21.75" thickBot="1" x14ac:dyDescent="0.3">
      <c r="B54" s="268" t="s">
        <v>223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45</v>
      </c>
      <c r="C57" s="272" t="s">
        <v>8</v>
      </c>
      <c r="D57" s="15" t="s">
        <v>30</v>
      </c>
      <c r="E57" s="49">
        <v>375345</v>
      </c>
      <c r="F57" s="49">
        <v>492258</v>
      </c>
      <c r="G57" s="49">
        <v>1243535</v>
      </c>
      <c r="H57" s="49">
        <v>1319978</v>
      </c>
      <c r="I57" s="49">
        <v>1387823</v>
      </c>
      <c r="J57" s="17">
        <f t="shared" ref="J57:J73" si="8">I57/H57-1</f>
        <v>5.139858391579244E-2</v>
      </c>
      <c r="K57" s="16">
        <f t="shared" ref="K57:K73" si="9">I57-H57</f>
        <v>67845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206279</v>
      </c>
      <c r="F58" s="50">
        <v>256749</v>
      </c>
      <c r="G58" s="50">
        <v>752557</v>
      </c>
      <c r="H58" s="50">
        <v>810513</v>
      </c>
      <c r="I58" s="50">
        <v>861467</v>
      </c>
      <c r="J58" s="21">
        <f t="shared" si="8"/>
        <v>6.2866357479768986E-2</v>
      </c>
      <c r="K58" s="20">
        <f t="shared" si="9"/>
        <v>50954</v>
      </c>
      <c r="L58" s="21">
        <f t="shared" ref="L58" si="10">I58/$I$57</f>
        <v>0.62073261503808486</v>
      </c>
    </row>
    <row r="59" spans="2:12" x14ac:dyDescent="0.25">
      <c r="B59" s="270"/>
      <c r="C59" s="274"/>
      <c r="D59" s="23" t="s">
        <v>32</v>
      </c>
      <c r="E59" s="24">
        <v>169066</v>
      </c>
      <c r="F59" s="24">
        <v>235509</v>
      </c>
      <c r="G59" s="24">
        <v>490978</v>
      </c>
      <c r="H59" s="24">
        <v>509465</v>
      </c>
      <c r="I59" s="24">
        <v>526356</v>
      </c>
      <c r="J59" s="25">
        <f>IFERROR(I59/H59-1,"-")</f>
        <v>3.3154387445653688E-2</v>
      </c>
      <c r="K59" s="24">
        <f>IFERROR(I59-H59,"-")</f>
        <v>16891</v>
      </c>
      <c r="L59" s="25">
        <f>IFERROR(I59/I57,"-")</f>
        <v>0.3792673849619152</v>
      </c>
    </row>
    <row r="60" spans="2:12" x14ac:dyDescent="0.25">
      <c r="B60" s="270"/>
      <c r="C60" s="275" t="s">
        <v>33</v>
      </c>
      <c r="D60" s="26" t="s">
        <v>30</v>
      </c>
      <c r="E60" s="51">
        <v>375345</v>
      </c>
      <c r="F60" s="51">
        <v>492258</v>
      </c>
      <c r="G60" s="51">
        <v>1243535</v>
      </c>
      <c r="H60" s="51">
        <v>1319978</v>
      </c>
      <c r="I60" s="51">
        <v>1387823</v>
      </c>
      <c r="J60" s="36">
        <f t="shared" si="8"/>
        <v>5.139858391579244E-2</v>
      </c>
      <c r="K60" s="51">
        <f t="shared" si="9"/>
        <v>67845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206279</v>
      </c>
      <c r="F61" s="52">
        <v>256749</v>
      </c>
      <c r="G61" s="52">
        <v>752557</v>
      </c>
      <c r="H61" s="52">
        <v>810513</v>
      </c>
      <c r="I61" s="52">
        <v>861467</v>
      </c>
      <c r="J61" s="40">
        <f t="shared" si="8"/>
        <v>6.2866357479768986E-2</v>
      </c>
      <c r="K61" s="52">
        <f t="shared" si="9"/>
        <v>50954</v>
      </c>
      <c r="L61" s="40">
        <f t="shared" ref="L61" si="11">I61/$I$60</f>
        <v>0.62073261503808486</v>
      </c>
    </row>
    <row r="62" spans="2:12" x14ac:dyDescent="0.25">
      <c r="B62" s="270"/>
      <c r="C62" s="277"/>
      <c r="D62" s="32" t="s">
        <v>32</v>
      </c>
      <c r="E62" s="33">
        <v>169066</v>
      </c>
      <c r="F62" s="33">
        <v>235509</v>
      </c>
      <c r="G62" s="33">
        <v>490978</v>
      </c>
      <c r="H62" s="33">
        <v>509465</v>
      </c>
      <c r="I62" s="33">
        <v>526356</v>
      </c>
      <c r="J62" s="34">
        <f>IFERROR(I62/H62-1,"-")</f>
        <v>3.3154387445653688E-2</v>
      </c>
      <c r="K62" s="33">
        <f>IFERROR(I62-H62,"-")</f>
        <v>16891</v>
      </c>
      <c r="L62" s="61">
        <f>IFERROR(I62/I60,"-")</f>
        <v>0.3792673849619152</v>
      </c>
    </row>
    <row r="63" spans="2:12" x14ac:dyDescent="0.25">
      <c r="B63" s="270"/>
      <c r="C63" s="272" t="s">
        <v>21</v>
      </c>
      <c r="D63" s="15" t="s">
        <v>30</v>
      </c>
      <c r="E63" s="49">
        <v>2858440</v>
      </c>
      <c r="F63" s="49">
        <v>3367162</v>
      </c>
      <c r="G63" s="49">
        <v>8865243</v>
      </c>
      <c r="H63" s="49">
        <v>9739308</v>
      </c>
      <c r="I63" s="49">
        <v>10014981</v>
      </c>
      <c r="J63" s="17">
        <f t="shared" si="8"/>
        <v>2.8305193757092395E-2</v>
      </c>
      <c r="K63" s="16">
        <f t="shared" si="9"/>
        <v>275673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1557028</v>
      </c>
      <c r="F64" s="50">
        <v>1777946</v>
      </c>
      <c r="G64" s="50">
        <v>5217075</v>
      </c>
      <c r="H64" s="50">
        <v>5775194</v>
      </c>
      <c r="I64" s="50">
        <v>5856771</v>
      </c>
      <c r="J64" s="21">
        <f t="shared" si="8"/>
        <v>1.4125412929851366E-2</v>
      </c>
      <c r="K64" s="20">
        <f t="shared" si="9"/>
        <v>81577</v>
      </c>
      <c r="L64" s="21">
        <f t="shared" ref="L64" si="12">I64/$I$63</f>
        <v>0.58480100960750703</v>
      </c>
    </row>
    <row r="65" spans="2:12" x14ac:dyDescent="0.25">
      <c r="B65" s="270"/>
      <c r="C65" s="274"/>
      <c r="D65" s="23" t="s">
        <v>32</v>
      </c>
      <c r="E65" s="24">
        <v>1301412</v>
      </c>
      <c r="F65" s="24">
        <v>1589216</v>
      </c>
      <c r="G65" s="24">
        <v>3648168</v>
      </c>
      <c r="H65" s="24">
        <v>3964114</v>
      </c>
      <c r="I65" s="24">
        <v>4158210</v>
      </c>
      <c r="J65" s="25">
        <f>IFERROR(I65/H65-1,"-")</f>
        <v>4.8963274012805869E-2</v>
      </c>
      <c r="K65" s="24">
        <f>IFERROR(I65-H65,"-")</f>
        <v>194096</v>
      </c>
      <c r="L65" s="25">
        <f>IFERROR(I65/I63,"-")</f>
        <v>0.41519899039249303</v>
      </c>
    </row>
    <row r="66" spans="2:12" x14ac:dyDescent="0.25">
      <c r="B66" s="270"/>
      <c r="C66" s="275" t="s">
        <v>22</v>
      </c>
      <c r="D66" s="26" t="s">
        <v>30</v>
      </c>
      <c r="E66" s="53">
        <v>7.6155004062928775</v>
      </c>
      <c r="F66" s="53">
        <v>6.8402382490482632</v>
      </c>
      <c r="G66" s="53">
        <v>7.1290659289847085</v>
      </c>
      <c r="H66" s="53">
        <v>7.378386609473794</v>
      </c>
      <c r="I66" s="53">
        <v>7.2163244160098223</v>
      </c>
      <c r="J66" s="36">
        <f t="shared" si="8"/>
        <v>-2.1964448603965181E-2</v>
      </c>
      <c r="K66" s="37">
        <f t="shared" si="9"/>
        <v>-0.16206219346397166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7.5481653488721587</v>
      </c>
      <c r="F67" s="54">
        <f t="shared" si="13"/>
        <v>6.9248409925647225</v>
      </c>
      <c r="G67" s="54">
        <f t="shared" si="13"/>
        <v>6.932464916278767</v>
      </c>
      <c r="H67" s="54">
        <f t="shared" si="13"/>
        <v>7.1253564100760878</v>
      </c>
      <c r="I67" s="54">
        <f t="shared" si="13"/>
        <v>6.7986016875864079</v>
      </c>
      <c r="J67" s="40">
        <f t="shared" si="8"/>
        <v>-4.5858017997192468E-2</v>
      </c>
      <c r="K67" s="41">
        <f t="shared" si="9"/>
        <v>-0.32675472248967985</v>
      </c>
      <c r="L67" s="40"/>
    </row>
    <row r="68" spans="2:12" x14ac:dyDescent="0.25">
      <c r="B68" s="270"/>
      <c r="C68" s="277"/>
      <c r="D68" s="32" t="s">
        <v>32</v>
      </c>
      <c r="E68" s="43">
        <f>IFERROR(E65/E59,"-")</f>
        <v>7.6976565365005385</v>
      </c>
      <c r="F68" s="43">
        <f t="shared" ref="F68:I68" si="14">IFERROR(F65/F59,"-")</f>
        <v>6.7480053840829859</v>
      </c>
      <c r="G68" s="43">
        <f t="shared" si="14"/>
        <v>7.4304103238841659</v>
      </c>
      <c r="H68" s="43">
        <f t="shared" si="14"/>
        <v>7.7809349022994709</v>
      </c>
      <c r="I68" s="43">
        <f t="shared" si="14"/>
        <v>7.8999954403483574</v>
      </c>
      <c r="J68" s="34">
        <f>IFERROR(I68/H68-1,"-")</f>
        <v>1.5301572310250311E-2</v>
      </c>
      <c r="K68" s="33">
        <f>IFERROR(I68-H68,"-")</f>
        <v>0.1190605380488865</v>
      </c>
      <c r="L68" s="61">
        <f>IFERROR(I68/I66,"-")</f>
        <v>1.0947395079442066</v>
      </c>
    </row>
    <row r="69" spans="2:12" x14ac:dyDescent="0.25">
      <c r="B69" s="270"/>
      <c r="C69" s="278" t="s">
        <v>34</v>
      </c>
      <c r="D69" s="15" t="s">
        <v>30</v>
      </c>
      <c r="E69" s="57">
        <v>0.41641203353334449</v>
      </c>
      <c r="F69" s="57">
        <v>0.38237984856351559</v>
      </c>
      <c r="G69" s="57">
        <v>0.63514820255836268</v>
      </c>
      <c r="H69" s="57">
        <v>0.71202240207954559</v>
      </c>
      <c r="I69" s="57">
        <v>0.72327549742346608</v>
      </c>
      <c r="J69" s="57">
        <f t="shared" si="8"/>
        <v>1.5804411927285544E-2</v>
      </c>
      <c r="K69" s="44">
        <f t="shared" si="9"/>
        <v>1.1253095343920494E-2</v>
      </c>
      <c r="L69" s="17"/>
    </row>
    <row r="70" spans="2:12" x14ac:dyDescent="0.25">
      <c r="B70" s="270"/>
      <c r="C70" s="279"/>
      <c r="D70" s="19" t="s">
        <v>31</v>
      </c>
      <c r="E70" s="58">
        <v>0.47595609055413801</v>
      </c>
      <c r="F70" s="58">
        <v>0.46630368359626001</v>
      </c>
      <c r="G70" s="58">
        <v>0.67828567936803452</v>
      </c>
      <c r="H70" s="58">
        <v>0.78253357023995396</v>
      </c>
      <c r="I70" s="58">
        <v>0.74850931295992884</v>
      </c>
      <c r="J70" s="58">
        <f t="shared" si="8"/>
        <v>-4.3479613621677626E-2</v>
      </c>
      <c r="K70" s="45">
        <f t="shared" si="9"/>
        <v>-3.4024257280025116E-2</v>
      </c>
      <c r="L70" s="21"/>
    </row>
    <row r="71" spans="2:12" x14ac:dyDescent="0.25">
      <c r="B71" s="270"/>
      <c r="C71" s="280"/>
      <c r="D71" s="23" t="s">
        <v>32</v>
      </c>
      <c r="E71" s="59">
        <v>0.36219935976969075</v>
      </c>
      <c r="F71" s="59">
        <v>0.3182917367153793</v>
      </c>
      <c r="G71" s="59">
        <v>0.58219828779666127</v>
      </c>
      <c r="H71" s="59">
        <v>0.62939927757710479</v>
      </c>
      <c r="I71" s="59">
        <v>0.69048905178456166</v>
      </c>
      <c r="J71" s="25">
        <f>IFERROR(I71/H71-1,"-")</f>
        <v>9.70604453863122E-2</v>
      </c>
      <c r="K71" s="24">
        <f>IFERROR(I71-H71,"-")</f>
        <v>6.1089774207456871E-2</v>
      </c>
      <c r="L71" s="25">
        <f>IFERROR(I71/I69,"-")</f>
        <v>0.95466949211510688</v>
      </c>
    </row>
    <row r="72" spans="2:12" x14ac:dyDescent="0.25">
      <c r="B72" s="270"/>
      <c r="C72" s="281" t="s">
        <v>39</v>
      </c>
      <c r="D72" s="26" t="s">
        <v>30</v>
      </c>
      <c r="E72" s="51">
        <v>20336</v>
      </c>
      <c r="F72" s="51">
        <v>24064</v>
      </c>
      <c r="G72" s="51">
        <v>38225</v>
      </c>
      <c r="H72" s="51">
        <v>37475</v>
      </c>
      <c r="I72" s="51">
        <v>37833</v>
      </c>
      <c r="J72" s="36">
        <f t="shared" si="8"/>
        <v>9.55303535690466E-3</v>
      </c>
      <c r="K72" s="27">
        <f t="shared" si="9"/>
        <v>358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9541</v>
      </c>
      <c r="F73" s="52">
        <v>10403</v>
      </c>
      <c r="G73" s="52">
        <v>21063</v>
      </c>
      <c r="H73" s="52">
        <v>20218</v>
      </c>
      <c r="I73" s="52">
        <v>21376</v>
      </c>
      <c r="J73" s="40">
        <f t="shared" si="8"/>
        <v>5.7275694925314147E-2</v>
      </c>
      <c r="K73" s="29">
        <f t="shared" si="9"/>
        <v>1158</v>
      </c>
      <c r="L73" s="40">
        <f t="shared" ref="L73" si="15">I73/$I$72</f>
        <v>0.56500938334258455</v>
      </c>
    </row>
    <row r="74" spans="2:12" x14ac:dyDescent="0.25">
      <c r="B74" s="271"/>
      <c r="C74" s="277"/>
      <c r="D74" s="32" t="s">
        <v>32</v>
      </c>
      <c r="E74" s="33">
        <v>10795</v>
      </c>
      <c r="F74" s="33">
        <v>13661</v>
      </c>
      <c r="G74" s="33">
        <v>17162</v>
      </c>
      <c r="H74" s="33">
        <v>17257</v>
      </c>
      <c r="I74" s="33">
        <v>16457</v>
      </c>
      <c r="J74" s="34">
        <f>IFERROR(I74/H74-1,"-")</f>
        <v>-4.6357999652315018E-2</v>
      </c>
      <c r="K74" s="33">
        <f>IFERROR(I74-H74,"-")</f>
        <v>-800</v>
      </c>
      <c r="L74" s="61">
        <f>IFERROR(I74/I72,"-")</f>
        <v>0.43499061665741551</v>
      </c>
    </row>
    <row r="75" spans="2:12" x14ac:dyDescent="0.25"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47"/>
    </row>
    <row r="76" spans="2:12" ht="27" customHeight="1" x14ac:dyDescent="0.25">
      <c r="B76" s="285" t="s">
        <v>36</v>
      </c>
      <c r="C76" s="286"/>
      <c r="D76" s="286"/>
      <c r="E76" s="286"/>
      <c r="F76" s="286"/>
      <c r="G76" s="286"/>
      <c r="H76" s="286"/>
      <c r="I76" s="286"/>
      <c r="J76" s="286"/>
      <c r="K76" s="28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0D04-BC75-4D55-8148-E9F42EEFA6E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D858-6096-4DA4-859B-0BBFFA33C9A8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K5" s="268" t="s">
        <v>269</v>
      </c>
      <c r="L5" s="268"/>
      <c r="M5" s="268"/>
      <c r="N5" s="268"/>
      <c r="O5" s="268"/>
      <c r="P5" s="268"/>
      <c r="Q5" s="268"/>
      <c r="R5" s="268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45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62524</v>
      </c>
      <c r="D10" s="175">
        <v>401172</v>
      </c>
      <c r="E10" s="175">
        <v>491339</v>
      </c>
      <c r="F10" s="175">
        <v>527075</v>
      </c>
      <c r="G10" s="175">
        <v>515316</v>
      </c>
      <c r="H10" s="176">
        <f t="shared" ref="H10:H22" si="0">IFERROR(G10/F10-1,"-")</f>
        <v>-2.2309917943366675E-2</v>
      </c>
      <c r="I10" s="176">
        <f t="shared" ref="I10:I22" si="1">G10/G$10</f>
        <v>1</v>
      </c>
      <c r="K10" s="155" t="s">
        <v>68</v>
      </c>
      <c r="L10" s="175">
        <v>11333</v>
      </c>
      <c r="M10" s="175">
        <v>102912</v>
      </c>
      <c r="N10" s="175">
        <v>125630</v>
      </c>
      <c r="O10" s="175">
        <v>135469</v>
      </c>
      <c r="P10" s="175">
        <v>138529</v>
      </c>
      <c r="Q10" s="176">
        <f t="shared" ref="Q10:Q22" si="2">IFERROR(P10/O10-1,"-")</f>
        <v>2.2588193608869878E-2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28045</v>
      </c>
      <c r="D11" s="159">
        <v>60612</v>
      </c>
      <c r="E11" s="159">
        <v>60671</v>
      </c>
      <c r="F11" s="159">
        <v>62028</v>
      </c>
      <c r="G11" s="159">
        <v>59950</v>
      </c>
      <c r="H11" s="160">
        <f t="shared" si="0"/>
        <v>-3.3500999548590982E-2</v>
      </c>
      <c r="I11" s="160">
        <f t="shared" si="1"/>
        <v>0.11633638388872071</v>
      </c>
      <c r="J11" s="79"/>
      <c r="K11" s="158" t="s">
        <v>97</v>
      </c>
      <c r="L11" s="159">
        <v>3197</v>
      </c>
      <c r="M11" s="159">
        <v>6316</v>
      </c>
      <c r="N11" s="159">
        <v>4714</v>
      </c>
      <c r="O11" s="159">
        <v>5537</v>
      </c>
      <c r="P11" s="159">
        <v>6574</v>
      </c>
      <c r="Q11" s="160">
        <f t="shared" si="2"/>
        <v>0.18728553368249945</v>
      </c>
      <c r="R11" s="160">
        <f t="shared" si="3"/>
        <v>4.7455767384446575E-2</v>
      </c>
    </row>
    <row r="12" spans="1:18" x14ac:dyDescent="0.25">
      <c r="B12" s="162" t="s">
        <v>103</v>
      </c>
      <c r="C12" s="163">
        <v>20651</v>
      </c>
      <c r="D12" s="163">
        <v>25231</v>
      </c>
      <c r="E12" s="163">
        <v>22038</v>
      </c>
      <c r="F12" s="163">
        <v>22297</v>
      </c>
      <c r="G12" s="163">
        <v>19505</v>
      </c>
      <c r="H12" s="164">
        <f t="shared" si="0"/>
        <v>-0.1252186392788267</v>
      </c>
      <c r="I12" s="164">
        <f t="shared" si="1"/>
        <v>3.785056159715592E-2</v>
      </c>
      <c r="J12" s="79"/>
      <c r="K12" s="162" t="s">
        <v>103</v>
      </c>
      <c r="L12" s="163">
        <v>2429</v>
      </c>
      <c r="M12" s="163">
        <v>2586</v>
      </c>
      <c r="N12" s="163">
        <v>1495</v>
      </c>
      <c r="O12" s="163">
        <v>1960</v>
      </c>
      <c r="P12" s="163">
        <v>2386</v>
      </c>
      <c r="Q12" s="164">
        <f t="shared" si="2"/>
        <v>0.21734693877551026</v>
      </c>
      <c r="R12" s="164">
        <f t="shared" si="3"/>
        <v>1.7223830389304768E-2</v>
      </c>
    </row>
    <row r="13" spans="1:18" x14ac:dyDescent="0.25">
      <c r="B13" s="162" t="s">
        <v>100</v>
      </c>
      <c r="C13" s="163">
        <v>7394</v>
      </c>
      <c r="D13" s="163">
        <v>35381</v>
      </c>
      <c r="E13" s="163">
        <v>38633</v>
      </c>
      <c r="F13" s="163">
        <v>39731</v>
      </c>
      <c r="G13" s="163">
        <v>40445</v>
      </c>
      <c r="H13" s="164">
        <f t="shared" si="0"/>
        <v>1.7970853993103608E-2</v>
      </c>
      <c r="I13" s="164">
        <f t="shared" si="1"/>
        <v>7.8485822291564783E-2</v>
      </c>
      <c r="J13" s="79"/>
      <c r="K13" s="162" t="s">
        <v>100</v>
      </c>
      <c r="L13" s="163">
        <v>768</v>
      </c>
      <c r="M13" s="163">
        <v>3730</v>
      </c>
      <c r="N13" s="163">
        <v>3219</v>
      </c>
      <c r="O13" s="163">
        <v>3577</v>
      </c>
      <c r="P13" s="163">
        <v>4188</v>
      </c>
      <c r="Q13" s="164">
        <f t="shared" si="2"/>
        <v>0.17081353089180884</v>
      </c>
      <c r="R13" s="164">
        <f>P13/P$10</f>
        <v>3.023193699514181E-2</v>
      </c>
    </row>
    <row r="14" spans="1:18" x14ac:dyDescent="0.25">
      <c r="B14" s="158" t="s">
        <v>107</v>
      </c>
      <c r="C14" s="159">
        <v>34479</v>
      </c>
      <c r="D14" s="159">
        <v>340560</v>
      </c>
      <c r="E14" s="159">
        <v>430668</v>
      </c>
      <c r="F14" s="159">
        <v>465047</v>
      </c>
      <c r="G14" s="159">
        <v>455366</v>
      </c>
      <c r="H14" s="160">
        <f t="shared" si="0"/>
        <v>-2.081725072949614E-2</v>
      </c>
      <c r="I14" s="160">
        <f t="shared" si="1"/>
        <v>0.8836636161112793</v>
      </c>
      <c r="J14" s="79"/>
      <c r="K14" s="158" t="s">
        <v>107</v>
      </c>
      <c r="L14" s="159">
        <v>8136</v>
      </c>
      <c r="M14" s="159">
        <v>96596</v>
      </c>
      <c r="N14" s="159">
        <v>120916</v>
      </c>
      <c r="O14" s="159">
        <v>129932</v>
      </c>
      <c r="P14" s="159">
        <v>131955</v>
      </c>
      <c r="Q14" s="160">
        <f t="shared" si="2"/>
        <v>1.5569682603207902E-2</v>
      </c>
      <c r="R14" s="160">
        <f t="shared" si="3"/>
        <v>0.95254423261555343</v>
      </c>
    </row>
    <row r="15" spans="1:18" x14ac:dyDescent="0.25">
      <c r="B15" s="162" t="s">
        <v>110</v>
      </c>
      <c r="C15" s="163">
        <v>1527</v>
      </c>
      <c r="D15" s="163">
        <v>133640</v>
      </c>
      <c r="E15" s="163">
        <v>168526</v>
      </c>
      <c r="F15" s="163">
        <v>181322</v>
      </c>
      <c r="G15" s="163">
        <v>182398</v>
      </c>
      <c r="H15" s="164">
        <f t="shared" si="0"/>
        <v>5.9341944165627325E-3</v>
      </c>
      <c r="I15" s="164">
        <f t="shared" si="1"/>
        <v>0.35395369055104053</v>
      </c>
      <c r="J15" s="79"/>
      <c r="K15" s="162" t="s">
        <v>110</v>
      </c>
      <c r="L15" s="163">
        <v>338</v>
      </c>
      <c r="M15" s="163">
        <v>39247</v>
      </c>
      <c r="N15" s="163">
        <v>49531</v>
      </c>
      <c r="O15" s="163">
        <v>54933</v>
      </c>
      <c r="P15" s="163">
        <v>56207</v>
      </c>
      <c r="Q15" s="164">
        <f t="shared" si="2"/>
        <v>2.3191888300293062E-2</v>
      </c>
      <c r="R15" s="164">
        <f t="shared" si="3"/>
        <v>0.40574175804344215</v>
      </c>
    </row>
    <row r="16" spans="1:18" x14ac:dyDescent="0.25">
      <c r="B16" s="162" t="s">
        <v>113</v>
      </c>
      <c r="C16" s="163">
        <v>5039</v>
      </c>
      <c r="D16" s="163">
        <v>35627</v>
      </c>
      <c r="E16" s="163">
        <v>49170</v>
      </c>
      <c r="F16" s="163">
        <v>54099</v>
      </c>
      <c r="G16" s="163">
        <v>49506</v>
      </c>
      <c r="H16" s="164">
        <f t="shared" si="0"/>
        <v>-8.4899905728386793E-2</v>
      </c>
      <c r="I16" s="164">
        <f t="shared" si="1"/>
        <v>9.6069208019933405E-2</v>
      </c>
      <c r="J16" s="79"/>
      <c r="K16" s="162" t="s">
        <v>113</v>
      </c>
      <c r="L16" s="163">
        <v>719</v>
      </c>
      <c r="M16" s="163">
        <v>3775</v>
      </c>
      <c r="N16" s="163">
        <v>5933</v>
      </c>
      <c r="O16" s="163">
        <v>5850</v>
      </c>
      <c r="P16" s="163">
        <v>5416</v>
      </c>
      <c r="Q16" s="164">
        <f t="shared" si="2"/>
        <v>-7.4188034188034213E-2</v>
      </c>
      <c r="R16" s="164">
        <f t="shared" si="3"/>
        <v>3.9096506868597912E-2</v>
      </c>
    </row>
    <row r="17" spans="2:22" x14ac:dyDescent="0.25">
      <c r="B17" s="162" t="s">
        <v>116</v>
      </c>
      <c r="C17" s="163">
        <v>8324</v>
      </c>
      <c r="D17" s="163">
        <v>20225</v>
      </c>
      <c r="E17" s="163">
        <v>25546</v>
      </c>
      <c r="F17" s="163">
        <v>26942</v>
      </c>
      <c r="G17" s="163">
        <v>24872</v>
      </c>
      <c r="H17" s="164">
        <f t="shared" si="0"/>
        <v>-7.6831712567738131E-2</v>
      </c>
      <c r="I17" s="164">
        <f t="shared" si="1"/>
        <v>4.8265530276568165E-2</v>
      </c>
      <c r="J17" s="79"/>
      <c r="K17" s="162" t="s">
        <v>116</v>
      </c>
      <c r="L17" s="163">
        <v>1531</v>
      </c>
      <c r="M17" s="163">
        <v>2966</v>
      </c>
      <c r="N17" s="163">
        <v>3332</v>
      </c>
      <c r="O17" s="163">
        <v>3469</v>
      </c>
      <c r="P17" s="163">
        <v>3829</v>
      </c>
      <c r="Q17" s="164">
        <f t="shared" si="2"/>
        <v>0.1037763044104929</v>
      </c>
      <c r="R17" s="164">
        <f t="shared" si="3"/>
        <v>2.764042186112655E-2</v>
      </c>
    </row>
    <row r="18" spans="2:22" x14ac:dyDescent="0.25">
      <c r="B18" s="162" t="s">
        <v>123</v>
      </c>
      <c r="C18" s="163">
        <v>646</v>
      </c>
      <c r="D18" s="163">
        <v>16794</v>
      </c>
      <c r="E18" s="163">
        <v>15703</v>
      </c>
      <c r="F18" s="163">
        <v>18859</v>
      </c>
      <c r="G18" s="163">
        <v>18189</v>
      </c>
      <c r="H18" s="164">
        <f t="shared" si="0"/>
        <v>-3.5526804178376392E-2</v>
      </c>
      <c r="I18" s="164">
        <f t="shared" si="1"/>
        <v>3.5296788766504439E-2</v>
      </c>
      <c r="J18" s="79"/>
      <c r="K18" s="162" t="s">
        <v>123</v>
      </c>
      <c r="L18" s="163">
        <v>166</v>
      </c>
      <c r="M18" s="163">
        <v>5224</v>
      </c>
      <c r="N18" s="163">
        <v>5687</v>
      </c>
      <c r="O18" s="163">
        <v>6060</v>
      </c>
      <c r="P18" s="163">
        <v>5899</v>
      </c>
      <c r="Q18" s="164">
        <f t="shared" si="2"/>
        <v>-2.6567656765676517E-2</v>
      </c>
      <c r="R18" s="164">
        <f t="shared" si="3"/>
        <v>4.2583141436089197E-2</v>
      </c>
    </row>
    <row r="19" spans="2:22" x14ac:dyDescent="0.25">
      <c r="B19" s="162" t="s">
        <v>119</v>
      </c>
      <c r="C19" s="163">
        <v>677</v>
      </c>
      <c r="D19" s="163">
        <v>16122</v>
      </c>
      <c r="E19" s="163">
        <v>16177</v>
      </c>
      <c r="F19" s="163">
        <v>17001</v>
      </c>
      <c r="G19" s="163">
        <v>15355</v>
      </c>
      <c r="H19" s="164">
        <f t="shared" si="0"/>
        <v>-9.6817834245044421E-2</v>
      </c>
      <c r="I19" s="164">
        <f t="shared" si="1"/>
        <v>2.9797250619037638E-2</v>
      </c>
      <c r="J19" s="79"/>
      <c r="K19" s="162" t="s">
        <v>119</v>
      </c>
      <c r="L19" s="163">
        <v>83</v>
      </c>
      <c r="M19" s="163">
        <v>3834</v>
      </c>
      <c r="N19" s="163">
        <v>4177</v>
      </c>
      <c r="O19" s="163">
        <v>4879</v>
      </c>
      <c r="P19" s="163">
        <v>3967</v>
      </c>
      <c r="Q19" s="164">
        <f t="shared" si="2"/>
        <v>-0.18692354990776794</v>
      </c>
      <c r="R19" s="164">
        <f t="shared" si="3"/>
        <v>2.8636603166124059E-2</v>
      </c>
    </row>
    <row r="20" spans="2:22" x14ac:dyDescent="0.25">
      <c r="B20" s="162" t="s">
        <v>128</v>
      </c>
      <c r="C20" s="163">
        <v>117</v>
      </c>
      <c r="D20" s="163">
        <v>10516</v>
      </c>
      <c r="E20" s="163">
        <v>15767</v>
      </c>
      <c r="F20" s="163">
        <v>13877</v>
      </c>
      <c r="G20" s="163">
        <v>12487</v>
      </c>
      <c r="H20" s="164">
        <f t="shared" si="0"/>
        <v>-0.10016574187504501</v>
      </c>
      <c r="I20" s="164">
        <f t="shared" si="1"/>
        <v>2.4231733538256139E-2</v>
      </c>
      <c r="J20" s="79"/>
      <c r="K20" s="162" t="s">
        <v>128</v>
      </c>
      <c r="L20" s="163">
        <v>37</v>
      </c>
      <c r="M20" s="163">
        <v>4252</v>
      </c>
      <c r="N20" s="163">
        <v>5396</v>
      </c>
      <c r="O20" s="163">
        <v>4760</v>
      </c>
      <c r="P20" s="163">
        <v>4547</v>
      </c>
      <c r="Q20" s="164">
        <f t="shared" si="2"/>
        <v>-4.4747899159663818E-2</v>
      </c>
      <c r="R20" s="164">
        <f t="shared" si="3"/>
        <v>3.282345212915707E-2</v>
      </c>
    </row>
    <row r="21" spans="2:22" x14ac:dyDescent="0.25">
      <c r="B21" s="162" t="s">
        <v>131</v>
      </c>
      <c r="C21" s="163">
        <v>680</v>
      </c>
      <c r="D21" s="163">
        <v>6902</v>
      </c>
      <c r="E21" s="163">
        <v>12428</v>
      </c>
      <c r="F21" s="163">
        <v>14263</v>
      </c>
      <c r="G21" s="163">
        <v>11218</v>
      </c>
      <c r="H21" s="164">
        <f t="shared" si="0"/>
        <v>-0.21348944822267402</v>
      </c>
      <c r="I21" s="164">
        <f t="shared" si="1"/>
        <v>2.1769166880127921E-2</v>
      </c>
      <c r="J21" s="79"/>
      <c r="K21" s="162" t="s">
        <v>131</v>
      </c>
      <c r="L21" s="163">
        <v>437</v>
      </c>
      <c r="M21" s="163">
        <v>3074</v>
      </c>
      <c r="N21" s="163">
        <v>4976</v>
      </c>
      <c r="O21" s="163">
        <v>5436</v>
      </c>
      <c r="P21" s="163">
        <v>4418</v>
      </c>
      <c r="Q21" s="164">
        <f t="shared" si="2"/>
        <v>-0.1872700515084621</v>
      </c>
      <c r="R21" s="164">
        <f t="shared" si="3"/>
        <v>3.1892239170137664E-2</v>
      </c>
    </row>
    <row r="22" spans="2:22" x14ac:dyDescent="0.25">
      <c r="B22" s="167" t="s">
        <v>145</v>
      </c>
      <c r="C22" s="168">
        <f>C14-SUM(C15:C21)</f>
        <v>17469</v>
      </c>
      <c r="D22" s="168">
        <f>D14-SUM(D15:D21)</f>
        <v>100734</v>
      </c>
      <c r="E22" s="168">
        <f>E14-SUM(E15:E21)</f>
        <v>127351</v>
      </c>
      <c r="F22" s="168">
        <f>F14-SUM(F15:F21)</f>
        <v>138684</v>
      </c>
      <c r="G22" s="168">
        <f>G14-SUM(G15:G21)</f>
        <v>141341</v>
      </c>
      <c r="H22" s="169">
        <f t="shared" si="0"/>
        <v>1.9158662859450226E-2</v>
      </c>
      <c r="I22" s="169">
        <f t="shared" si="1"/>
        <v>0.27428024745981106</v>
      </c>
      <c r="J22" s="79"/>
      <c r="K22" s="167" t="s">
        <v>145</v>
      </c>
      <c r="L22" s="168">
        <f>L14-SUM(L15:L21)</f>
        <v>4825</v>
      </c>
      <c r="M22" s="168">
        <f>M14-SUM(M15:M21)</f>
        <v>34224</v>
      </c>
      <c r="N22" s="168">
        <f>N14-SUM(N15:N21)</f>
        <v>41884</v>
      </c>
      <c r="O22" s="168">
        <f>O14-SUM(O15:O21)</f>
        <v>44545</v>
      </c>
      <c r="P22" s="168">
        <f>P14-SUM(P15:P21)</f>
        <v>47672</v>
      </c>
      <c r="Q22" s="169">
        <f t="shared" si="2"/>
        <v>7.0198675496688789E-2</v>
      </c>
      <c r="R22" s="169">
        <f t="shared" si="3"/>
        <v>0.34413010994087878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21931</v>
      </c>
      <c r="D24" s="175">
        <v>153015</v>
      </c>
      <c r="E24" s="175">
        <v>177657</v>
      </c>
      <c r="F24" s="175">
        <v>186781</v>
      </c>
      <c r="G24" s="175">
        <v>178289</v>
      </c>
      <c r="H24" s="176">
        <f t="shared" ref="H24:H36" si="4">IFERROR(G24/F24-1,"-")</f>
        <v>-4.5465009824339764E-2</v>
      </c>
      <c r="I24" s="176">
        <f t="shared" ref="I24:I36" si="5">G24/G$10</f>
        <v>0.34597994240427232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8935</v>
      </c>
      <c r="D25" s="159">
        <v>10386</v>
      </c>
      <c r="E25" s="159">
        <v>7225</v>
      </c>
      <c r="F25" s="159">
        <v>8736</v>
      </c>
      <c r="G25" s="159">
        <v>6280</v>
      </c>
      <c r="H25" s="160">
        <f t="shared" si="4"/>
        <v>-0.28113553113553114</v>
      </c>
      <c r="I25" s="160">
        <f t="shared" si="5"/>
        <v>1.2186697094598267E-2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6493</v>
      </c>
      <c r="D26" s="163">
        <v>4569</v>
      </c>
      <c r="E26" s="163">
        <v>2646</v>
      </c>
      <c r="F26" s="163">
        <v>3348</v>
      </c>
      <c r="G26" s="163">
        <v>2159</v>
      </c>
      <c r="H26" s="164">
        <f t="shared" si="4"/>
        <v>-0.35513739545997614</v>
      </c>
      <c r="I26" s="164">
        <f t="shared" si="5"/>
        <v>4.189662265483703E-3</v>
      </c>
    </row>
    <row r="27" spans="2:22" x14ac:dyDescent="0.25">
      <c r="B27" s="162" t="s">
        <v>100</v>
      </c>
      <c r="C27" s="163">
        <v>2442</v>
      </c>
      <c r="D27" s="163">
        <v>5817</v>
      </c>
      <c r="E27" s="163">
        <v>4579</v>
      </c>
      <c r="F27" s="163">
        <v>5388</v>
      </c>
      <c r="G27" s="163">
        <v>4121</v>
      </c>
      <c r="H27" s="164">
        <f t="shared" si="4"/>
        <v>-0.2351521900519673</v>
      </c>
      <c r="I27" s="164">
        <f t="shared" si="5"/>
        <v>7.9970348291145636E-3</v>
      </c>
    </row>
    <row r="28" spans="2:22" x14ac:dyDescent="0.25">
      <c r="B28" s="158" t="s">
        <v>107</v>
      </c>
      <c r="C28" s="159">
        <v>12996</v>
      </c>
      <c r="D28" s="159">
        <v>142629</v>
      </c>
      <c r="E28" s="159">
        <v>170432</v>
      </c>
      <c r="F28" s="159">
        <v>178045</v>
      </c>
      <c r="G28" s="159">
        <v>172009</v>
      </c>
      <c r="H28" s="160">
        <f t="shared" si="4"/>
        <v>-3.3901541745064434E-2</v>
      </c>
      <c r="I28" s="160">
        <f t="shared" si="5"/>
        <v>0.33379324530967408</v>
      </c>
    </row>
    <row r="29" spans="2:22" x14ac:dyDescent="0.25">
      <c r="B29" s="162" t="s">
        <v>110</v>
      </c>
      <c r="C29" s="163">
        <v>594</v>
      </c>
      <c r="D29" s="163">
        <v>64598</v>
      </c>
      <c r="E29" s="163">
        <v>76477</v>
      </c>
      <c r="F29" s="163">
        <v>80160</v>
      </c>
      <c r="G29" s="163">
        <v>80153</v>
      </c>
      <c r="H29" s="164">
        <f t="shared" si="4"/>
        <v>-8.7325349301448085E-5</v>
      </c>
      <c r="I29" s="164">
        <f t="shared" si="5"/>
        <v>0.15554145417569026</v>
      </c>
    </row>
    <row r="30" spans="2:22" x14ac:dyDescent="0.25">
      <c r="B30" s="162" t="s">
        <v>113</v>
      </c>
      <c r="C30" s="163">
        <v>1912</v>
      </c>
      <c r="D30" s="163">
        <v>13926</v>
      </c>
      <c r="E30" s="163">
        <v>18213</v>
      </c>
      <c r="F30" s="163">
        <v>18866</v>
      </c>
      <c r="G30" s="163">
        <v>16993</v>
      </c>
      <c r="H30" s="164">
        <f t="shared" si="4"/>
        <v>-9.9279126470899981E-2</v>
      </c>
      <c r="I30" s="164">
        <f t="shared" si="5"/>
        <v>3.2975882759316615E-2</v>
      </c>
    </row>
    <row r="31" spans="2:22" x14ac:dyDescent="0.25">
      <c r="B31" s="162" t="s">
        <v>116</v>
      </c>
      <c r="C31" s="163">
        <v>3688</v>
      </c>
      <c r="D31" s="163">
        <v>7162</v>
      </c>
      <c r="E31" s="163">
        <v>8107</v>
      </c>
      <c r="F31" s="163">
        <v>8148</v>
      </c>
      <c r="G31" s="163">
        <v>6377</v>
      </c>
      <c r="H31" s="164">
        <f t="shared" si="4"/>
        <v>-0.21735395189003437</v>
      </c>
      <c r="I31" s="164">
        <f t="shared" si="5"/>
        <v>1.2374931110231392E-2</v>
      </c>
    </row>
    <row r="32" spans="2:22" x14ac:dyDescent="0.25">
      <c r="B32" s="162" t="s">
        <v>123</v>
      </c>
      <c r="C32" s="163">
        <v>203</v>
      </c>
      <c r="D32" s="163">
        <v>7968</v>
      </c>
      <c r="E32" s="163">
        <v>6555</v>
      </c>
      <c r="F32" s="163">
        <v>7447</v>
      </c>
      <c r="G32" s="163">
        <v>7101</v>
      </c>
      <c r="H32" s="164">
        <f t="shared" si="4"/>
        <v>-4.6461662414395088E-2</v>
      </c>
      <c r="I32" s="164">
        <f t="shared" si="5"/>
        <v>1.3779894278462148E-2</v>
      </c>
    </row>
    <row r="33" spans="2:9" x14ac:dyDescent="0.25">
      <c r="B33" s="162" t="s">
        <v>119</v>
      </c>
      <c r="C33" s="163">
        <v>393</v>
      </c>
      <c r="D33" s="163">
        <v>9731</v>
      </c>
      <c r="E33" s="163">
        <v>9109</v>
      </c>
      <c r="F33" s="163">
        <v>8588</v>
      </c>
      <c r="G33" s="163">
        <v>8273</v>
      </c>
      <c r="H33" s="164">
        <f t="shared" si="4"/>
        <v>-3.6679087098276719E-2</v>
      </c>
      <c r="I33" s="164">
        <f t="shared" si="5"/>
        <v>1.6054226920957239E-2</v>
      </c>
    </row>
    <row r="34" spans="2:9" x14ac:dyDescent="0.25">
      <c r="B34" s="162" t="s">
        <v>128</v>
      </c>
      <c r="C34" s="163">
        <v>42</v>
      </c>
      <c r="D34" s="163">
        <v>3919</v>
      </c>
      <c r="E34" s="163">
        <v>5444</v>
      </c>
      <c r="F34" s="163">
        <v>4603</v>
      </c>
      <c r="G34" s="163">
        <v>4422</v>
      </c>
      <c r="H34" s="164">
        <f t="shared" si="4"/>
        <v>-3.9322181186182914E-2</v>
      </c>
      <c r="I34" s="164">
        <f t="shared" si="5"/>
        <v>8.5811424446359131E-3</v>
      </c>
    </row>
    <row r="35" spans="2:9" x14ac:dyDescent="0.25">
      <c r="B35" s="162" t="s">
        <v>131</v>
      </c>
      <c r="C35" s="163">
        <v>101</v>
      </c>
      <c r="D35" s="163">
        <v>2037</v>
      </c>
      <c r="E35" s="163">
        <v>4234</v>
      </c>
      <c r="F35" s="163">
        <v>4561</v>
      </c>
      <c r="G35" s="163">
        <v>3830</v>
      </c>
      <c r="H35" s="164">
        <f t="shared" si="4"/>
        <v>-0.16027187020390266</v>
      </c>
      <c r="I35" s="164">
        <f t="shared" si="5"/>
        <v>7.4323327822151848E-3</v>
      </c>
    </row>
    <row r="36" spans="2:9" x14ac:dyDescent="0.25">
      <c r="B36" s="167" t="s">
        <v>145</v>
      </c>
      <c r="C36" s="168">
        <f>C28-SUM(C29:C35)</f>
        <v>6063</v>
      </c>
      <c r="D36" s="168">
        <f>D28-SUM(D29:D35)</f>
        <v>33288</v>
      </c>
      <c r="E36" s="168">
        <f>E28-SUM(E29:E35)</f>
        <v>42293</v>
      </c>
      <c r="F36" s="168">
        <f>F28-SUM(F29:F35)</f>
        <v>45672</v>
      </c>
      <c r="G36" s="168">
        <f>G28-SUM(G29:G35)</f>
        <v>44860</v>
      </c>
      <c r="H36" s="169">
        <f t="shared" si="4"/>
        <v>-1.7778945524610235E-2</v>
      </c>
      <c r="I36" s="169">
        <f t="shared" si="5"/>
        <v>8.7053380838165315E-2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11333</v>
      </c>
      <c r="D38" s="175">
        <v>102912</v>
      </c>
      <c r="E38" s="175">
        <v>125630</v>
      </c>
      <c r="F38" s="175">
        <v>135469</v>
      </c>
      <c r="G38" s="175">
        <v>138529</v>
      </c>
      <c r="H38" s="176">
        <f t="shared" ref="H38:H50" si="6">IFERROR(G38/F38-1,"-")</f>
        <v>2.2588193608869878E-2</v>
      </c>
      <c r="I38" s="176">
        <f t="shared" ref="I38:I50" si="7">G38/G$10</f>
        <v>0.26882340156331258</v>
      </c>
    </row>
    <row r="39" spans="2:9" x14ac:dyDescent="0.25">
      <c r="B39" s="158" t="s">
        <v>97</v>
      </c>
      <c r="C39" s="159">
        <v>3197</v>
      </c>
      <c r="D39" s="159">
        <v>6316</v>
      </c>
      <c r="E39" s="159">
        <v>4714</v>
      </c>
      <c r="F39" s="159">
        <v>5537</v>
      </c>
      <c r="G39" s="159">
        <v>6574</v>
      </c>
      <c r="H39" s="160">
        <f t="shared" si="6"/>
        <v>0.18728553368249945</v>
      </c>
      <c r="I39" s="160">
        <f t="shared" si="7"/>
        <v>1.2757220812084236E-2</v>
      </c>
    </row>
    <row r="40" spans="2:9" x14ac:dyDescent="0.25">
      <c r="B40" s="162" t="s">
        <v>103</v>
      </c>
      <c r="C40" s="163">
        <v>2429</v>
      </c>
      <c r="D40" s="163">
        <v>2586</v>
      </c>
      <c r="E40" s="163">
        <v>1495</v>
      </c>
      <c r="F40" s="163">
        <v>1960</v>
      </c>
      <c r="G40" s="163">
        <v>2386</v>
      </c>
      <c r="H40" s="164">
        <f t="shared" si="6"/>
        <v>0.21734693877551026</v>
      </c>
      <c r="I40" s="164">
        <f t="shared" si="7"/>
        <v>4.6301686732024621E-3</v>
      </c>
    </row>
    <row r="41" spans="2:9" x14ac:dyDescent="0.25">
      <c r="B41" s="162" t="s">
        <v>100</v>
      </c>
      <c r="C41" s="163">
        <v>768</v>
      </c>
      <c r="D41" s="163">
        <v>3730</v>
      </c>
      <c r="E41" s="163">
        <v>3219</v>
      </c>
      <c r="F41" s="163">
        <v>3577</v>
      </c>
      <c r="G41" s="163">
        <v>4188</v>
      </c>
      <c r="H41" s="164">
        <f t="shared" si="6"/>
        <v>0.17081353089180884</v>
      </c>
      <c r="I41" s="164">
        <f t="shared" si="7"/>
        <v>8.1270521388817733E-3</v>
      </c>
    </row>
    <row r="42" spans="2:9" x14ac:dyDescent="0.25">
      <c r="B42" s="158" t="s">
        <v>107</v>
      </c>
      <c r="C42" s="159">
        <v>8136</v>
      </c>
      <c r="D42" s="159">
        <v>96596</v>
      </c>
      <c r="E42" s="159">
        <v>120916</v>
      </c>
      <c r="F42" s="159">
        <v>129932</v>
      </c>
      <c r="G42" s="159">
        <v>131955</v>
      </c>
      <c r="H42" s="160">
        <f t="shared" si="6"/>
        <v>1.5569682603207902E-2</v>
      </c>
      <c r="I42" s="160">
        <f t="shared" si="7"/>
        <v>0.25606618075122839</v>
      </c>
    </row>
    <row r="43" spans="2:9" x14ac:dyDescent="0.25">
      <c r="B43" s="162" t="s">
        <v>110</v>
      </c>
      <c r="C43" s="163">
        <v>338</v>
      </c>
      <c r="D43" s="163">
        <v>39247</v>
      </c>
      <c r="E43" s="163">
        <v>49531</v>
      </c>
      <c r="F43" s="163">
        <v>54933</v>
      </c>
      <c r="G43" s="163">
        <v>56207</v>
      </c>
      <c r="H43" s="164">
        <f t="shared" si="6"/>
        <v>2.3191888300293062E-2</v>
      </c>
      <c r="I43" s="164">
        <f t="shared" si="7"/>
        <v>0.10907287955351667</v>
      </c>
    </row>
    <row r="44" spans="2:9" x14ac:dyDescent="0.25">
      <c r="B44" s="162" t="s">
        <v>113</v>
      </c>
      <c r="C44" s="163">
        <v>719</v>
      </c>
      <c r="D44" s="163">
        <v>3775</v>
      </c>
      <c r="E44" s="163">
        <v>5933</v>
      </c>
      <c r="F44" s="163">
        <v>5850</v>
      </c>
      <c r="G44" s="163">
        <v>5416</v>
      </c>
      <c r="H44" s="164">
        <f t="shared" si="6"/>
        <v>-7.4188034188034213E-2</v>
      </c>
      <c r="I44" s="164">
        <f t="shared" si="7"/>
        <v>1.0510055965659905E-2</v>
      </c>
    </row>
    <row r="45" spans="2:9" x14ac:dyDescent="0.25">
      <c r="B45" s="162" t="s">
        <v>116</v>
      </c>
      <c r="C45" s="163">
        <v>1531</v>
      </c>
      <c r="D45" s="163">
        <v>2966</v>
      </c>
      <c r="E45" s="163">
        <v>3332</v>
      </c>
      <c r="F45" s="163">
        <v>3469</v>
      </c>
      <c r="G45" s="163">
        <v>3829</v>
      </c>
      <c r="H45" s="164">
        <f t="shared" si="6"/>
        <v>0.1037763044104929</v>
      </c>
      <c r="I45" s="164">
        <f t="shared" si="7"/>
        <v>7.4303922253529872E-3</v>
      </c>
    </row>
    <row r="46" spans="2:9" x14ac:dyDescent="0.25">
      <c r="B46" s="162" t="s">
        <v>123</v>
      </c>
      <c r="C46" s="163">
        <v>166</v>
      </c>
      <c r="D46" s="163">
        <v>5224</v>
      </c>
      <c r="E46" s="163">
        <v>5687</v>
      </c>
      <c r="F46" s="163">
        <v>6060</v>
      </c>
      <c r="G46" s="163">
        <v>5899</v>
      </c>
      <c r="H46" s="164">
        <f t="shared" si="6"/>
        <v>-2.6567656765676517E-2</v>
      </c>
      <c r="I46" s="164">
        <f t="shared" si="7"/>
        <v>1.1447344930101142E-2</v>
      </c>
    </row>
    <row r="47" spans="2:9" x14ac:dyDescent="0.25">
      <c r="B47" s="162" t="s">
        <v>119</v>
      </c>
      <c r="C47" s="163">
        <v>83</v>
      </c>
      <c r="D47" s="163">
        <v>3834</v>
      </c>
      <c r="E47" s="163">
        <v>4177</v>
      </c>
      <c r="F47" s="163">
        <v>4879</v>
      </c>
      <c r="G47" s="163">
        <v>3967</v>
      </c>
      <c r="H47" s="164">
        <f t="shared" si="6"/>
        <v>-0.18692354990776794</v>
      </c>
      <c r="I47" s="164">
        <f t="shared" si="7"/>
        <v>7.6981890723361972E-3</v>
      </c>
    </row>
    <row r="48" spans="2:9" x14ac:dyDescent="0.25">
      <c r="B48" s="162" t="s">
        <v>128</v>
      </c>
      <c r="C48" s="163">
        <v>37</v>
      </c>
      <c r="D48" s="163">
        <v>4252</v>
      </c>
      <c r="E48" s="163">
        <v>5396</v>
      </c>
      <c r="F48" s="163">
        <v>4760</v>
      </c>
      <c r="G48" s="163">
        <v>4547</v>
      </c>
      <c r="H48" s="164">
        <f t="shared" si="6"/>
        <v>-4.4747899159663818E-2</v>
      </c>
      <c r="I48" s="164">
        <f t="shared" si="7"/>
        <v>8.8237120524105594E-3</v>
      </c>
    </row>
    <row r="49" spans="2:9" x14ac:dyDescent="0.25">
      <c r="B49" s="162" t="s">
        <v>131</v>
      </c>
      <c r="C49" s="163">
        <v>437</v>
      </c>
      <c r="D49" s="163">
        <v>3074</v>
      </c>
      <c r="E49" s="163">
        <v>4976</v>
      </c>
      <c r="F49" s="163">
        <v>5436</v>
      </c>
      <c r="G49" s="163">
        <v>4418</v>
      </c>
      <c r="H49" s="164">
        <f t="shared" si="6"/>
        <v>-0.1872700515084621</v>
      </c>
      <c r="I49" s="164">
        <f t="shared" si="7"/>
        <v>8.5733802171871244E-3</v>
      </c>
    </row>
    <row r="50" spans="2:9" x14ac:dyDescent="0.25">
      <c r="B50" s="167" t="s">
        <v>145</v>
      </c>
      <c r="C50" s="168">
        <f>C42-SUM(C43:C49)</f>
        <v>4825</v>
      </c>
      <c r="D50" s="168">
        <f>D42-SUM(D43:D49)</f>
        <v>34224</v>
      </c>
      <c r="E50" s="168">
        <f>E42-SUM(E43:E49)</f>
        <v>41884</v>
      </c>
      <c r="F50" s="168">
        <f>F42-SUM(F43:F49)</f>
        <v>44545</v>
      </c>
      <c r="G50" s="168">
        <f>G42-SUM(G43:G49)</f>
        <v>47672</v>
      </c>
      <c r="H50" s="169">
        <f t="shared" si="6"/>
        <v>7.0198675496688789E-2</v>
      </c>
      <c r="I50" s="169">
        <f t="shared" si="7"/>
        <v>9.2510226734663775E-2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390</v>
      </c>
      <c r="D52" s="175">
        <v>3092</v>
      </c>
      <c r="E52" s="175">
        <v>4933</v>
      </c>
      <c r="F52" s="175">
        <v>5269</v>
      </c>
      <c r="G52" s="175">
        <v>4496</v>
      </c>
      <c r="H52" s="176">
        <f t="shared" ref="H52:H64" si="8">IFERROR(G52/F52-1,"-")</f>
        <v>-0.14670715505788579</v>
      </c>
      <c r="I52" s="176">
        <f t="shared" ref="I52:I64" si="9">G52/G$10</f>
        <v>8.7247436524385043E-3</v>
      </c>
    </row>
    <row r="53" spans="2:9" x14ac:dyDescent="0.25">
      <c r="B53" s="158" t="s">
        <v>97</v>
      </c>
      <c r="C53" s="159">
        <v>51</v>
      </c>
      <c r="D53" s="159">
        <v>142</v>
      </c>
      <c r="E53" s="159">
        <v>1670</v>
      </c>
      <c r="F53" s="159">
        <v>972</v>
      </c>
      <c r="G53" s="159">
        <v>653</v>
      </c>
      <c r="H53" s="160">
        <f t="shared" si="8"/>
        <v>-0.32818930041152261</v>
      </c>
      <c r="I53" s="160">
        <f t="shared" si="9"/>
        <v>1.2671836310147559E-3</v>
      </c>
    </row>
    <row r="54" spans="2:9" x14ac:dyDescent="0.25">
      <c r="B54" s="162" t="s">
        <v>103</v>
      </c>
      <c r="C54" s="163">
        <v>39</v>
      </c>
      <c r="D54" s="163">
        <v>28</v>
      </c>
      <c r="E54" s="163">
        <v>1178</v>
      </c>
      <c r="F54" s="163">
        <v>379</v>
      </c>
      <c r="G54" s="163">
        <v>397</v>
      </c>
      <c r="H54" s="164">
        <f t="shared" si="8"/>
        <v>4.7493403693931402E-2</v>
      </c>
      <c r="I54" s="164">
        <f t="shared" si="9"/>
        <v>7.7040107429227891E-4</v>
      </c>
    </row>
    <row r="55" spans="2:9" x14ac:dyDescent="0.25">
      <c r="B55" s="162" t="s">
        <v>100</v>
      </c>
      <c r="C55" s="163">
        <v>12</v>
      </c>
      <c r="D55" s="163">
        <v>114</v>
      </c>
      <c r="E55" s="163">
        <v>492</v>
      </c>
      <c r="F55" s="163">
        <v>593</v>
      </c>
      <c r="G55" s="163">
        <v>256</v>
      </c>
      <c r="H55" s="164">
        <f t="shared" si="8"/>
        <v>-0.56829679595278249</v>
      </c>
      <c r="I55" s="164">
        <f t="shared" si="9"/>
        <v>4.9678255672247712E-4</v>
      </c>
    </row>
    <row r="56" spans="2:9" x14ac:dyDescent="0.25">
      <c r="B56" s="158" t="s">
        <v>107</v>
      </c>
      <c r="C56" s="159">
        <v>339</v>
      </c>
      <c r="D56" s="159">
        <v>2950</v>
      </c>
      <c r="E56" s="159">
        <v>3263</v>
      </c>
      <c r="F56" s="159">
        <v>4297</v>
      </c>
      <c r="G56" s="159">
        <v>3843</v>
      </c>
      <c r="H56" s="160">
        <f t="shared" si="8"/>
        <v>-0.10565510821503377</v>
      </c>
      <c r="I56" s="160">
        <f t="shared" si="9"/>
        <v>7.4575600214237476E-3</v>
      </c>
    </row>
    <row r="57" spans="2:9" x14ac:dyDescent="0.25">
      <c r="B57" s="162" t="s">
        <v>110</v>
      </c>
      <c r="C57" s="163">
        <v>6</v>
      </c>
      <c r="D57" s="163">
        <v>1084</v>
      </c>
      <c r="E57" s="163">
        <v>977</v>
      </c>
      <c r="F57" s="163">
        <v>1192</v>
      </c>
      <c r="G57" s="163">
        <v>1206</v>
      </c>
      <c r="H57" s="164">
        <f t="shared" si="8"/>
        <v>1.1744966442952975E-2</v>
      </c>
      <c r="I57" s="164">
        <f t="shared" si="9"/>
        <v>2.3403115758097942E-3</v>
      </c>
    </row>
    <row r="58" spans="2:9" x14ac:dyDescent="0.25">
      <c r="B58" s="162" t="s">
        <v>113</v>
      </c>
      <c r="C58" s="163">
        <v>207</v>
      </c>
      <c r="D58" s="163">
        <v>660</v>
      </c>
      <c r="E58" s="163">
        <v>642</v>
      </c>
      <c r="F58" s="163">
        <v>898</v>
      </c>
      <c r="G58" s="163">
        <v>865</v>
      </c>
      <c r="H58" s="164">
        <f t="shared" si="8"/>
        <v>-3.674832962138086E-2</v>
      </c>
      <c r="I58" s="164">
        <f t="shared" si="9"/>
        <v>1.6785816858005574E-3</v>
      </c>
    </row>
    <row r="59" spans="2:9" x14ac:dyDescent="0.25">
      <c r="B59" s="162" t="s">
        <v>116</v>
      </c>
      <c r="C59" s="163">
        <v>29</v>
      </c>
      <c r="D59" s="163">
        <v>140</v>
      </c>
      <c r="E59" s="163">
        <v>308</v>
      </c>
      <c r="F59" s="163">
        <v>306</v>
      </c>
      <c r="G59" s="163">
        <v>209</v>
      </c>
      <c r="H59" s="164">
        <f t="shared" si="8"/>
        <v>-0.31699346405228757</v>
      </c>
      <c r="I59" s="164">
        <f t="shared" si="9"/>
        <v>4.0557638419920982E-4</v>
      </c>
    </row>
    <row r="60" spans="2:9" x14ac:dyDescent="0.25">
      <c r="B60" s="162" t="s">
        <v>123</v>
      </c>
      <c r="C60" s="163">
        <v>6</v>
      </c>
      <c r="D60" s="163">
        <v>121</v>
      </c>
      <c r="E60" s="163">
        <v>79</v>
      </c>
      <c r="F60" s="163">
        <v>174</v>
      </c>
      <c r="G60" s="163">
        <v>105</v>
      </c>
      <c r="H60" s="164">
        <f t="shared" si="8"/>
        <v>-0.39655172413793105</v>
      </c>
      <c r="I60" s="164">
        <f t="shared" si="9"/>
        <v>2.0375847053070349E-4</v>
      </c>
    </row>
    <row r="61" spans="2:9" x14ac:dyDescent="0.25">
      <c r="B61" s="162" t="s">
        <v>119</v>
      </c>
      <c r="C61" s="163">
        <v>3</v>
      </c>
      <c r="D61" s="163">
        <v>120</v>
      </c>
      <c r="E61" s="163">
        <v>75</v>
      </c>
      <c r="F61" s="163">
        <v>101</v>
      </c>
      <c r="G61" s="163">
        <v>139</v>
      </c>
      <c r="H61" s="164">
        <f t="shared" si="8"/>
        <v>0.37623762376237613</v>
      </c>
      <c r="I61" s="164">
        <f t="shared" si="9"/>
        <v>2.6973740384540746E-4</v>
      </c>
    </row>
    <row r="62" spans="2:9" x14ac:dyDescent="0.25">
      <c r="B62" s="162" t="s">
        <v>128</v>
      </c>
      <c r="C62" s="163">
        <v>0</v>
      </c>
      <c r="D62" s="163">
        <v>13</v>
      </c>
      <c r="E62" s="163">
        <v>52</v>
      </c>
      <c r="F62" s="163">
        <v>27</v>
      </c>
      <c r="G62" s="163">
        <v>77</v>
      </c>
      <c r="H62" s="164">
        <f t="shared" si="8"/>
        <v>1.8518518518518516</v>
      </c>
      <c r="I62" s="164">
        <f t="shared" si="9"/>
        <v>1.4942287838918256E-4</v>
      </c>
    </row>
    <row r="63" spans="2:9" x14ac:dyDescent="0.25">
      <c r="B63" s="162" t="s">
        <v>131</v>
      </c>
      <c r="C63" s="163">
        <v>0</v>
      </c>
      <c r="D63" s="163">
        <v>39</v>
      </c>
      <c r="E63" s="163">
        <v>57</v>
      </c>
      <c r="F63" s="163">
        <v>46</v>
      </c>
      <c r="G63" s="163">
        <v>27</v>
      </c>
      <c r="H63" s="164">
        <f t="shared" si="8"/>
        <v>-0.41304347826086951</v>
      </c>
      <c r="I63" s="164">
        <f t="shared" si="9"/>
        <v>5.2395035279323756E-5</v>
      </c>
    </row>
    <row r="64" spans="2:9" x14ac:dyDescent="0.25">
      <c r="B64" s="167" t="s">
        <v>145</v>
      </c>
      <c r="C64" s="168">
        <f>C56-SUM(C57:C63)</f>
        <v>88</v>
      </c>
      <c r="D64" s="168">
        <f>D56-SUM(D57:D63)</f>
        <v>773</v>
      </c>
      <c r="E64" s="168">
        <f>E56-SUM(E57:E63)</f>
        <v>1073</v>
      </c>
      <c r="F64" s="168">
        <f>F56-SUM(F57:F63)</f>
        <v>1553</v>
      </c>
      <c r="G64" s="168">
        <f>G56-SUM(G57:G63)</f>
        <v>1215</v>
      </c>
      <c r="H64" s="169">
        <f t="shared" si="8"/>
        <v>-0.21764327108821635</v>
      </c>
      <c r="I64" s="169">
        <f t="shared" si="9"/>
        <v>2.3577765875695687E-3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1889</v>
      </c>
      <c r="D66" s="175">
        <v>11385</v>
      </c>
      <c r="E66" s="175">
        <v>21667</v>
      </c>
      <c r="F66" s="175">
        <v>27867</v>
      </c>
      <c r="G66" s="175">
        <v>18081</v>
      </c>
      <c r="H66" s="176">
        <f t="shared" ref="H66:H78" si="10">IFERROR(G66/F66-1,"-")</f>
        <v>-0.3511680482290882</v>
      </c>
      <c r="I66" s="176">
        <f t="shared" ref="I66:I78" si="11">G66/G$10</f>
        <v>3.508720862538714E-2</v>
      </c>
    </row>
    <row r="67" spans="2:9" x14ac:dyDescent="0.25">
      <c r="B67" s="158" t="s">
        <v>97</v>
      </c>
      <c r="C67" s="159">
        <v>843</v>
      </c>
      <c r="D67" s="159">
        <v>2571</v>
      </c>
      <c r="E67" s="159">
        <v>2445</v>
      </c>
      <c r="F67" s="159">
        <v>3850</v>
      </c>
      <c r="G67" s="159">
        <v>2230</v>
      </c>
      <c r="H67" s="160">
        <f t="shared" si="10"/>
        <v>-0.42077922077922081</v>
      </c>
      <c r="I67" s="160">
        <f t="shared" si="11"/>
        <v>4.3274418026997023E-3</v>
      </c>
    </row>
    <row r="68" spans="2:9" x14ac:dyDescent="0.25">
      <c r="B68" s="162" t="s">
        <v>103</v>
      </c>
      <c r="C68" s="163">
        <v>824</v>
      </c>
      <c r="D68" s="163">
        <v>1614</v>
      </c>
      <c r="E68" s="163">
        <v>2101</v>
      </c>
      <c r="F68" s="163">
        <v>2238</v>
      </c>
      <c r="G68" s="163">
        <v>792</v>
      </c>
      <c r="H68" s="164">
        <f t="shared" si="10"/>
        <v>-0.64611260053619302</v>
      </c>
      <c r="I68" s="164">
        <f t="shared" si="11"/>
        <v>1.5369210348601635E-3</v>
      </c>
    </row>
    <row r="69" spans="2:9" x14ac:dyDescent="0.25">
      <c r="B69" s="162" t="s">
        <v>100</v>
      </c>
      <c r="C69" s="163">
        <v>19</v>
      </c>
      <c r="D69" s="163">
        <v>957</v>
      </c>
      <c r="E69" s="163">
        <v>344</v>
      </c>
      <c r="F69" s="163">
        <v>1612</v>
      </c>
      <c r="G69" s="163">
        <v>1438</v>
      </c>
      <c r="H69" s="164">
        <f t="shared" si="10"/>
        <v>-0.10794044665012403</v>
      </c>
      <c r="I69" s="164">
        <f t="shared" si="11"/>
        <v>2.7905207678395392E-3</v>
      </c>
    </row>
    <row r="70" spans="2:9" x14ac:dyDescent="0.25">
      <c r="B70" s="158" t="s">
        <v>107</v>
      </c>
      <c r="C70" s="159">
        <v>1046</v>
      </c>
      <c r="D70" s="159">
        <v>8814</v>
      </c>
      <c r="E70" s="159">
        <v>19222</v>
      </c>
      <c r="F70" s="159">
        <v>24017</v>
      </c>
      <c r="G70" s="159">
        <v>15851</v>
      </c>
      <c r="H70" s="160">
        <f t="shared" si="10"/>
        <v>-0.34000916017820715</v>
      </c>
      <c r="I70" s="160">
        <f t="shared" si="11"/>
        <v>3.075976682268744E-2</v>
      </c>
    </row>
    <row r="71" spans="2:9" x14ac:dyDescent="0.25">
      <c r="B71" s="162" t="s">
        <v>110</v>
      </c>
      <c r="C71" s="163">
        <v>5</v>
      </c>
      <c r="D71" s="163">
        <v>3192</v>
      </c>
      <c r="E71" s="163">
        <v>6111</v>
      </c>
      <c r="F71" s="163">
        <v>7341</v>
      </c>
      <c r="G71" s="163">
        <v>7296</v>
      </c>
      <c r="H71" s="164">
        <f t="shared" si="10"/>
        <v>-6.129955046996316E-3</v>
      </c>
      <c r="I71" s="164">
        <f t="shared" si="11"/>
        <v>1.4158302866590597E-2</v>
      </c>
    </row>
    <row r="72" spans="2:9" x14ac:dyDescent="0.25">
      <c r="B72" s="162" t="s">
        <v>113</v>
      </c>
      <c r="C72" s="163">
        <v>313</v>
      </c>
      <c r="D72" s="163">
        <v>1320</v>
      </c>
      <c r="E72" s="163">
        <v>1171</v>
      </c>
      <c r="F72" s="163">
        <v>1585</v>
      </c>
      <c r="G72" s="163">
        <v>1198</v>
      </c>
      <c r="H72" s="164">
        <f t="shared" si="10"/>
        <v>-0.2441640378548896</v>
      </c>
      <c r="I72" s="164">
        <f t="shared" si="11"/>
        <v>2.3247871209122169E-3</v>
      </c>
    </row>
    <row r="73" spans="2:9" x14ac:dyDescent="0.25">
      <c r="B73" s="162" t="s">
        <v>116</v>
      </c>
      <c r="C73" s="163">
        <v>177</v>
      </c>
      <c r="D73" s="163">
        <v>775</v>
      </c>
      <c r="E73" s="163">
        <v>3031</v>
      </c>
      <c r="F73" s="163">
        <v>3212</v>
      </c>
      <c r="G73" s="163">
        <v>1026</v>
      </c>
      <c r="H73" s="164">
        <f t="shared" si="10"/>
        <v>-0.68057285180572857</v>
      </c>
      <c r="I73" s="164">
        <f t="shared" si="11"/>
        <v>1.9910113406143028E-3</v>
      </c>
    </row>
    <row r="74" spans="2:9" x14ac:dyDescent="0.25">
      <c r="B74" s="162" t="s">
        <v>123</v>
      </c>
      <c r="C74" s="163">
        <v>23</v>
      </c>
      <c r="D74" s="163">
        <v>226</v>
      </c>
      <c r="E74" s="163">
        <v>390</v>
      </c>
      <c r="F74" s="163">
        <v>1033</v>
      </c>
      <c r="G74" s="163">
        <v>627</v>
      </c>
      <c r="H74" s="164">
        <f t="shared" si="10"/>
        <v>-0.39303000968054214</v>
      </c>
      <c r="I74" s="164">
        <f t="shared" si="11"/>
        <v>1.2167291525976294E-3</v>
      </c>
    </row>
    <row r="75" spans="2:9" x14ac:dyDescent="0.25">
      <c r="B75" s="162" t="s">
        <v>119</v>
      </c>
      <c r="C75" s="163">
        <v>1</v>
      </c>
      <c r="D75" s="163">
        <v>234</v>
      </c>
      <c r="E75" s="163">
        <v>369</v>
      </c>
      <c r="F75" s="163">
        <v>703</v>
      </c>
      <c r="G75" s="163">
        <v>358</v>
      </c>
      <c r="H75" s="164">
        <f t="shared" si="10"/>
        <v>-0.49075391180654337</v>
      </c>
      <c r="I75" s="164">
        <f t="shared" si="11"/>
        <v>6.9471935666658906E-4</v>
      </c>
    </row>
    <row r="76" spans="2:9" x14ac:dyDescent="0.25">
      <c r="B76" s="162" t="s">
        <v>128</v>
      </c>
      <c r="C76" s="163">
        <v>0</v>
      </c>
      <c r="D76" s="163">
        <v>265</v>
      </c>
      <c r="E76" s="163">
        <v>1385</v>
      </c>
      <c r="F76" s="163">
        <v>1055</v>
      </c>
      <c r="G76" s="163">
        <v>485</v>
      </c>
      <c r="H76" s="164">
        <f t="shared" si="10"/>
        <v>-0.54028436018957349</v>
      </c>
      <c r="I76" s="164">
        <f t="shared" si="11"/>
        <v>9.411700781656304E-4</v>
      </c>
    </row>
    <row r="77" spans="2:9" x14ac:dyDescent="0.25">
      <c r="B77" s="162" t="s">
        <v>131</v>
      </c>
      <c r="C77" s="163">
        <v>0</v>
      </c>
      <c r="D77" s="163">
        <v>154</v>
      </c>
      <c r="E77" s="163">
        <v>247</v>
      </c>
      <c r="F77" s="163">
        <v>513</v>
      </c>
      <c r="G77" s="163">
        <v>608</v>
      </c>
      <c r="H77" s="164">
        <f t="shared" si="10"/>
        <v>0.18518518518518512</v>
      </c>
      <c r="I77" s="164">
        <f t="shared" si="11"/>
        <v>1.1798585722158832E-3</v>
      </c>
    </row>
    <row r="78" spans="2:9" x14ac:dyDescent="0.25">
      <c r="B78" s="167" t="s">
        <v>145</v>
      </c>
      <c r="C78" s="168">
        <f>C70-SUM(C71:C77)</f>
        <v>527</v>
      </c>
      <c r="D78" s="168">
        <f>D70-SUM(D71:D77)</f>
        <v>2648</v>
      </c>
      <c r="E78" s="168">
        <f>E70-SUM(E71:E77)</f>
        <v>6518</v>
      </c>
      <c r="F78" s="168">
        <f>F70-SUM(F71:F77)</f>
        <v>8575</v>
      </c>
      <c r="G78" s="168">
        <f>G70-SUM(G71:G77)</f>
        <v>4253</v>
      </c>
      <c r="H78" s="169">
        <f t="shared" si="10"/>
        <v>-0.50402332361516033</v>
      </c>
      <c r="I78" s="169">
        <f t="shared" si="11"/>
        <v>8.2531883349245896E-3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6799</v>
      </c>
      <c r="D80" s="175">
        <v>56972</v>
      </c>
      <c r="E80" s="175">
        <v>69900</v>
      </c>
      <c r="F80" s="175">
        <v>80389</v>
      </c>
      <c r="G80" s="175">
        <v>82767</v>
      </c>
      <c r="H80" s="176">
        <f t="shared" ref="H80:H92" si="12">IFERROR(G80/F80-1,"-")</f>
        <v>2.9581161601711647E-2</v>
      </c>
      <c r="I80" s="176">
        <f t="shared" ref="I80:I92" si="13">G80/G$10</f>
        <v>0.16061406981347368</v>
      </c>
    </row>
    <row r="81" spans="2:9" x14ac:dyDescent="0.25">
      <c r="B81" s="158" t="s">
        <v>97</v>
      </c>
      <c r="C81" s="159">
        <v>3102</v>
      </c>
      <c r="D81" s="159">
        <v>21264</v>
      </c>
      <c r="E81" s="159">
        <v>20449</v>
      </c>
      <c r="F81" s="159">
        <v>20128</v>
      </c>
      <c r="G81" s="159">
        <v>21353</v>
      </c>
      <c r="H81" s="160">
        <f t="shared" si="12"/>
        <v>6.0860492845786984E-2</v>
      </c>
      <c r="I81" s="160">
        <f t="shared" si="13"/>
        <v>4.1436710678496302E-2</v>
      </c>
    </row>
    <row r="82" spans="2:9" x14ac:dyDescent="0.25">
      <c r="B82" s="162" t="s">
        <v>103</v>
      </c>
      <c r="C82" s="163">
        <v>1900</v>
      </c>
      <c r="D82" s="163">
        <v>6002</v>
      </c>
      <c r="E82" s="163">
        <v>3214</v>
      </c>
      <c r="F82" s="163">
        <v>3643</v>
      </c>
      <c r="G82" s="163">
        <v>3654</v>
      </c>
      <c r="H82" s="164">
        <f t="shared" si="12"/>
        <v>3.0194894317869814E-3</v>
      </c>
      <c r="I82" s="164">
        <f t="shared" si="13"/>
        <v>7.0907947744684816E-3</v>
      </c>
    </row>
    <row r="83" spans="2:9" x14ac:dyDescent="0.25">
      <c r="B83" s="162" t="s">
        <v>100</v>
      </c>
      <c r="C83" s="163">
        <v>1202</v>
      </c>
      <c r="D83" s="163">
        <v>15262</v>
      </c>
      <c r="E83" s="163">
        <v>17235</v>
      </c>
      <c r="F83" s="163">
        <v>16485</v>
      </c>
      <c r="G83" s="163">
        <v>17699</v>
      </c>
      <c r="H83" s="164">
        <f t="shared" si="12"/>
        <v>7.36427054898392E-2</v>
      </c>
      <c r="I83" s="164">
        <f t="shared" si="13"/>
        <v>3.4345915904027823E-2</v>
      </c>
    </row>
    <row r="84" spans="2:9" x14ac:dyDescent="0.25">
      <c r="B84" s="158" t="s">
        <v>107</v>
      </c>
      <c r="C84" s="159">
        <v>3697</v>
      </c>
      <c r="D84" s="159">
        <v>35708</v>
      </c>
      <c r="E84" s="159">
        <v>49451</v>
      </c>
      <c r="F84" s="159">
        <v>60261</v>
      </c>
      <c r="G84" s="159">
        <v>61414</v>
      </c>
      <c r="H84" s="160">
        <f t="shared" si="12"/>
        <v>1.9133436219113564E-2</v>
      </c>
      <c r="I84" s="160">
        <f t="shared" si="13"/>
        <v>0.11917735913497737</v>
      </c>
    </row>
    <row r="85" spans="2:9" x14ac:dyDescent="0.25">
      <c r="B85" s="162" t="s">
        <v>110</v>
      </c>
      <c r="C85" s="163">
        <v>268</v>
      </c>
      <c r="D85" s="163">
        <v>5687</v>
      </c>
      <c r="E85" s="163">
        <v>8814</v>
      </c>
      <c r="F85" s="163">
        <v>11256</v>
      </c>
      <c r="G85" s="163">
        <v>11573</v>
      </c>
      <c r="H85" s="164">
        <f t="shared" si="12"/>
        <v>2.8162757640369573E-2</v>
      </c>
      <c r="I85" s="164">
        <f t="shared" si="13"/>
        <v>2.2458064566207921E-2</v>
      </c>
    </row>
    <row r="86" spans="2:9" x14ac:dyDescent="0.25">
      <c r="B86" s="162" t="s">
        <v>113</v>
      </c>
      <c r="C86" s="163">
        <v>858</v>
      </c>
      <c r="D86" s="163">
        <v>10988</v>
      </c>
      <c r="E86" s="163">
        <v>15779</v>
      </c>
      <c r="F86" s="163">
        <v>19184</v>
      </c>
      <c r="G86" s="163">
        <v>17678</v>
      </c>
      <c r="H86" s="164">
        <f t="shared" si="12"/>
        <v>-7.8502919099249335E-2</v>
      </c>
      <c r="I86" s="164">
        <f t="shared" si="13"/>
        <v>3.4305164209921676E-2</v>
      </c>
    </row>
    <row r="87" spans="2:9" x14ac:dyDescent="0.25">
      <c r="B87" s="162" t="s">
        <v>116</v>
      </c>
      <c r="C87" s="163">
        <v>742</v>
      </c>
      <c r="D87" s="163">
        <v>3209</v>
      </c>
      <c r="E87" s="163">
        <v>3964</v>
      </c>
      <c r="F87" s="163">
        <v>5679</v>
      </c>
      <c r="G87" s="163">
        <v>5853</v>
      </c>
      <c r="H87" s="164">
        <f t="shared" si="12"/>
        <v>3.0639197041732791E-2</v>
      </c>
      <c r="I87" s="164">
        <f t="shared" si="13"/>
        <v>1.1358079314440071E-2</v>
      </c>
    </row>
    <row r="88" spans="2:9" x14ac:dyDescent="0.25">
      <c r="B88" s="162" t="s">
        <v>123</v>
      </c>
      <c r="C88" s="163">
        <v>61</v>
      </c>
      <c r="D88" s="163">
        <v>1110</v>
      </c>
      <c r="E88" s="163">
        <v>908</v>
      </c>
      <c r="F88" s="163">
        <v>1411</v>
      </c>
      <c r="G88" s="163">
        <v>1992</v>
      </c>
      <c r="H88" s="164">
        <f t="shared" si="12"/>
        <v>0.41176470588235303</v>
      </c>
      <c r="I88" s="164">
        <f t="shared" si="13"/>
        <v>3.8655892694967747E-3</v>
      </c>
    </row>
    <row r="89" spans="2:9" x14ac:dyDescent="0.25">
      <c r="B89" s="162" t="s">
        <v>119</v>
      </c>
      <c r="C89" s="163">
        <v>59</v>
      </c>
      <c r="D89" s="163">
        <v>679</v>
      </c>
      <c r="E89" s="163">
        <v>551</v>
      </c>
      <c r="F89" s="163">
        <v>750</v>
      </c>
      <c r="G89" s="163">
        <v>914</v>
      </c>
      <c r="H89" s="164">
        <f t="shared" si="12"/>
        <v>0.21866666666666656</v>
      </c>
      <c r="I89" s="164">
        <f t="shared" si="13"/>
        <v>1.773668972048219E-3</v>
      </c>
    </row>
    <row r="90" spans="2:9" x14ac:dyDescent="0.25">
      <c r="B90" s="162" t="s">
        <v>128</v>
      </c>
      <c r="C90" s="163">
        <v>22</v>
      </c>
      <c r="D90" s="163">
        <v>1114</v>
      </c>
      <c r="E90" s="163">
        <v>2022</v>
      </c>
      <c r="F90" s="163">
        <v>1805</v>
      </c>
      <c r="G90" s="163">
        <v>1548</v>
      </c>
      <c r="H90" s="164">
        <f t="shared" si="12"/>
        <v>-0.14238227146814408</v>
      </c>
      <c r="I90" s="164">
        <f t="shared" si="13"/>
        <v>3.0039820226812285E-3</v>
      </c>
    </row>
    <row r="91" spans="2:9" x14ac:dyDescent="0.25">
      <c r="B91" s="162" t="s">
        <v>131</v>
      </c>
      <c r="C91" s="163">
        <v>109</v>
      </c>
      <c r="D91" s="163">
        <v>860</v>
      </c>
      <c r="E91" s="163">
        <v>1627</v>
      </c>
      <c r="F91" s="163">
        <v>2114</v>
      </c>
      <c r="G91" s="163">
        <v>1226</v>
      </c>
      <c r="H91" s="164">
        <f t="shared" si="12"/>
        <v>-0.42005676442762541</v>
      </c>
      <c r="I91" s="164">
        <f t="shared" si="13"/>
        <v>2.379122713053738E-3</v>
      </c>
    </row>
    <row r="92" spans="2:9" x14ac:dyDescent="0.25">
      <c r="B92" s="167" t="s">
        <v>145</v>
      </c>
      <c r="C92" s="168">
        <f>C84-SUM(C85:C91)</f>
        <v>1578</v>
      </c>
      <c r="D92" s="168">
        <f>D84-SUM(D85:D91)</f>
        <v>12061</v>
      </c>
      <c r="E92" s="168">
        <f>E84-SUM(E85:E91)</f>
        <v>15786</v>
      </c>
      <c r="F92" s="168">
        <f>F84-SUM(F85:F91)</f>
        <v>18062</v>
      </c>
      <c r="G92" s="168">
        <f>G84-SUM(G85:G91)</f>
        <v>20630</v>
      </c>
      <c r="H92" s="169">
        <f t="shared" si="12"/>
        <v>0.14217694607463183</v>
      </c>
      <c r="I92" s="169">
        <f t="shared" si="13"/>
        <v>4.0033688067127746E-2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1422</v>
      </c>
      <c r="D94" s="175">
        <v>4415</v>
      </c>
      <c r="E94" s="175">
        <v>5460</v>
      </c>
      <c r="F94" s="175">
        <v>5170</v>
      </c>
      <c r="G94" s="175">
        <v>4445</v>
      </c>
      <c r="H94" s="176">
        <f t="shared" ref="H94:H106" si="14">IFERROR(G94/F94-1,"-")</f>
        <v>-0.14023210831721467</v>
      </c>
      <c r="I94" s="176">
        <f t="shared" ref="I94:I106" si="15">G94/G$10</f>
        <v>8.6257752524664475E-3</v>
      </c>
    </row>
    <row r="95" spans="2:9" x14ac:dyDescent="0.25">
      <c r="B95" s="158" t="s">
        <v>97</v>
      </c>
      <c r="C95" s="159">
        <v>803</v>
      </c>
      <c r="D95" s="159">
        <v>2335</v>
      </c>
      <c r="E95" s="159">
        <v>3132</v>
      </c>
      <c r="F95" s="159">
        <v>2270</v>
      </c>
      <c r="G95" s="159">
        <v>1807</v>
      </c>
      <c r="H95" s="160">
        <f t="shared" si="14"/>
        <v>-0.20396475770925115</v>
      </c>
      <c r="I95" s="160">
        <f t="shared" si="15"/>
        <v>3.506586249990297E-3</v>
      </c>
    </row>
    <row r="96" spans="2:9" x14ac:dyDescent="0.25">
      <c r="B96" s="162" t="s">
        <v>103</v>
      </c>
      <c r="C96" s="163">
        <v>461</v>
      </c>
      <c r="D96" s="163">
        <v>1144</v>
      </c>
      <c r="E96" s="163">
        <v>502</v>
      </c>
      <c r="F96" s="163">
        <v>316</v>
      </c>
      <c r="G96" s="163">
        <v>398</v>
      </c>
      <c r="H96" s="164">
        <f t="shared" si="14"/>
        <v>0.259493670886076</v>
      </c>
      <c r="I96" s="164">
        <f t="shared" si="15"/>
        <v>7.7234163115447608E-4</v>
      </c>
    </row>
    <row r="97" spans="2:9" x14ac:dyDescent="0.25">
      <c r="B97" s="162" t="s">
        <v>100</v>
      </c>
      <c r="C97" s="163">
        <v>342</v>
      </c>
      <c r="D97" s="163">
        <v>1191</v>
      </c>
      <c r="E97" s="163">
        <v>2630</v>
      </c>
      <c r="F97" s="163">
        <v>1954</v>
      </c>
      <c r="G97" s="163">
        <v>1409</v>
      </c>
      <c r="H97" s="164">
        <f t="shared" si="14"/>
        <v>-0.27891504605936546</v>
      </c>
      <c r="I97" s="164">
        <f t="shared" si="15"/>
        <v>2.734244618835821E-3</v>
      </c>
    </row>
    <row r="98" spans="2:9" x14ac:dyDescent="0.25">
      <c r="B98" s="158" t="s">
        <v>107</v>
      </c>
      <c r="C98" s="159">
        <v>619</v>
      </c>
      <c r="D98" s="159">
        <v>2080</v>
      </c>
      <c r="E98" s="159">
        <v>2328</v>
      </c>
      <c r="F98" s="159">
        <v>2900</v>
      </c>
      <c r="G98" s="159">
        <v>2638</v>
      </c>
      <c r="H98" s="160">
        <f t="shared" si="14"/>
        <v>-9.0344827586206877E-2</v>
      </c>
      <c r="I98" s="160">
        <f t="shared" si="15"/>
        <v>5.1191890024761509E-3</v>
      </c>
    </row>
    <row r="99" spans="2:9" x14ac:dyDescent="0.25">
      <c r="B99" s="162" t="s">
        <v>110</v>
      </c>
      <c r="C99" s="163">
        <v>25</v>
      </c>
      <c r="D99" s="163">
        <v>374</v>
      </c>
      <c r="E99" s="163">
        <v>456</v>
      </c>
      <c r="F99" s="163">
        <v>536</v>
      </c>
      <c r="G99" s="163">
        <v>499</v>
      </c>
      <c r="H99" s="164">
        <f t="shared" si="14"/>
        <v>-6.9029850746268662E-2</v>
      </c>
      <c r="I99" s="164">
        <f t="shared" si="15"/>
        <v>9.6833787423639085E-4</v>
      </c>
    </row>
    <row r="100" spans="2:9" x14ac:dyDescent="0.25">
      <c r="B100" s="162" t="s">
        <v>113</v>
      </c>
      <c r="C100" s="163">
        <v>106</v>
      </c>
      <c r="D100" s="163">
        <v>441</v>
      </c>
      <c r="E100" s="163">
        <v>513</v>
      </c>
      <c r="F100" s="163">
        <v>633</v>
      </c>
      <c r="G100" s="163">
        <v>585</v>
      </c>
      <c r="H100" s="164">
        <f t="shared" si="14"/>
        <v>-7.582938388625593E-2</v>
      </c>
      <c r="I100" s="164">
        <f t="shared" si="15"/>
        <v>1.1352257643853481E-3</v>
      </c>
    </row>
    <row r="101" spans="2:9" x14ac:dyDescent="0.25">
      <c r="B101" s="162" t="s">
        <v>116</v>
      </c>
      <c r="C101" s="163">
        <v>276</v>
      </c>
      <c r="D101" s="163">
        <v>403</v>
      </c>
      <c r="E101" s="163">
        <v>405</v>
      </c>
      <c r="F101" s="163">
        <v>462</v>
      </c>
      <c r="G101" s="163">
        <v>432</v>
      </c>
      <c r="H101" s="164">
        <f t="shared" si="14"/>
        <v>-6.4935064935064957E-2</v>
      </c>
      <c r="I101" s="164">
        <f t="shared" si="15"/>
        <v>8.3832056446918009E-4</v>
      </c>
    </row>
    <row r="102" spans="2:9" x14ac:dyDescent="0.25">
      <c r="B102" s="162" t="s">
        <v>123</v>
      </c>
      <c r="C102" s="163">
        <v>11</v>
      </c>
      <c r="D102" s="163">
        <v>128</v>
      </c>
      <c r="E102" s="163">
        <v>102</v>
      </c>
      <c r="F102" s="163">
        <v>152</v>
      </c>
      <c r="G102" s="163">
        <v>140</v>
      </c>
      <c r="H102" s="164">
        <f t="shared" si="14"/>
        <v>-7.8947368421052655E-2</v>
      </c>
      <c r="I102" s="164">
        <f t="shared" si="15"/>
        <v>2.7167796070760468E-4</v>
      </c>
    </row>
    <row r="103" spans="2:9" x14ac:dyDescent="0.25">
      <c r="B103" s="162" t="s">
        <v>119</v>
      </c>
      <c r="C103" s="163">
        <v>15</v>
      </c>
      <c r="D103" s="163">
        <v>85</v>
      </c>
      <c r="E103" s="163">
        <v>33</v>
      </c>
      <c r="F103" s="163">
        <v>112</v>
      </c>
      <c r="G103" s="163">
        <v>99</v>
      </c>
      <c r="H103" s="164">
        <f t="shared" si="14"/>
        <v>-0.1160714285714286</v>
      </c>
      <c r="I103" s="164">
        <f t="shared" si="15"/>
        <v>1.9211512935752044E-4</v>
      </c>
    </row>
    <row r="104" spans="2:9" x14ac:dyDescent="0.25">
      <c r="B104" s="162" t="s">
        <v>128</v>
      </c>
      <c r="C104" s="163">
        <v>5</v>
      </c>
      <c r="D104" s="163">
        <v>65</v>
      </c>
      <c r="E104" s="163">
        <v>17</v>
      </c>
      <c r="F104" s="163">
        <v>34</v>
      </c>
      <c r="G104" s="163">
        <v>78</v>
      </c>
      <c r="H104" s="164">
        <f t="shared" si="14"/>
        <v>1.2941176470588234</v>
      </c>
      <c r="I104" s="164">
        <f t="shared" si="15"/>
        <v>1.5136343525137973E-4</v>
      </c>
    </row>
    <row r="105" spans="2:9" x14ac:dyDescent="0.25">
      <c r="B105" s="162" t="s">
        <v>131</v>
      </c>
      <c r="C105" s="163">
        <v>3</v>
      </c>
      <c r="D105" s="163">
        <v>10</v>
      </c>
      <c r="E105" s="163">
        <v>16</v>
      </c>
      <c r="F105" s="163">
        <v>81</v>
      </c>
      <c r="G105" s="163">
        <v>11</v>
      </c>
      <c r="H105" s="164">
        <f t="shared" si="14"/>
        <v>-0.86419753086419759</v>
      </c>
      <c r="I105" s="164">
        <f t="shared" si="15"/>
        <v>2.1346125484168936E-5</v>
      </c>
    </row>
    <row r="106" spans="2:9" x14ac:dyDescent="0.25">
      <c r="B106" s="167" t="s">
        <v>145</v>
      </c>
      <c r="C106" s="168">
        <f>C98-SUM(C99:C105)</f>
        <v>178</v>
      </c>
      <c r="D106" s="168">
        <f>D98-SUM(D99:D105)</f>
        <v>574</v>
      </c>
      <c r="E106" s="168">
        <f>E98-SUM(E99:E105)</f>
        <v>786</v>
      </c>
      <c r="F106" s="168">
        <f>F98-SUM(F99:F105)</f>
        <v>890</v>
      </c>
      <c r="G106" s="168">
        <f>G98-SUM(G99:G105)</f>
        <v>794</v>
      </c>
      <c r="H106" s="169">
        <f t="shared" si="14"/>
        <v>-0.10786516853932582</v>
      </c>
      <c r="I106" s="169">
        <f t="shared" si="15"/>
        <v>1.5408021485845578E-3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2044</v>
      </c>
      <c r="D108" s="175">
        <v>16951</v>
      </c>
      <c r="E108" s="175">
        <v>22920</v>
      </c>
      <c r="F108" s="175">
        <v>20863</v>
      </c>
      <c r="G108" s="175">
        <v>22448</v>
      </c>
      <c r="H108" s="176">
        <f t="shared" ref="H108:H120" si="16">IFERROR(G108/F108-1,"-")</f>
        <v>7.5971816133825421E-2</v>
      </c>
      <c r="I108" s="176">
        <f t="shared" ref="I108:I120" si="17">G108/G$10</f>
        <v>4.3561620442602207E-2</v>
      </c>
    </row>
    <row r="109" spans="2:9" x14ac:dyDescent="0.25">
      <c r="B109" s="158" t="s">
        <v>97</v>
      </c>
      <c r="C109" s="159">
        <v>1049</v>
      </c>
      <c r="D109" s="159">
        <v>2395</v>
      </c>
      <c r="E109" s="159">
        <v>2712</v>
      </c>
      <c r="F109" s="159">
        <v>2244</v>
      </c>
      <c r="G109" s="159">
        <v>2831</v>
      </c>
      <c r="H109" s="160">
        <f t="shared" si="16"/>
        <v>0.26158645276292325</v>
      </c>
      <c r="I109" s="160">
        <f t="shared" si="17"/>
        <v>5.4937164768802055E-3</v>
      </c>
    </row>
    <row r="110" spans="2:9" x14ac:dyDescent="0.25">
      <c r="B110" s="162" t="s">
        <v>103</v>
      </c>
      <c r="C110" s="163">
        <v>1049</v>
      </c>
      <c r="D110" s="163">
        <v>1027</v>
      </c>
      <c r="E110" s="163">
        <v>982</v>
      </c>
      <c r="F110" s="163">
        <v>757</v>
      </c>
      <c r="G110" s="163">
        <v>725</v>
      </c>
      <c r="H110" s="164">
        <f t="shared" si="16"/>
        <v>-4.2272126816380484E-2</v>
      </c>
      <c r="I110" s="164">
        <f t="shared" si="17"/>
        <v>1.4069037250929526E-3</v>
      </c>
    </row>
    <row r="111" spans="2:9" x14ac:dyDescent="0.25">
      <c r="B111" s="162" t="s">
        <v>100</v>
      </c>
      <c r="C111" s="163">
        <v>0</v>
      </c>
      <c r="D111" s="163">
        <v>1368</v>
      </c>
      <c r="E111" s="163">
        <v>1730</v>
      </c>
      <c r="F111" s="163">
        <v>1487</v>
      </c>
      <c r="G111" s="163">
        <v>2106</v>
      </c>
      <c r="H111" s="164">
        <f t="shared" si="16"/>
        <v>0.41627437794216537</v>
      </c>
      <c r="I111" s="164">
        <f t="shared" si="17"/>
        <v>4.0868127517872527E-3</v>
      </c>
    </row>
    <row r="112" spans="2:9" x14ac:dyDescent="0.25">
      <c r="B112" s="158" t="s">
        <v>107</v>
      </c>
      <c r="C112" s="159">
        <v>995</v>
      </c>
      <c r="D112" s="159">
        <v>14556</v>
      </c>
      <c r="E112" s="159">
        <v>20208</v>
      </c>
      <c r="F112" s="159">
        <v>18619</v>
      </c>
      <c r="G112" s="159">
        <v>19617</v>
      </c>
      <c r="H112" s="160">
        <f t="shared" si="16"/>
        <v>5.360116010526883E-2</v>
      </c>
      <c r="I112" s="160">
        <f t="shared" si="17"/>
        <v>3.8067903965722003E-2</v>
      </c>
    </row>
    <row r="113" spans="2:9" x14ac:dyDescent="0.25">
      <c r="B113" s="162" t="s">
        <v>110</v>
      </c>
      <c r="C113" s="163">
        <v>93</v>
      </c>
      <c r="D113" s="163">
        <v>8207</v>
      </c>
      <c r="E113" s="163">
        <v>12451</v>
      </c>
      <c r="F113" s="163">
        <v>10538</v>
      </c>
      <c r="G113" s="163">
        <v>10438</v>
      </c>
      <c r="H113" s="164">
        <f t="shared" si="16"/>
        <v>-9.4894666919719262E-3</v>
      </c>
      <c r="I113" s="164">
        <f t="shared" si="17"/>
        <v>2.0255532527614126E-2</v>
      </c>
    </row>
    <row r="114" spans="2:9" x14ac:dyDescent="0.25">
      <c r="B114" s="162" t="s">
        <v>113</v>
      </c>
      <c r="C114" s="163">
        <v>138</v>
      </c>
      <c r="D114" s="163">
        <v>606</v>
      </c>
      <c r="E114" s="163">
        <v>1143</v>
      </c>
      <c r="F114" s="163">
        <v>846</v>
      </c>
      <c r="G114" s="163">
        <v>948</v>
      </c>
      <c r="H114" s="164">
        <f t="shared" si="16"/>
        <v>0.12056737588652489</v>
      </c>
      <c r="I114" s="164">
        <f t="shared" si="17"/>
        <v>1.8396479053629229E-3</v>
      </c>
    </row>
    <row r="115" spans="2:9" x14ac:dyDescent="0.25">
      <c r="B115" s="162" t="s">
        <v>116</v>
      </c>
      <c r="C115" s="163">
        <v>316</v>
      </c>
      <c r="D115" s="163">
        <v>959</v>
      </c>
      <c r="E115" s="163">
        <v>2120</v>
      </c>
      <c r="F115" s="163">
        <v>1330</v>
      </c>
      <c r="G115" s="163">
        <v>1645</v>
      </c>
      <c r="H115" s="164">
        <f t="shared" si="16"/>
        <v>0.23684210526315796</v>
      </c>
      <c r="I115" s="164">
        <f t="shared" si="17"/>
        <v>3.1922160383143546E-3</v>
      </c>
    </row>
    <row r="116" spans="2:9" x14ac:dyDescent="0.25">
      <c r="B116" s="162" t="s">
        <v>123</v>
      </c>
      <c r="C116" s="163">
        <v>36</v>
      </c>
      <c r="D116" s="163">
        <v>687</v>
      </c>
      <c r="E116" s="163">
        <v>562</v>
      </c>
      <c r="F116" s="163">
        <v>972</v>
      </c>
      <c r="G116" s="163">
        <v>904</v>
      </c>
      <c r="H116" s="164">
        <f t="shared" si="16"/>
        <v>-6.9958847736625529E-2</v>
      </c>
      <c r="I116" s="164">
        <f t="shared" si="17"/>
        <v>1.7542634034262471E-3</v>
      </c>
    </row>
    <row r="117" spans="2:9" x14ac:dyDescent="0.25">
      <c r="B117" s="162" t="s">
        <v>119</v>
      </c>
      <c r="C117" s="163">
        <v>25</v>
      </c>
      <c r="D117" s="163">
        <v>533</v>
      </c>
      <c r="E117" s="163">
        <v>736</v>
      </c>
      <c r="F117" s="163">
        <v>787</v>
      </c>
      <c r="G117" s="163">
        <v>574</v>
      </c>
      <c r="H117" s="164">
        <f t="shared" si="16"/>
        <v>-0.27064803049555275</v>
      </c>
      <c r="I117" s="164">
        <f t="shared" si="17"/>
        <v>1.1138796389011791E-3</v>
      </c>
    </row>
    <row r="118" spans="2:9" x14ac:dyDescent="0.25">
      <c r="B118" s="162" t="s">
        <v>128</v>
      </c>
      <c r="C118" s="163">
        <v>0</v>
      </c>
      <c r="D118" s="163">
        <v>166</v>
      </c>
      <c r="E118" s="163">
        <v>288</v>
      </c>
      <c r="F118" s="163">
        <v>449</v>
      </c>
      <c r="G118" s="163">
        <v>325</v>
      </c>
      <c r="H118" s="164">
        <f t="shared" si="16"/>
        <v>-0.27616926503340755</v>
      </c>
      <c r="I118" s="164">
        <f t="shared" si="17"/>
        <v>6.3068098021408221E-4</v>
      </c>
    </row>
    <row r="119" spans="2:9" x14ac:dyDescent="0.25">
      <c r="B119" s="162" t="s">
        <v>131</v>
      </c>
      <c r="C119" s="163">
        <v>0</v>
      </c>
      <c r="D119" s="163">
        <v>165</v>
      </c>
      <c r="E119" s="163">
        <v>184</v>
      </c>
      <c r="F119" s="163">
        <v>485</v>
      </c>
      <c r="G119" s="163">
        <v>252</v>
      </c>
      <c r="H119" s="164">
        <f t="shared" si="16"/>
        <v>-0.48041237113402058</v>
      </c>
      <c r="I119" s="164">
        <f t="shared" si="17"/>
        <v>4.8902032927368834E-4</v>
      </c>
    </row>
    <row r="120" spans="2:9" x14ac:dyDescent="0.25">
      <c r="B120" s="167" t="s">
        <v>145</v>
      </c>
      <c r="C120" s="168">
        <f>C112-SUM(C113:C119)</f>
        <v>387</v>
      </c>
      <c r="D120" s="168">
        <f>D112-SUM(D113:D119)</f>
        <v>3233</v>
      </c>
      <c r="E120" s="168">
        <f>E112-SUM(E113:E119)</f>
        <v>2724</v>
      </c>
      <c r="F120" s="168">
        <f>F112-SUM(F113:F119)</f>
        <v>3212</v>
      </c>
      <c r="G120" s="168">
        <f>G112-SUM(G113:G119)</f>
        <v>4531</v>
      </c>
      <c r="H120" s="169">
        <f t="shared" si="16"/>
        <v>0.41064757160647569</v>
      </c>
      <c r="I120" s="169">
        <f t="shared" si="17"/>
        <v>8.7926631426154048E-3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8193</v>
      </c>
      <c r="D122" s="175">
        <v>17773</v>
      </c>
      <c r="E122" s="175">
        <v>23696</v>
      </c>
      <c r="F122" s="175">
        <v>23656</v>
      </c>
      <c r="G122" s="175">
        <v>25999</v>
      </c>
      <c r="H122" s="176">
        <f t="shared" ref="H122:H134" si="18">IFERROR(G122/F122-1,"-")</f>
        <v>9.9044639837673421E-2</v>
      </c>
      <c r="I122" s="176">
        <f t="shared" ref="I122:I134" si="19">G122/G$10</f>
        <v>5.0452537860264379E-2</v>
      </c>
    </row>
    <row r="123" spans="2:9" x14ac:dyDescent="0.25">
      <c r="B123" s="158" t="s">
        <v>97</v>
      </c>
      <c r="C123" s="159">
        <v>5151</v>
      </c>
      <c r="D123" s="159">
        <v>9259</v>
      </c>
      <c r="E123" s="159">
        <v>12400</v>
      </c>
      <c r="F123" s="159">
        <v>12256</v>
      </c>
      <c r="G123" s="159">
        <v>13948</v>
      </c>
      <c r="H123" s="160">
        <f t="shared" si="18"/>
        <v>0.13805483028720622</v>
      </c>
      <c r="I123" s="160">
        <f t="shared" si="19"/>
        <v>2.7066887113926213E-2</v>
      </c>
    </row>
    <row r="124" spans="2:9" x14ac:dyDescent="0.25">
      <c r="B124" s="162" t="s">
        <v>103</v>
      </c>
      <c r="C124" s="163">
        <v>2902</v>
      </c>
      <c r="D124" s="163">
        <v>4086</v>
      </c>
      <c r="E124" s="163">
        <v>5751</v>
      </c>
      <c r="F124" s="163">
        <v>5123</v>
      </c>
      <c r="G124" s="163">
        <v>6285</v>
      </c>
      <c r="H124" s="164">
        <f t="shared" si="18"/>
        <v>0.22682022252586376</v>
      </c>
      <c r="I124" s="164">
        <f t="shared" si="19"/>
        <v>1.2196399878909251E-2</v>
      </c>
    </row>
    <row r="125" spans="2:9" x14ac:dyDescent="0.25">
      <c r="B125" s="162" t="s">
        <v>100</v>
      </c>
      <c r="C125" s="163">
        <v>2249</v>
      </c>
      <c r="D125" s="163">
        <v>5173</v>
      </c>
      <c r="E125" s="163">
        <v>6649</v>
      </c>
      <c r="F125" s="163">
        <v>7133</v>
      </c>
      <c r="G125" s="163">
        <v>7663</v>
      </c>
      <c r="H125" s="164">
        <f t="shared" si="18"/>
        <v>7.4302537501752308E-2</v>
      </c>
      <c r="I125" s="164">
        <f t="shared" si="19"/>
        <v>1.4870487235016961E-2</v>
      </c>
    </row>
    <row r="126" spans="2:9" x14ac:dyDescent="0.25">
      <c r="B126" s="158" t="s">
        <v>107</v>
      </c>
      <c r="C126" s="159">
        <v>3042</v>
      </c>
      <c r="D126" s="159">
        <v>8514</v>
      </c>
      <c r="E126" s="159">
        <v>11296</v>
      </c>
      <c r="F126" s="159">
        <v>11400</v>
      </c>
      <c r="G126" s="159">
        <v>12051</v>
      </c>
      <c r="H126" s="160">
        <f t="shared" si="18"/>
        <v>5.710526315789477E-2</v>
      </c>
      <c r="I126" s="160">
        <f t="shared" si="19"/>
        <v>2.3385650746338169E-2</v>
      </c>
    </row>
    <row r="127" spans="2:9" x14ac:dyDescent="0.25">
      <c r="B127" s="162" t="s">
        <v>110</v>
      </c>
      <c r="C127" s="163">
        <v>71</v>
      </c>
      <c r="D127" s="163">
        <v>959</v>
      </c>
      <c r="E127" s="163">
        <v>1329</v>
      </c>
      <c r="F127" s="163">
        <v>1691</v>
      </c>
      <c r="G127" s="163">
        <v>1360</v>
      </c>
      <c r="H127" s="164">
        <f t="shared" si="18"/>
        <v>-0.19574216439976344</v>
      </c>
      <c r="I127" s="164">
        <f t="shared" si="19"/>
        <v>2.6391573325881593E-3</v>
      </c>
    </row>
    <row r="128" spans="2:9" x14ac:dyDescent="0.25">
      <c r="B128" s="162" t="s">
        <v>113</v>
      </c>
      <c r="C128" s="163">
        <v>349</v>
      </c>
      <c r="D128" s="163">
        <v>981</v>
      </c>
      <c r="E128" s="163">
        <v>1715</v>
      </c>
      <c r="F128" s="163">
        <v>1730</v>
      </c>
      <c r="G128" s="163">
        <v>1927</v>
      </c>
      <c r="H128" s="164">
        <f t="shared" si="18"/>
        <v>0.11387283236994228</v>
      </c>
      <c r="I128" s="164">
        <f t="shared" si="19"/>
        <v>3.7394530734539584E-3</v>
      </c>
    </row>
    <row r="129" spans="2:9" x14ac:dyDescent="0.25">
      <c r="B129" s="162" t="s">
        <v>116</v>
      </c>
      <c r="C129" s="163">
        <v>357</v>
      </c>
      <c r="D129" s="163">
        <v>900</v>
      </c>
      <c r="E129" s="163">
        <v>900</v>
      </c>
      <c r="F129" s="163">
        <v>829</v>
      </c>
      <c r="G129" s="163">
        <v>1099</v>
      </c>
      <c r="H129" s="164">
        <f t="shared" si="18"/>
        <v>0.3256936067551266</v>
      </c>
      <c r="I129" s="164">
        <f t="shared" si="19"/>
        <v>2.1326719915546965E-3</v>
      </c>
    </row>
    <row r="130" spans="2:9" x14ac:dyDescent="0.25">
      <c r="B130" s="162" t="s">
        <v>123</v>
      </c>
      <c r="C130" s="163">
        <v>46</v>
      </c>
      <c r="D130" s="163">
        <v>285</v>
      </c>
      <c r="E130" s="163">
        <v>281</v>
      </c>
      <c r="F130" s="163">
        <v>342</v>
      </c>
      <c r="G130" s="163">
        <v>321</v>
      </c>
      <c r="H130" s="164">
        <f t="shared" si="18"/>
        <v>-6.1403508771929793E-2</v>
      </c>
      <c r="I130" s="164">
        <f t="shared" si="19"/>
        <v>6.2291875276529354E-4</v>
      </c>
    </row>
    <row r="131" spans="2:9" x14ac:dyDescent="0.25">
      <c r="B131" s="162" t="s">
        <v>119</v>
      </c>
      <c r="C131" s="163">
        <v>38</v>
      </c>
      <c r="D131" s="163">
        <v>185</v>
      </c>
      <c r="E131" s="163">
        <v>214</v>
      </c>
      <c r="F131" s="163">
        <v>205</v>
      </c>
      <c r="G131" s="163">
        <v>240</v>
      </c>
      <c r="H131" s="164">
        <f t="shared" si="18"/>
        <v>0.1707317073170731</v>
      </c>
      <c r="I131" s="164">
        <f t="shared" si="19"/>
        <v>4.6573364692732228E-4</v>
      </c>
    </row>
    <row r="132" spans="2:9" x14ac:dyDescent="0.25">
      <c r="B132" s="162" t="s">
        <v>128</v>
      </c>
      <c r="C132" s="163">
        <v>2</v>
      </c>
      <c r="D132" s="163">
        <v>112</v>
      </c>
      <c r="E132" s="163">
        <v>163</v>
      </c>
      <c r="F132" s="163">
        <v>252</v>
      </c>
      <c r="G132" s="163">
        <v>219</v>
      </c>
      <c r="H132" s="164">
        <f t="shared" si="18"/>
        <v>-0.13095238095238093</v>
      </c>
      <c r="I132" s="164">
        <f t="shared" si="19"/>
        <v>4.2498195282118155E-4</v>
      </c>
    </row>
    <row r="133" spans="2:9" x14ac:dyDescent="0.25">
      <c r="B133" s="162" t="s">
        <v>131</v>
      </c>
      <c r="C133" s="163">
        <v>10</v>
      </c>
      <c r="D133" s="163">
        <v>251</v>
      </c>
      <c r="E133" s="163">
        <v>320</v>
      </c>
      <c r="F133" s="163">
        <v>358</v>
      </c>
      <c r="G133" s="163">
        <v>374</v>
      </c>
      <c r="H133" s="164">
        <f t="shared" si="18"/>
        <v>4.4692737430167551E-2</v>
      </c>
      <c r="I133" s="164">
        <f t="shared" si="19"/>
        <v>7.2576826646174384E-4</v>
      </c>
    </row>
    <row r="134" spans="2:9" x14ac:dyDescent="0.25">
      <c r="B134" s="167" t="s">
        <v>145</v>
      </c>
      <c r="C134" s="168">
        <f>C126-SUM(C127:C133)</f>
        <v>2169</v>
      </c>
      <c r="D134" s="168">
        <f>D126-SUM(D127:D133)</f>
        <v>4841</v>
      </c>
      <c r="E134" s="168">
        <f>E126-SUM(E127:E133)</f>
        <v>6374</v>
      </c>
      <c r="F134" s="168">
        <f>F126-SUM(F127:F133)</f>
        <v>5993</v>
      </c>
      <c r="G134" s="168">
        <f>G126-SUM(G127:G133)</f>
        <v>6511</v>
      </c>
      <c r="H134" s="169">
        <f t="shared" si="18"/>
        <v>8.6434173202069031E-2</v>
      </c>
      <c r="I134" s="169">
        <f t="shared" si="19"/>
        <v>1.2634965729765813E-2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5615</v>
      </c>
      <c r="D136" s="175">
        <v>24664</v>
      </c>
      <c r="E136" s="175">
        <v>27666</v>
      </c>
      <c r="F136" s="175">
        <v>28464</v>
      </c>
      <c r="G136" s="175">
        <v>27960</v>
      </c>
      <c r="H136" s="176">
        <f t="shared" ref="H136:H148" si="20">IFERROR(G136/F136-1,"-")</f>
        <v>-1.7706576728499179E-2</v>
      </c>
      <c r="I136" s="176">
        <f t="shared" ref="I136:I148" si="21">G136/G$10</f>
        <v>5.4257969867033046E-2</v>
      </c>
    </row>
    <row r="137" spans="2:9" x14ac:dyDescent="0.25">
      <c r="B137" s="158" t="s">
        <v>97</v>
      </c>
      <c r="C137" s="159">
        <v>3054</v>
      </c>
      <c r="D137" s="159">
        <v>1452</v>
      </c>
      <c r="E137" s="159">
        <v>1303</v>
      </c>
      <c r="F137" s="159">
        <v>1373</v>
      </c>
      <c r="G137" s="159">
        <v>723</v>
      </c>
      <c r="H137" s="160">
        <f t="shared" si="20"/>
        <v>-0.47341587764020399</v>
      </c>
      <c r="I137" s="160">
        <f t="shared" si="21"/>
        <v>1.4030226113685583E-3</v>
      </c>
    </row>
    <row r="138" spans="2:9" x14ac:dyDescent="0.25">
      <c r="B138" s="162" t="s">
        <v>103</v>
      </c>
      <c r="C138" s="163">
        <v>2791</v>
      </c>
      <c r="D138" s="163">
        <v>881</v>
      </c>
      <c r="E138" s="163">
        <v>709</v>
      </c>
      <c r="F138" s="163">
        <v>880</v>
      </c>
      <c r="G138" s="163">
        <v>292</v>
      </c>
      <c r="H138" s="164">
        <f t="shared" si="20"/>
        <v>-0.66818181818181821</v>
      </c>
      <c r="I138" s="164">
        <f t="shared" si="21"/>
        <v>5.6664260376157547E-4</v>
      </c>
    </row>
    <row r="139" spans="2:9" x14ac:dyDescent="0.25">
      <c r="B139" s="162" t="s">
        <v>100</v>
      </c>
      <c r="C139" s="163">
        <v>263</v>
      </c>
      <c r="D139" s="163">
        <v>571</v>
      </c>
      <c r="E139" s="163">
        <v>594</v>
      </c>
      <c r="F139" s="163">
        <v>493</v>
      </c>
      <c r="G139" s="163">
        <v>431</v>
      </c>
      <c r="H139" s="164">
        <f t="shared" si="20"/>
        <v>-0.12576064908722107</v>
      </c>
      <c r="I139" s="164">
        <f t="shared" si="21"/>
        <v>8.3638000760698293E-4</v>
      </c>
    </row>
    <row r="140" spans="2:9" x14ac:dyDescent="0.25">
      <c r="B140" s="158" t="s">
        <v>107</v>
      </c>
      <c r="C140" s="159">
        <v>2561</v>
      </c>
      <c r="D140" s="159">
        <v>23212</v>
      </c>
      <c r="E140" s="159">
        <v>26363</v>
      </c>
      <c r="F140" s="159">
        <v>27091</v>
      </c>
      <c r="G140" s="159">
        <v>27237</v>
      </c>
      <c r="H140" s="160">
        <f t="shared" si="20"/>
        <v>5.3892436602562821E-3</v>
      </c>
      <c r="I140" s="160">
        <f t="shared" si="21"/>
        <v>5.2854947255664489E-2</v>
      </c>
    </row>
    <row r="141" spans="2:9" x14ac:dyDescent="0.25">
      <c r="B141" s="162" t="s">
        <v>110</v>
      </c>
      <c r="C141" s="163">
        <v>91</v>
      </c>
      <c r="D141" s="163">
        <v>8473</v>
      </c>
      <c r="E141" s="163">
        <v>10215</v>
      </c>
      <c r="F141" s="163">
        <v>11245</v>
      </c>
      <c r="G141" s="163">
        <v>11537</v>
      </c>
      <c r="H141" s="164">
        <f t="shared" si="20"/>
        <v>2.5967096487327757E-2</v>
      </c>
      <c r="I141" s="164">
        <f t="shared" si="21"/>
        <v>2.2388204519168821E-2</v>
      </c>
    </row>
    <row r="142" spans="2:9" x14ac:dyDescent="0.25">
      <c r="B142" s="162" t="s">
        <v>113</v>
      </c>
      <c r="C142" s="163">
        <v>216</v>
      </c>
      <c r="D142" s="163">
        <v>1541</v>
      </c>
      <c r="E142" s="163">
        <v>2262</v>
      </c>
      <c r="F142" s="163">
        <v>2490</v>
      </c>
      <c r="G142" s="163">
        <v>2167</v>
      </c>
      <c r="H142" s="164">
        <f t="shared" si="20"/>
        <v>-0.129718875502008</v>
      </c>
      <c r="I142" s="164">
        <f t="shared" si="21"/>
        <v>4.2051867203812803E-3</v>
      </c>
    </row>
    <row r="143" spans="2:9" x14ac:dyDescent="0.25">
      <c r="B143" s="162" t="s">
        <v>116</v>
      </c>
      <c r="C143" s="163">
        <v>1014</v>
      </c>
      <c r="D143" s="163">
        <v>3136</v>
      </c>
      <c r="E143" s="163">
        <v>2492</v>
      </c>
      <c r="F143" s="163">
        <v>2396</v>
      </c>
      <c r="G143" s="163">
        <v>2587</v>
      </c>
      <c r="H143" s="164">
        <f t="shared" si="20"/>
        <v>7.9716193656093504E-2</v>
      </c>
      <c r="I143" s="164">
        <f t="shared" si="21"/>
        <v>5.0202206025040949E-3</v>
      </c>
    </row>
    <row r="144" spans="2:9" x14ac:dyDescent="0.25">
      <c r="B144" s="162" t="s">
        <v>123</v>
      </c>
      <c r="C144" s="163">
        <v>43</v>
      </c>
      <c r="D144" s="163">
        <v>863</v>
      </c>
      <c r="E144" s="163">
        <v>893</v>
      </c>
      <c r="F144" s="163">
        <v>845</v>
      </c>
      <c r="G144" s="163">
        <v>751</v>
      </c>
      <c r="H144" s="164">
        <f t="shared" si="20"/>
        <v>-0.1112426035502958</v>
      </c>
      <c r="I144" s="164">
        <f t="shared" si="21"/>
        <v>1.4573582035100792E-3</v>
      </c>
    </row>
    <row r="145" spans="2:9" x14ac:dyDescent="0.25">
      <c r="B145" s="162" t="s">
        <v>119</v>
      </c>
      <c r="C145" s="163">
        <v>23</v>
      </c>
      <c r="D145" s="163">
        <v>455</v>
      </c>
      <c r="E145" s="163">
        <v>534</v>
      </c>
      <c r="F145" s="163">
        <v>558</v>
      </c>
      <c r="G145" s="163">
        <v>415</v>
      </c>
      <c r="H145" s="164">
        <f t="shared" si="20"/>
        <v>-0.25627240143369179</v>
      </c>
      <c r="I145" s="164">
        <f t="shared" si="21"/>
        <v>8.0533109781182803E-4</v>
      </c>
    </row>
    <row r="146" spans="2:9" x14ac:dyDescent="0.25">
      <c r="B146" s="162" t="s">
        <v>128</v>
      </c>
      <c r="C146" s="163">
        <v>5</v>
      </c>
      <c r="D146" s="163">
        <v>534</v>
      </c>
      <c r="E146" s="163">
        <v>869</v>
      </c>
      <c r="F146" s="163">
        <v>803</v>
      </c>
      <c r="G146" s="163">
        <v>681</v>
      </c>
      <c r="H146" s="164">
        <f t="shared" si="20"/>
        <v>-0.15193026151930267</v>
      </c>
      <c r="I146" s="164">
        <f t="shared" si="21"/>
        <v>1.3215192231562768E-3</v>
      </c>
    </row>
    <row r="147" spans="2:9" x14ac:dyDescent="0.25">
      <c r="B147" s="162" t="s">
        <v>131</v>
      </c>
      <c r="C147" s="163">
        <v>11</v>
      </c>
      <c r="D147" s="163">
        <v>221</v>
      </c>
      <c r="E147" s="163">
        <v>615</v>
      </c>
      <c r="F147" s="163">
        <v>523</v>
      </c>
      <c r="G147" s="163">
        <v>360</v>
      </c>
      <c r="H147" s="164">
        <f t="shared" si="20"/>
        <v>-0.31166347992351817</v>
      </c>
      <c r="I147" s="164">
        <f t="shared" si="21"/>
        <v>6.9860047039098339E-4</v>
      </c>
    </row>
    <row r="148" spans="2:9" x14ac:dyDescent="0.25">
      <c r="B148" s="167" t="s">
        <v>145</v>
      </c>
      <c r="C148" s="168">
        <f>C140-SUM(C141:C147)</f>
        <v>1158</v>
      </c>
      <c r="D148" s="168">
        <f>D140-SUM(D141:D147)</f>
        <v>7989</v>
      </c>
      <c r="E148" s="168">
        <f>E140-SUM(E141:E147)</f>
        <v>8483</v>
      </c>
      <c r="F148" s="168">
        <f>F140-SUM(F141:F147)</f>
        <v>8231</v>
      </c>
      <c r="G148" s="168">
        <f>G140-SUM(G141:G147)</f>
        <v>8739</v>
      </c>
      <c r="H148" s="169">
        <f t="shared" si="20"/>
        <v>6.1717895759932029E-2</v>
      </c>
      <c r="I148" s="169">
        <f t="shared" si="21"/>
        <v>1.6958526418741123E-2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2908</v>
      </c>
      <c r="D150" s="175">
        <v>9993</v>
      </c>
      <c r="E150" s="175">
        <v>11810</v>
      </c>
      <c r="F150" s="175">
        <v>13147</v>
      </c>
      <c r="G150" s="175">
        <v>12302</v>
      </c>
      <c r="H150" s="176">
        <f t="shared" ref="H150:H162" si="22">IFERROR(G150/F150-1,"-")</f>
        <v>-6.427321822469001E-2</v>
      </c>
      <c r="I150" s="176">
        <f t="shared" ref="I150:I162" si="23">G150/G$10</f>
        <v>2.387273051874966E-2</v>
      </c>
    </row>
    <row r="151" spans="2:9" x14ac:dyDescent="0.25">
      <c r="B151" s="158" t="s">
        <v>97</v>
      </c>
      <c r="C151" s="159">
        <v>1860</v>
      </c>
      <c r="D151" s="159">
        <v>4492</v>
      </c>
      <c r="E151" s="159">
        <v>4621</v>
      </c>
      <c r="F151" s="159">
        <v>4662</v>
      </c>
      <c r="G151" s="159">
        <v>3551</v>
      </c>
      <c r="H151" s="160">
        <f t="shared" si="22"/>
        <v>-0.23830973830973834</v>
      </c>
      <c r="I151" s="160">
        <f t="shared" si="23"/>
        <v>6.8909174176621721E-3</v>
      </c>
    </row>
    <row r="152" spans="2:9" x14ac:dyDescent="0.25">
      <c r="B152" s="162" t="s">
        <v>103</v>
      </c>
      <c r="C152" s="163">
        <v>1763</v>
      </c>
      <c r="D152" s="163">
        <v>3294</v>
      </c>
      <c r="E152" s="163">
        <v>3460</v>
      </c>
      <c r="F152" s="163">
        <v>3653</v>
      </c>
      <c r="G152" s="163">
        <v>2417</v>
      </c>
      <c r="H152" s="164">
        <f t="shared" si="22"/>
        <v>-0.33835203941965508</v>
      </c>
      <c r="I152" s="164">
        <f t="shared" si="23"/>
        <v>4.6903259359305748E-3</v>
      </c>
    </row>
    <row r="153" spans="2:9" x14ac:dyDescent="0.25">
      <c r="B153" s="162" t="s">
        <v>100</v>
      </c>
      <c r="C153" s="163">
        <v>97</v>
      </c>
      <c r="D153" s="163">
        <v>1198</v>
      </c>
      <c r="E153" s="163">
        <v>1161</v>
      </c>
      <c r="F153" s="163">
        <v>1009</v>
      </c>
      <c r="G153" s="163">
        <v>1134</v>
      </c>
      <c r="H153" s="164">
        <f t="shared" si="22"/>
        <v>0.12388503468780976</v>
      </c>
      <c r="I153" s="164">
        <f t="shared" si="23"/>
        <v>2.2005914817315978E-3</v>
      </c>
    </row>
    <row r="154" spans="2:9" x14ac:dyDescent="0.25">
      <c r="B154" s="158" t="s">
        <v>107</v>
      </c>
      <c r="C154" s="159">
        <v>1048</v>
      </c>
      <c r="D154" s="159">
        <v>5501</v>
      </c>
      <c r="E154" s="159">
        <v>7189</v>
      </c>
      <c r="F154" s="159">
        <v>8485</v>
      </c>
      <c r="G154" s="159">
        <v>8751</v>
      </c>
      <c r="H154" s="160">
        <f t="shared" si="22"/>
        <v>3.1349440188568112E-2</v>
      </c>
      <c r="I154" s="160">
        <f t="shared" si="23"/>
        <v>1.6981813101087487E-2</v>
      </c>
    </row>
    <row r="155" spans="2:9" x14ac:dyDescent="0.25">
      <c r="B155" s="162" t="s">
        <v>110</v>
      </c>
      <c r="C155" s="163">
        <v>36</v>
      </c>
      <c r="D155" s="163">
        <v>1819</v>
      </c>
      <c r="E155" s="163">
        <v>2165</v>
      </c>
      <c r="F155" s="163">
        <v>2430</v>
      </c>
      <c r="G155" s="163">
        <v>2129</v>
      </c>
      <c r="H155" s="164">
        <f t="shared" si="22"/>
        <v>-0.12386831275720167</v>
      </c>
      <c r="I155" s="164">
        <f t="shared" si="23"/>
        <v>4.131445559617788E-3</v>
      </c>
    </row>
    <row r="156" spans="2:9" x14ac:dyDescent="0.25">
      <c r="B156" s="162" t="s">
        <v>113</v>
      </c>
      <c r="C156" s="163">
        <v>221</v>
      </c>
      <c r="D156" s="163">
        <v>1389</v>
      </c>
      <c r="E156" s="163">
        <v>1799</v>
      </c>
      <c r="F156" s="163">
        <v>2017</v>
      </c>
      <c r="G156" s="163">
        <v>1729</v>
      </c>
      <c r="H156" s="164">
        <f t="shared" si="22"/>
        <v>-0.14278631631135352</v>
      </c>
      <c r="I156" s="164">
        <f t="shared" si="23"/>
        <v>3.3552228147389175E-3</v>
      </c>
    </row>
    <row r="157" spans="2:9" x14ac:dyDescent="0.25">
      <c r="B157" s="162" t="s">
        <v>116</v>
      </c>
      <c r="C157" s="163">
        <v>194</v>
      </c>
      <c r="D157" s="163">
        <v>575</v>
      </c>
      <c r="E157" s="163">
        <v>887</v>
      </c>
      <c r="F157" s="163">
        <v>1111</v>
      </c>
      <c r="G157" s="163">
        <v>1815</v>
      </c>
      <c r="H157" s="164">
        <f t="shared" si="22"/>
        <v>0.63366336633663356</v>
      </c>
      <c r="I157" s="164">
        <f t="shared" si="23"/>
        <v>3.5221107048878748E-3</v>
      </c>
    </row>
    <row r="158" spans="2:9" x14ac:dyDescent="0.25">
      <c r="B158" s="162" t="s">
        <v>123</v>
      </c>
      <c r="C158" s="163">
        <v>51</v>
      </c>
      <c r="D158" s="163">
        <v>182</v>
      </c>
      <c r="E158" s="163">
        <v>246</v>
      </c>
      <c r="F158" s="163">
        <v>423</v>
      </c>
      <c r="G158" s="163">
        <v>349</v>
      </c>
      <c r="H158" s="164">
        <f t="shared" si="22"/>
        <v>-0.17494089834515369</v>
      </c>
      <c r="I158" s="164">
        <f t="shared" si="23"/>
        <v>6.7725434490681444E-4</v>
      </c>
    </row>
    <row r="159" spans="2:9" x14ac:dyDescent="0.25">
      <c r="B159" s="162" t="s">
        <v>119</v>
      </c>
      <c r="C159" s="163">
        <v>37</v>
      </c>
      <c r="D159" s="163">
        <v>266</v>
      </c>
      <c r="E159" s="163">
        <v>379</v>
      </c>
      <c r="F159" s="163">
        <v>318</v>
      </c>
      <c r="G159" s="163">
        <v>376</v>
      </c>
      <c r="H159" s="164">
        <f t="shared" si="22"/>
        <v>0.1823899371069182</v>
      </c>
      <c r="I159" s="164">
        <f t="shared" si="23"/>
        <v>7.2964938018613818E-4</v>
      </c>
    </row>
    <row r="160" spans="2:9" x14ac:dyDescent="0.25">
      <c r="B160" s="162" t="s">
        <v>128</v>
      </c>
      <c r="C160" s="163">
        <v>4</v>
      </c>
      <c r="D160" s="163">
        <v>76</v>
      </c>
      <c r="E160" s="163">
        <v>131</v>
      </c>
      <c r="F160" s="163">
        <v>89</v>
      </c>
      <c r="G160" s="163">
        <v>105</v>
      </c>
      <c r="H160" s="164">
        <f t="shared" si="22"/>
        <v>0.1797752808988764</v>
      </c>
      <c r="I160" s="164">
        <f t="shared" si="23"/>
        <v>2.0375847053070349E-4</v>
      </c>
    </row>
    <row r="161" spans="2:9" x14ac:dyDescent="0.25">
      <c r="B161" s="162" t="s">
        <v>131</v>
      </c>
      <c r="C161" s="163">
        <v>9</v>
      </c>
      <c r="D161" s="163">
        <v>91</v>
      </c>
      <c r="E161" s="163">
        <v>152</v>
      </c>
      <c r="F161" s="163">
        <v>146</v>
      </c>
      <c r="G161" s="163">
        <v>112</v>
      </c>
      <c r="H161" s="164">
        <f t="shared" si="22"/>
        <v>-0.23287671232876717</v>
      </c>
      <c r="I161" s="164">
        <f t="shared" si="23"/>
        <v>2.1734236856608372E-4</v>
      </c>
    </row>
    <row r="162" spans="2:9" x14ac:dyDescent="0.25">
      <c r="B162" s="167" t="s">
        <v>145</v>
      </c>
      <c r="C162" s="168">
        <f>C154-SUM(C155:C161)</f>
        <v>496</v>
      </c>
      <c r="D162" s="168">
        <f>D154-SUM(D155:D161)</f>
        <v>1103</v>
      </c>
      <c r="E162" s="168">
        <f>E154-SUM(E155:E161)</f>
        <v>1430</v>
      </c>
      <c r="F162" s="168">
        <f>F154-SUM(F155:F161)</f>
        <v>1951</v>
      </c>
      <c r="G162" s="168">
        <f>G154-SUM(G155:G161)</f>
        <v>2136</v>
      </c>
      <c r="H162" s="169">
        <f t="shared" si="22"/>
        <v>9.4823167606355785E-2</v>
      </c>
      <c r="I162" s="169">
        <f t="shared" si="23"/>
        <v>4.1450294576531686E-3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42104-9FA8-48F3-9004-956EC34EEE48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269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45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907682</v>
      </c>
      <c r="D9" s="175">
        <v>971769</v>
      </c>
      <c r="E9" s="175">
        <v>121129</v>
      </c>
      <c r="F9" s="175">
        <v>750050</v>
      </c>
      <c r="G9" s="175">
        <v>987530</v>
      </c>
      <c r="H9" s="175">
        <v>1041210</v>
      </c>
      <c r="I9" s="175">
        <v>1034846</v>
      </c>
      <c r="J9" s="176">
        <f>IFERROR(I9/H9-1,"-")</f>
        <v>-6.1121195532121142E-3</v>
      </c>
      <c r="K9" s="175">
        <f t="shared" ref="K9:K21" si="0">I9-H9</f>
        <v>-6364</v>
      </c>
      <c r="L9" s="176">
        <f t="shared" ref="L9:L21" si="1">I9/I$9</f>
        <v>1</v>
      </c>
      <c r="O9" s="155" t="s">
        <v>68</v>
      </c>
      <c r="P9" s="175">
        <v>262862</v>
      </c>
      <c r="Q9" s="175">
        <v>21892</v>
      </c>
      <c r="R9" s="175">
        <v>197512</v>
      </c>
      <c r="S9" s="175">
        <v>253859</v>
      </c>
      <c r="T9" s="175">
        <v>264242</v>
      </c>
      <c r="U9" s="175">
        <v>276285</v>
      </c>
      <c r="V9" s="176">
        <f>IFERROR(U9/T9-1,"-")</f>
        <v>4.5575646566405004E-2</v>
      </c>
      <c r="W9" s="175">
        <f>U9-T9</f>
        <v>12043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112642</v>
      </c>
      <c r="D10" s="159">
        <v>135636</v>
      </c>
      <c r="E10" s="159">
        <v>49882</v>
      </c>
      <c r="F10" s="159">
        <v>110467</v>
      </c>
      <c r="G10" s="159">
        <v>132312</v>
      </c>
      <c r="H10" s="159">
        <v>124529</v>
      </c>
      <c r="I10" s="159">
        <v>123986</v>
      </c>
      <c r="J10" s="177">
        <f>IFERROR(I10/H10-1,"-")</f>
        <v>-4.3604301006191504E-3</v>
      </c>
      <c r="K10" s="158">
        <f t="shared" si="0"/>
        <v>-543</v>
      </c>
      <c r="L10" s="160">
        <f t="shared" si="1"/>
        <v>0.11981106367517486</v>
      </c>
      <c r="O10" s="158" t="s">
        <v>97</v>
      </c>
      <c r="P10" s="159">
        <v>14518</v>
      </c>
      <c r="Q10" s="159">
        <v>5331</v>
      </c>
      <c r="R10" s="159">
        <v>11761</v>
      </c>
      <c r="S10" s="159">
        <v>11607</v>
      </c>
      <c r="T10" s="159">
        <v>11241</v>
      </c>
      <c r="U10" s="159">
        <v>13602</v>
      </c>
      <c r="V10" s="177">
        <f>IFERROR(U10/T10-1,"-")</f>
        <v>0.21003469442220446</v>
      </c>
      <c r="W10" s="158">
        <f t="shared" ref="W10:W20" si="3">U10-T10</f>
        <v>2361</v>
      </c>
      <c r="X10" s="160">
        <f t="shared" si="2"/>
        <v>4.9231771540257346E-2</v>
      </c>
    </row>
    <row r="11" spans="1:24" x14ac:dyDescent="0.25">
      <c r="A11" s="161" t="s">
        <v>103</v>
      </c>
      <c r="B11" s="162" t="s">
        <v>103</v>
      </c>
      <c r="C11" s="163">
        <v>37383</v>
      </c>
      <c r="D11" s="163">
        <v>46865</v>
      </c>
      <c r="E11" s="163">
        <v>35921</v>
      </c>
      <c r="F11" s="163">
        <v>44452</v>
      </c>
      <c r="G11" s="163">
        <v>49364</v>
      </c>
      <c r="H11" s="163">
        <v>43443</v>
      </c>
      <c r="I11" s="163">
        <v>39457</v>
      </c>
      <c r="J11" s="178">
        <f>IFERROR(I11/H11-1,"-")</f>
        <v>-9.1752411205487605E-2</v>
      </c>
      <c r="K11" s="162">
        <f t="shared" si="0"/>
        <v>-3986</v>
      </c>
      <c r="L11" s="164">
        <f t="shared" si="1"/>
        <v>3.8128378522021632E-2</v>
      </c>
      <c r="O11" s="162" t="s">
        <v>103</v>
      </c>
      <c r="P11" s="163">
        <v>5081</v>
      </c>
      <c r="Q11" s="163">
        <v>4150</v>
      </c>
      <c r="R11" s="163">
        <v>4478</v>
      </c>
      <c r="S11" s="163">
        <v>3172</v>
      </c>
      <c r="T11" s="163">
        <v>3714</v>
      </c>
      <c r="U11" s="163">
        <v>4682</v>
      </c>
      <c r="V11" s="178">
        <f>IFERROR(U11/T11-1,"-")</f>
        <v>0.26063543349488416</v>
      </c>
      <c r="W11" s="162">
        <f t="shared" si="3"/>
        <v>968</v>
      </c>
      <c r="X11" s="164">
        <f t="shared" si="2"/>
        <v>1.6946269250954629E-2</v>
      </c>
    </row>
    <row r="12" spans="1:24" x14ac:dyDescent="0.25">
      <c r="A12" s="161" t="s">
        <v>100</v>
      </c>
      <c r="B12" s="162" t="s">
        <v>100</v>
      </c>
      <c r="C12" s="163">
        <v>75259</v>
      </c>
      <c r="D12" s="163">
        <v>88771</v>
      </c>
      <c r="E12" s="163">
        <v>13961</v>
      </c>
      <c r="F12" s="163">
        <v>66015</v>
      </c>
      <c r="G12" s="163">
        <v>82948</v>
      </c>
      <c r="H12" s="163">
        <v>81086</v>
      </c>
      <c r="I12" s="163">
        <v>84529</v>
      </c>
      <c r="J12" s="178">
        <f>IFERROR(I12/H12-1,"-")</f>
        <v>4.2461090693831194E-2</v>
      </c>
      <c r="K12" s="162">
        <f t="shared" si="0"/>
        <v>3443</v>
      </c>
      <c r="L12" s="164">
        <f t="shared" si="1"/>
        <v>8.1682685153153217E-2</v>
      </c>
      <c r="O12" s="162" t="s">
        <v>100</v>
      </c>
      <c r="P12" s="163">
        <v>9437</v>
      </c>
      <c r="Q12" s="163">
        <v>1181</v>
      </c>
      <c r="R12" s="163">
        <v>7283</v>
      </c>
      <c r="S12" s="163">
        <v>8435</v>
      </c>
      <c r="T12" s="163">
        <v>7527</v>
      </c>
      <c r="U12" s="163">
        <v>8920</v>
      </c>
      <c r="V12" s="178">
        <f>IFERROR(U12/T12-1,"-")</f>
        <v>0.1850670918028432</v>
      </c>
      <c r="W12" s="162">
        <f t="shared" si="3"/>
        <v>1393</v>
      </c>
      <c r="X12" s="164">
        <f t="shared" si="2"/>
        <v>3.2285502289302714E-2</v>
      </c>
    </row>
    <row r="13" spans="1:24" x14ac:dyDescent="0.25">
      <c r="A13" s="1"/>
      <c r="B13" s="158" t="s">
        <v>107</v>
      </c>
      <c r="C13" s="159">
        <v>795040</v>
      </c>
      <c r="D13" s="159">
        <v>836133</v>
      </c>
      <c r="E13" s="159">
        <v>71247</v>
      </c>
      <c r="F13" s="159">
        <v>639583</v>
      </c>
      <c r="G13" s="159">
        <v>855218</v>
      </c>
      <c r="H13" s="159">
        <v>916681</v>
      </c>
      <c r="I13" s="159">
        <v>910860</v>
      </c>
      <c r="J13" s="177">
        <f>IFERROR(I13/H13-1,"-")</f>
        <v>-6.3500825259823479E-3</v>
      </c>
      <c r="K13" s="158">
        <f t="shared" si="0"/>
        <v>-5821</v>
      </c>
      <c r="L13" s="160">
        <f t="shared" si="1"/>
        <v>0.88018893632482509</v>
      </c>
      <c r="O13" s="158" t="s">
        <v>107</v>
      </c>
      <c r="P13" s="159">
        <v>248344</v>
      </c>
      <c r="Q13" s="159">
        <v>16561</v>
      </c>
      <c r="R13" s="159">
        <v>185751</v>
      </c>
      <c r="S13" s="159">
        <v>242252</v>
      </c>
      <c r="T13" s="159">
        <v>253001</v>
      </c>
      <c r="U13" s="159">
        <v>262683</v>
      </c>
      <c r="V13" s="177">
        <f>IFERROR(U13/T13-1,"-")</f>
        <v>3.8268623444176031E-2</v>
      </c>
      <c r="W13" s="158">
        <f t="shared" si="3"/>
        <v>9682</v>
      </c>
      <c r="X13" s="160">
        <f t="shared" si="2"/>
        <v>0.95076822845974263</v>
      </c>
    </row>
    <row r="14" spans="1:24" s="56" customFormat="1" x14ac:dyDescent="0.25">
      <c r="B14" s="162" t="s">
        <v>110</v>
      </c>
      <c r="C14" s="163">
        <v>316726</v>
      </c>
      <c r="D14" s="163">
        <v>336306</v>
      </c>
      <c r="E14" s="163">
        <v>6199</v>
      </c>
      <c r="F14" s="163">
        <v>229896</v>
      </c>
      <c r="G14" s="163">
        <v>333768</v>
      </c>
      <c r="H14" s="163">
        <v>364721</v>
      </c>
      <c r="I14" s="163">
        <v>370475</v>
      </c>
      <c r="J14" s="178">
        <f t="shared" ref="J14:J21" si="4">IFERROR(I14/H14-1,"-")</f>
        <v>1.577644281519297E-2</v>
      </c>
      <c r="K14" s="162">
        <f t="shared" si="0"/>
        <v>5754</v>
      </c>
      <c r="L14" s="164">
        <f t="shared" si="1"/>
        <v>0.3580001275552111</v>
      </c>
      <c r="O14" s="162" t="s">
        <v>110</v>
      </c>
      <c r="P14" s="163">
        <v>111197</v>
      </c>
      <c r="Q14" s="163">
        <v>1323</v>
      </c>
      <c r="R14" s="163">
        <v>69376</v>
      </c>
      <c r="S14" s="163">
        <v>100932</v>
      </c>
      <c r="T14" s="163">
        <v>109278</v>
      </c>
      <c r="U14" s="163">
        <v>115186</v>
      </c>
      <c r="V14" s="178">
        <f t="shared" ref="V14:V21" si="5">IFERROR(U14/T14-1,"-")</f>
        <v>5.4063946997565893E-2</v>
      </c>
      <c r="W14" s="162">
        <f t="shared" si="3"/>
        <v>5908</v>
      </c>
      <c r="X14" s="164">
        <f t="shared" si="2"/>
        <v>0.4169100747416617</v>
      </c>
    </row>
    <row r="15" spans="1:24" s="56" customFormat="1" x14ac:dyDescent="0.25">
      <c r="B15" s="162" t="s">
        <v>113</v>
      </c>
      <c r="C15" s="163">
        <v>113055</v>
      </c>
      <c r="D15" s="163">
        <v>104761</v>
      </c>
      <c r="E15" s="163">
        <v>10604</v>
      </c>
      <c r="F15" s="163">
        <v>70544</v>
      </c>
      <c r="G15" s="163">
        <v>97806</v>
      </c>
      <c r="H15" s="163">
        <v>106404</v>
      </c>
      <c r="I15" s="163">
        <v>101268</v>
      </c>
      <c r="J15" s="178">
        <f t="shared" si="4"/>
        <v>-4.8268862072854413E-2</v>
      </c>
      <c r="K15" s="162">
        <f t="shared" si="0"/>
        <v>-5136</v>
      </c>
      <c r="L15" s="164">
        <f t="shared" si="1"/>
        <v>9.7858038780649484E-2</v>
      </c>
      <c r="O15" s="162" t="s">
        <v>113</v>
      </c>
      <c r="P15" s="163">
        <v>11625</v>
      </c>
      <c r="Q15" s="163">
        <v>1423</v>
      </c>
      <c r="R15" s="163">
        <v>7921</v>
      </c>
      <c r="S15" s="163">
        <v>11096</v>
      </c>
      <c r="T15" s="163">
        <v>10750</v>
      </c>
      <c r="U15" s="163">
        <v>10599</v>
      </c>
      <c r="V15" s="178">
        <f t="shared" si="5"/>
        <v>-1.4046511627906932E-2</v>
      </c>
      <c r="W15" s="162">
        <f t="shared" si="3"/>
        <v>-151</v>
      </c>
      <c r="X15" s="164">
        <f t="shared" si="2"/>
        <v>3.8362560399587381E-2</v>
      </c>
    </row>
    <row r="16" spans="1:24" x14ac:dyDescent="0.25">
      <c r="A16" s="1"/>
      <c r="B16" s="162" t="s">
        <v>116</v>
      </c>
      <c r="C16" s="163">
        <v>34141</v>
      </c>
      <c r="D16" s="163">
        <v>36678</v>
      </c>
      <c r="E16" s="163">
        <v>14612</v>
      </c>
      <c r="F16" s="163">
        <v>34517</v>
      </c>
      <c r="G16" s="163">
        <v>45856</v>
      </c>
      <c r="H16" s="163">
        <v>47377</v>
      </c>
      <c r="I16" s="163">
        <v>44810</v>
      </c>
      <c r="J16" s="178">
        <f t="shared" si="4"/>
        <v>-5.41824091858919E-2</v>
      </c>
      <c r="K16" s="162">
        <f t="shared" si="0"/>
        <v>-2567</v>
      </c>
      <c r="L16" s="164">
        <f t="shared" si="1"/>
        <v>4.3301128863618352E-2</v>
      </c>
      <c r="O16" s="162" t="s">
        <v>116</v>
      </c>
      <c r="P16" s="163">
        <v>5957</v>
      </c>
      <c r="Q16" s="163">
        <v>2444</v>
      </c>
      <c r="R16" s="163">
        <v>5128</v>
      </c>
      <c r="S16" s="163">
        <v>5893</v>
      </c>
      <c r="T16" s="163">
        <v>6051</v>
      </c>
      <c r="U16" s="163">
        <v>6699</v>
      </c>
      <c r="V16" s="178">
        <f t="shared" si="5"/>
        <v>0.10708973723351511</v>
      </c>
      <c r="W16" s="162">
        <f t="shared" si="3"/>
        <v>648</v>
      </c>
      <c r="X16" s="164">
        <f t="shared" si="2"/>
        <v>2.424670177534068E-2</v>
      </c>
    </row>
    <row r="17" spans="1:24" x14ac:dyDescent="0.25">
      <c r="A17" s="1"/>
      <c r="B17" s="162" t="s">
        <v>123</v>
      </c>
      <c r="C17" s="163">
        <v>25752</v>
      </c>
      <c r="D17" s="163">
        <v>27234</v>
      </c>
      <c r="E17" s="163">
        <v>1226</v>
      </c>
      <c r="F17" s="163">
        <v>34917</v>
      </c>
      <c r="G17" s="163">
        <v>31098</v>
      </c>
      <c r="H17" s="163">
        <v>35006</v>
      </c>
      <c r="I17" s="163">
        <v>33246</v>
      </c>
      <c r="J17" s="178">
        <f t="shared" si="4"/>
        <v>-5.0277095355081958E-2</v>
      </c>
      <c r="K17" s="162">
        <f t="shared" si="0"/>
        <v>-1760</v>
      </c>
      <c r="L17" s="164">
        <f t="shared" si="1"/>
        <v>3.212651930818692E-2</v>
      </c>
      <c r="O17" s="162" t="s">
        <v>123</v>
      </c>
      <c r="P17" s="163">
        <v>10598</v>
      </c>
      <c r="Q17" s="163">
        <v>386</v>
      </c>
      <c r="R17" s="163">
        <v>10732</v>
      </c>
      <c r="S17" s="163">
        <v>10835</v>
      </c>
      <c r="T17" s="163">
        <v>11328</v>
      </c>
      <c r="U17" s="163">
        <v>10519</v>
      </c>
      <c r="V17" s="178">
        <f t="shared" si="5"/>
        <v>-7.1415960451977401E-2</v>
      </c>
      <c r="W17" s="162">
        <f t="shared" si="3"/>
        <v>-809</v>
      </c>
      <c r="X17" s="164">
        <f t="shared" si="2"/>
        <v>3.807300432524386E-2</v>
      </c>
    </row>
    <row r="18" spans="1:24" x14ac:dyDescent="0.25">
      <c r="A18" s="1"/>
      <c r="B18" s="162" t="s">
        <v>119</v>
      </c>
      <c r="C18" s="163">
        <v>27736</v>
      </c>
      <c r="D18" s="163">
        <v>31311</v>
      </c>
      <c r="E18" s="163">
        <v>3011</v>
      </c>
      <c r="F18" s="163">
        <v>32144</v>
      </c>
      <c r="G18" s="163">
        <v>32399</v>
      </c>
      <c r="H18" s="163">
        <v>33847</v>
      </c>
      <c r="I18" s="163">
        <v>30765</v>
      </c>
      <c r="J18" s="178">
        <f t="shared" si="4"/>
        <v>-9.105681448872871E-2</v>
      </c>
      <c r="K18" s="162">
        <f t="shared" si="0"/>
        <v>-3082</v>
      </c>
      <c r="L18" s="164">
        <f t="shared" si="1"/>
        <v>2.9729061135666562E-2</v>
      </c>
      <c r="O18" s="162" t="s">
        <v>119</v>
      </c>
      <c r="P18" s="163">
        <v>9727</v>
      </c>
      <c r="Q18" s="163">
        <v>481</v>
      </c>
      <c r="R18" s="163">
        <v>7425</v>
      </c>
      <c r="S18" s="163">
        <v>9153</v>
      </c>
      <c r="T18" s="163">
        <v>10071</v>
      </c>
      <c r="U18" s="163">
        <v>7855</v>
      </c>
      <c r="V18" s="178">
        <f t="shared" si="5"/>
        <v>-0.22003773210207522</v>
      </c>
      <c r="W18" s="162">
        <f t="shared" si="3"/>
        <v>-2216</v>
      </c>
      <c r="X18" s="164">
        <f t="shared" si="2"/>
        <v>2.8430787049604576E-2</v>
      </c>
    </row>
    <row r="19" spans="1:24" x14ac:dyDescent="0.25">
      <c r="A19" s="1"/>
      <c r="B19" s="162" t="s">
        <v>128</v>
      </c>
      <c r="C19" s="163">
        <v>28289</v>
      </c>
      <c r="D19" s="163">
        <v>28558</v>
      </c>
      <c r="E19" s="163">
        <v>288</v>
      </c>
      <c r="F19" s="163">
        <v>20780</v>
      </c>
      <c r="G19" s="163">
        <v>28939</v>
      </c>
      <c r="H19" s="163">
        <v>25464</v>
      </c>
      <c r="I19" s="163">
        <v>22977</v>
      </c>
      <c r="J19" s="178">
        <f t="shared" si="4"/>
        <v>-9.7667295004712495E-2</v>
      </c>
      <c r="K19" s="162">
        <f t="shared" si="0"/>
        <v>-2487</v>
      </c>
      <c r="L19" s="164">
        <f t="shared" si="1"/>
        <v>2.220330367996784E-2</v>
      </c>
      <c r="O19" s="162" t="s">
        <v>128</v>
      </c>
      <c r="P19" s="163">
        <v>9656</v>
      </c>
      <c r="Q19" s="163">
        <v>143</v>
      </c>
      <c r="R19" s="163">
        <v>8340</v>
      </c>
      <c r="S19" s="163">
        <v>9543</v>
      </c>
      <c r="T19" s="163">
        <v>8878</v>
      </c>
      <c r="U19" s="163">
        <v>8620</v>
      </c>
      <c r="V19" s="178">
        <f t="shared" si="5"/>
        <v>-2.9060599234061679E-2</v>
      </c>
      <c r="W19" s="162">
        <f t="shared" si="3"/>
        <v>-258</v>
      </c>
      <c r="X19" s="164">
        <f t="shared" si="2"/>
        <v>3.1199667010514506E-2</v>
      </c>
    </row>
    <row r="20" spans="1:24" x14ac:dyDescent="0.25">
      <c r="A20" s="161" t="s">
        <v>144</v>
      </c>
      <c r="B20" s="162" t="s">
        <v>131</v>
      </c>
      <c r="C20" s="163">
        <v>39053</v>
      </c>
      <c r="D20" s="163">
        <v>43467</v>
      </c>
      <c r="E20" s="163">
        <v>1640</v>
      </c>
      <c r="F20" s="163">
        <v>16826</v>
      </c>
      <c r="G20" s="163">
        <v>26940</v>
      </c>
      <c r="H20" s="163">
        <v>29931</v>
      </c>
      <c r="I20" s="163">
        <v>24136</v>
      </c>
      <c r="J20" s="178">
        <f t="shared" si="4"/>
        <v>-0.19361197420734355</v>
      </c>
      <c r="K20" s="162">
        <f t="shared" si="0"/>
        <v>-5795</v>
      </c>
      <c r="L20" s="164">
        <f t="shared" si="1"/>
        <v>2.3323277086638977E-2</v>
      </c>
      <c r="O20" s="162" t="s">
        <v>131</v>
      </c>
      <c r="P20" s="163">
        <v>16964</v>
      </c>
      <c r="Q20" s="163">
        <v>1177</v>
      </c>
      <c r="R20" s="163">
        <v>7994</v>
      </c>
      <c r="S20" s="163">
        <v>10127</v>
      </c>
      <c r="T20" s="163">
        <v>11435</v>
      </c>
      <c r="U20" s="163">
        <v>9274</v>
      </c>
      <c r="V20" s="178">
        <f t="shared" si="5"/>
        <v>-0.18898119807608216</v>
      </c>
      <c r="W20" s="162">
        <f t="shared" si="3"/>
        <v>-2161</v>
      </c>
      <c r="X20" s="164">
        <f t="shared" si="2"/>
        <v>3.3566787918272799E-2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210288</v>
      </c>
      <c r="D21" s="168">
        <f t="shared" ref="D21:I21" si="7">D13-SUM(D14:D20)</f>
        <v>227818</v>
      </c>
      <c r="E21" s="168">
        <f t="shared" si="7"/>
        <v>33667</v>
      </c>
      <c r="F21" s="168">
        <f t="shared" si="7"/>
        <v>199959</v>
      </c>
      <c r="G21" s="168">
        <f t="shared" si="7"/>
        <v>258412</v>
      </c>
      <c r="H21" s="168">
        <f t="shared" si="7"/>
        <v>273931</v>
      </c>
      <c r="I21" s="168">
        <f t="shared" si="7"/>
        <v>283183</v>
      </c>
      <c r="J21" s="179">
        <f t="shared" si="4"/>
        <v>3.3774928722926534E-2</v>
      </c>
      <c r="K21" s="167">
        <f t="shared" si="0"/>
        <v>9252</v>
      </c>
      <c r="L21" s="169">
        <f t="shared" si="1"/>
        <v>0.27364747991488586</v>
      </c>
      <c r="O21" s="167" t="s">
        <v>145</v>
      </c>
      <c r="P21" s="168">
        <f t="shared" ref="P21:U21" si="8">P13-SUM(P14:P20)</f>
        <v>72620</v>
      </c>
      <c r="Q21" s="168">
        <f t="shared" si="8"/>
        <v>9184</v>
      </c>
      <c r="R21" s="168">
        <f t="shared" si="8"/>
        <v>68835</v>
      </c>
      <c r="S21" s="168">
        <f t="shared" si="8"/>
        <v>84673</v>
      </c>
      <c r="T21" s="168">
        <f t="shared" si="8"/>
        <v>85210</v>
      </c>
      <c r="U21" s="168">
        <f t="shared" si="8"/>
        <v>93931</v>
      </c>
      <c r="V21" s="179">
        <f t="shared" si="5"/>
        <v>0.10234714235418374</v>
      </c>
      <c r="W21" s="167">
        <f>U21-T21</f>
        <v>8721</v>
      </c>
      <c r="X21" s="169">
        <f t="shared" si="2"/>
        <v>0.33997864523951715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325977</v>
      </c>
      <c r="D23" s="175">
        <v>356649</v>
      </c>
      <c r="E23" s="175">
        <v>42100</v>
      </c>
      <c r="F23" s="175">
        <v>281286</v>
      </c>
      <c r="G23" s="175">
        <v>353943</v>
      </c>
      <c r="H23" s="175">
        <v>376573</v>
      </c>
      <c r="I23" s="175">
        <v>361031</v>
      </c>
      <c r="J23" s="176">
        <f>IFERROR(I23/H23-1,"-")</f>
        <v>-4.127221016907745E-2</v>
      </c>
      <c r="K23" s="175">
        <f>I23-H23</f>
        <v>-15542</v>
      </c>
      <c r="L23" s="176">
        <f t="shared" ref="L23:L35" si="9">I23/I$9</f>
        <v>0.34887413199645162</v>
      </c>
    </row>
    <row r="24" spans="1:24" x14ac:dyDescent="0.25">
      <c r="A24" s="1" t="s">
        <v>96</v>
      </c>
      <c r="B24" s="158" t="s">
        <v>97</v>
      </c>
      <c r="C24" s="159">
        <v>18180</v>
      </c>
      <c r="D24" s="159">
        <v>20781</v>
      </c>
      <c r="E24" s="159">
        <v>15966</v>
      </c>
      <c r="F24" s="159">
        <v>21567</v>
      </c>
      <c r="G24" s="159">
        <v>18475</v>
      </c>
      <c r="H24" s="159">
        <v>18110</v>
      </c>
      <c r="I24" s="159">
        <v>14966</v>
      </c>
      <c r="J24" s="177">
        <f>IFERROR(I24/H24-1,"-")</f>
        <v>-0.17360574268360018</v>
      </c>
      <c r="K24" s="158">
        <f t="shared" ref="K24:K34" si="10">I24-H24</f>
        <v>-3144</v>
      </c>
      <c r="L24" s="160">
        <f t="shared" si="9"/>
        <v>1.4462055223675793E-2</v>
      </c>
    </row>
    <row r="25" spans="1:24" x14ac:dyDescent="0.25">
      <c r="A25" s="161" t="s">
        <v>103</v>
      </c>
      <c r="B25" s="162" t="s">
        <v>103</v>
      </c>
      <c r="C25" s="163">
        <v>7366</v>
      </c>
      <c r="D25" s="163">
        <v>9198</v>
      </c>
      <c r="E25" s="163">
        <v>11337</v>
      </c>
      <c r="F25" s="163">
        <v>9274</v>
      </c>
      <c r="G25" s="163">
        <v>7140</v>
      </c>
      <c r="H25" s="163">
        <v>5925</v>
      </c>
      <c r="I25" s="163">
        <v>5258</v>
      </c>
      <c r="J25" s="178">
        <f>IFERROR(I25/H25-1,"-")</f>
        <v>-0.11257383966244727</v>
      </c>
      <c r="K25" s="162">
        <f t="shared" si="10"/>
        <v>-667</v>
      </c>
      <c r="L25" s="164">
        <f t="shared" si="9"/>
        <v>5.0809492426892502E-3</v>
      </c>
    </row>
    <row r="26" spans="1:24" x14ac:dyDescent="0.25">
      <c r="A26" s="161" t="s">
        <v>100</v>
      </c>
      <c r="B26" s="162" t="s">
        <v>100</v>
      </c>
      <c r="C26" s="163">
        <v>10814</v>
      </c>
      <c r="D26" s="163">
        <v>11583</v>
      </c>
      <c r="E26" s="163">
        <v>4629</v>
      </c>
      <c r="F26" s="163">
        <v>12293</v>
      </c>
      <c r="G26" s="163">
        <v>11335</v>
      </c>
      <c r="H26" s="163">
        <v>12185</v>
      </c>
      <c r="I26" s="163">
        <v>9708</v>
      </c>
      <c r="J26" s="178">
        <f>IFERROR(I26/H26-1,"-")</f>
        <v>-0.20328272466146902</v>
      </c>
      <c r="K26" s="162">
        <f t="shared" si="10"/>
        <v>-2477</v>
      </c>
      <c r="L26" s="164">
        <f t="shared" si="9"/>
        <v>9.3811059809865427E-3</v>
      </c>
    </row>
    <row r="27" spans="1:24" x14ac:dyDescent="0.25">
      <c r="A27" s="1"/>
      <c r="B27" s="158" t="s">
        <v>107</v>
      </c>
      <c r="C27" s="159">
        <v>307797</v>
      </c>
      <c r="D27" s="159">
        <v>335868</v>
      </c>
      <c r="E27" s="159">
        <v>26134</v>
      </c>
      <c r="F27" s="159">
        <v>259719</v>
      </c>
      <c r="G27" s="159">
        <v>335468</v>
      </c>
      <c r="H27" s="159">
        <v>358463</v>
      </c>
      <c r="I27" s="159">
        <v>346065</v>
      </c>
      <c r="J27" s="177">
        <f>IFERROR(I27/H27-1,"-")</f>
        <v>-3.4586554260830238E-2</v>
      </c>
      <c r="K27" s="158">
        <f t="shared" si="10"/>
        <v>-12398</v>
      </c>
      <c r="L27" s="160">
        <f t="shared" si="9"/>
        <v>0.33441207677277585</v>
      </c>
    </row>
    <row r="28" spans="1:24" s="56" customFormat="1" x14ac:dyDescent="0.25">
      <c r="B28" s="162" t="s">
        <v>110</v>
      </c>
      <c r="C28" s="163">
        <v>140683</v>
      </c>
      <c r="D28" s="163">
        <v>152067</v>
      </c>
      <c r="E28" s="163">
        <v>2119</v>
      </c>
      <c r="F28" s="163">
        <v>109041</v>
      </c>
      <c r="G28" s="163">
        <v>151391</v>
      </c>
      <c r="H28" s="163">
        <v>164340</v>
      </c>
      <c r="I28" s="163">
        <v>164681</v>
      </c>
      <c r="J28" s="178">
        <f t="shared" ref="J28:J35" si="11">IFERROR(I28/H28-1,"-")</f>
        <v>2.0749665327979283E-3</v>
      </c>
      <c r="K28" s="162">
        <f t="shared" si="10"/>
        <v>341</v>
      </c>
      <c r="L28" s="164">
        <f t="shared" si="9"/>
        <v>0.15913575546506437</v>
      </c>
    </row>
    <row r="29" spans="1:24" s="56" customFormat="1" x14ac:dyDescent="0.25">
      <c r="B29" s="162" t="s">
        <v>113</v>
      </c>
      <c r="C29" s="163">
        <v>39469</v>
      </c>
      <c r="D29" s="163">
        <v>39044</v>
      </c>
      <c r="E29" s="163">
        <v>3927</v>
      </c>
      <c r="F29" s="163">
        <v>27137</v>
      </c>
      <c r="G29" s="163">
        <v>35252</v>
      </c>
      <c r="H29" s="163">
        <v>37075</v>
      </c>
      <c r="I29" s="163">
        <v>34553</v>
      </c>
      <c r="J29" s="178">
        <f t="shared" si="11"/>
        <v>-6.8024275118004018E-2</v>
      </c>
      <c r="K29" s="162">
        <f t="shared" si="10"/>
        <v>-2522</v>
      </c>
      <c r="L29" s="164">
        <f t="shared" si="9"/>
        <v>3.3389509163682322E-2</v>
      </c>
    </row>
    <row r="30" spans="1:24" x14ac:dyDescent="0.25">
      <c r="A30" s="1"/>
      <c r="B30" s="162" t="s">
        <v>116</v>
      </c>
      <c r="C30" s="163">
        <v>11583</v>
      </c>
      <c r="D30" s="163">
        <v>12970</v>
      </c>
      <c r="E30" s="163">
        <v>6029</v>
      </c>
      <c r="F30" s="163">
        <v>11680</v>
      </c>
      <c r="G30" s="163">
        <v>13943</v>
      </c>
      <c r="H30" s="163">
        <v>15241</v>
      </c>
      <c r="I30" s="163">
        <v>11548</v>
      </c>
      <c r="J30" s="178">
        <f t="shared" si="11"/>
        <v>-0.24230693524046976</v>
      </c>
      <c r="K30" s="162">
        <f t="shared" si="10"/>
        <v>-3693</v>
      </c>
      <c r="L30" s="164">
        <f t="shared" si="9"/>
        <v>1.1159148317720705E-2</v>
      </c>
    </row>
    <row r="31" spans="1:24" x14ac:dyDescent="0.25">
      <c r="A31" s="1"/>
      <c r="B31" s="162" t="s">
        <v>123</v>
      </c>
      <c r="C31" s="163">
        <v>10942</v>
      </c>
      <c r="D31" s="163">
        <v>12288</v>
      </c>
      <c r="E31" s="163">
        <v>396</v>
      </c>
      <c r="F31" s="163">
        <v>15381</v>
      </c>
      <c r="G31" s="163">
        <v>13018</v>
      </c>
      <c r="H31" s="163">
        <v>13712</v>
      </c>
      <c r="I31" s="163">
        <v>12598</v>
      </c>
      <c r="J31" s="178">
        <f t="shared" si="11"/>
        <v>-8.1242707117852975E-2</v>
      </c>
      <c r="K31" s="162">
        <f t="shared" si="10"/>
        <v>-1114</v>
      </c>
      <c r="L31" s="164">
        <f t="shared" si="9"/>
        <v>1.2173792042487482E-2</v>
      </c>
    </row>
    <row r="32" spans="1:24" x14ac:dyDescent="0.25">
      <c r="A32" s="1"/>
      <c r="B32" s="162" t="s">
        <v>119</v>
      </c>
      <c r="C32" s="163">
        <v>14833</v>
      </c>
      <c r="D32" s="163">
        <v>17231</v>
      </c>
      <c r="E32" s="163">
        <v>1398</v>
      </c>
      <c r="F32" s="163">
        <v>19278</v>
      </c>
      <c r="G32" s="163">
        <v>17536</v>
      </c>
      <c r="H32" s="163">
        <v>17203</v>
      </c>
      <c r="I32" s="163">
        <v>16500</v>
      </c>
      <c r="J32" s="178">
        <f t="shared" si="11"/>
        <v>-4.0864965413009324E-2</v>
      </c>
      <c r="K32" s="162">
        <f t="shared" si="10"/>
        <v>-703</v>
      </c>
      <c r="L32" s="164">
        <f t="shared" si="9"/>
        <v>1.5944401389192207E-2</v>
      </c>
    </row>
    <row r="33" spans="1:12" x14ac:dyDescent="0.25">
      <c r="A33" s="1"/>
      <c r="B33" s="162" t="s">
        <v>128</v>
      </c>
      <c r="C33" s="163">
        <v>11576</v>
      </c>
      <c r="D33" s="163">
        <v>11614</v>
      </c>
      <c r="E33" s="163">
        <v>57</v>
      </c>
      <c r="F33" s="163">
        <v>7067</v>
      </c>
      <c r="G33" s="163">
        <v>9874</v>
      </c>
      <c r="H33" s="163">
        <v>8648</v>
      </c>
      <c r="I33" s="163">
        <v>7540</v>
      </c>
      <c r="J33" s="178">
        <f t="shared" si="11"/>
        <v>-0.12812210915818689</v>
      </c>
      <c r="K33" s="162">
        <f t="shared" si="10"/>
        <v>-1108</v>
      </c>
      <c r="L33" s="164">
        <f t="shared" si="9"/>
        <v>7.286108271182379E-3</v>
      </c>
    </row>
    <row r="34" spans="1:12" x14ac:dyDescent="0.25">
      <c r="A34" s="161" t="s">
        <v>144</v>
      </c>
      <c r="B34" s="162" t="s">
        <v>131</v>
      </c>
      <c r="C34" s="163">
        <v>11670</v>
      </c>
      <c r="D34" s="163">
        <v>13747</v>
      </c>
      <c r="E34" s="163">
        <v>175</v>
      </c>
      <c r="F34" s="163">
        <v>4513</v>
      </c>
      <c r="G34" s="163">
        <v>9583</v>
      </c>
      <c r="H34" s="163">
        <v>9752</v>
      </c>
      <c r="I34" s="163">
        <v>7806</v>
      </c>
      <c r="J34" s="178">
        <f t="shared" si="11"/>
        <v>-0.19954881050041018</v>
      </c>
      <c r="K34" s="162">
        <f t="shared" si="10"/>
        <v>-1946</v>
      </c>
      <c r="L34" s="164">
        <f t="shared" si="9"/>
        <v>7.5431513481232955E-3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67041</v>
      </c>
      <c r="D35" s="168">
        <f t="shared" ref="D35:I35" si="13">D27-SUM(D28:D34)</f>
        <v>76907</v>
      </c>
      <c r="E35" s="168">
        <f t="shared" si="13"/>
        <v>12033</v>
      </c>
      <c r="F35" s="168">
        <f t="shared" si="13"/>
        <v>65622</v>
      </c>
      <c r="G35" s="168">
        <f t="shared" si="13"/>
        <v>84871</v>
      </c>
      <c r="H35" s="168">
        <f t="shared" si="13"/>
        <v>92492</v>
      </c>
      <c r="I35" s="168">
        <f t="shared" si="13"/>
        <v>90839</v>
      </c>
      <c r="J35" s="179">
        <f t="shared" si="11"/>
        <v>-1.7871815940838087E-2</v>
      </c>
      <c r="K35" s="167">
        <f>I35-H35</f>
        <v>-1653</v>
      </c>
      <c r="L35" s="169">
        <f t="shared" si="9"/>
        <v>8.7780210775323095E-2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253986</v>
      </c>
      <c r="D37" s="175">
        <v>262862</v>
      </c>
      <c r="E37" s="175">
        <v>21892</v>
      </c>
      <c r="F37" s="175">
        <v>197512</v>
      </c>
      <c r="G37" s="175">
        <v>253859</v>
      </c>
      <c r="H37" s="175">
        <v>264242</v>
      </c>
      <c r="I37" s="175">
        <v>276285</v>
      </c>
      <c r="J37" s="176">
        <f>IFERROR(I37/H37-1,"-")</f>
        <v>4.5575646566405004E-2</v>
      </c>
      <c r="K37" s="175">
        <f>I37-H37</f>
        <v>12043</v>
      </c>
      <c r="L37" s="176">
        <f t="shared" ref="L37:L49" si="14">I37/I$9</f>
        <v>0.26698175380684663</v>
      </c>
    </row>
    <row r="38" spans="1:12" x14ac:dyDescent="0.25">
      <c r="A38" s="1" t="s">
        <v>96</v>
      </c>
      <c r="B38" s="158" t="s">
        <v>97</v>
      </c>
      <c r="C38" s="159">
        <v>13489</v>
      </c>
      <c r="D38" s="159">
        <v>14518</v>
      </c>
      <c r="E38" s="159">
        <v>5331</v>
      </c>
      <c r="F38" s="159">
        <v>11761</v>
      </c>
      <c r="G38" s="159">
        <v>11607</v>
      </c>
      <c r="H38" s="159">
        <v>11241</v>
      </c>
      <c r="I38" s="159">
        <v>13602</v>
      </c>
      <c r="J38" s="177">
        <f>IFERROR(I38/H38-1,"-")</f>
        <v>0.21003469442220446</v>
      </c>
      <c r="K38" s="158">
        <f t="shared" ref="K38:K48" si="15">I38-H38</f>
        <v>2361</v>
      </c>
      <c r="L38" s="160">
        <f t="shared" si="14"/>
        <v>1.3143984708835904E-2</v>
      </c>
    </row>
    <row r="39" spans="1:12" x14ac:dyDescent="0.25">
      <c r="A39" s="161" t="s">
        <v>103</v>
      </c>
      <c r="B39" s="162" t="s">
        <v>103</v>
      </c>
      <c r="C39" s="163">
        <v>3358</v>
      </c>
      <c r="D39" s="163">
        <v>5081</v>
      </c>
      <c r="E39" s="163">
        <v>4150</v>
      </c>
      <c r="F39" s="163">
        <v>4478</v>
      </c>
      <c r="G39" s="163">
        <v>3172</v>
      </c>
      <c r="H39" s="163">
        <v>3714</v>
      </c>
      <c r="I39" s="163">
        <v>4682</v>
      </c>
      <c r="J39" s="178">
        <f>IFERROR(I39/H39-1,"-")</f>
        <v>0.26063543349488416</v>
      </c>
      <c r="K39" s="162">
        <f t="shared" si="15"/>
        <v>968</v>
      </c>
      <c r="L39" s="164">
        <f t="shared" si="14"/>
        <v>4.5243446851029046E-3</v>
      </c>
    </row>
    <row r="40" spans="1:12" x14ac:dyDescent="0.25">
      <c r="A40" s="161" t="s">
        <v>100</v>
      </c>
      <c r="B40" s="162" t="s">
        <v>100</v>
      </c>
      <c r="C40" s="163">
        <v>10131</v>
      </c>
      <c r="D40" s="163">
        <v>9437</v>
      </c>
      <c r="E40" s="163">
        <v>1181</v>
      </c>
      <c r="F40" s="163">
        <v>7283</v>
      </c>
      <c r="G40" s="163">
        <v>8435</v>
      </c>
      <c r="H40" s="163">
        <v>7527</v>
      </c>
      <c r="I40" s="163">
        <v>8920</v>
      </c>
      <c r="J40" s="178">
        <f>IFERROR(I40/H40-1,"-")</f>
        <v>0.1850670918028432</v>
      </c>
      <c r="K40" s="162">
        <f t="shared" si="15"/>
        <v>1393</v>
      </c>
      <c r="L40" s="164">
        <f t="shared" si="14"/>
        <v>8.6196400237329995E-3</v>
      </c>
    </row>
    <row r="41" spans="1:12" x14ac:dyDescent="0.25">
      <c r="A41" s="1"/>
      <c r="B41" s="158" t="s">
        <v>107</v>
      </c>
      <c r="C41" s="159">
        <v>240497</v>
      </c>
      <c r="D41" s="159">
        <v>248344</v>
      </c>
      <c r="E41" s="159">
        <v>16561</v>
      </c>
      <c r="F41" s="159">
        <v>185751</v>
      </c>
      <c r="G41" s="159">
        <v>242252</v>
      </c>
      <c r="H41" s="159">
        <v>253001</v>
      </c>
      <c r="I41" s="159">
        <v>262683</v>
      </c>
      <c r="J41" s="177">
        <f>IFERROR(I41/H41-1,"-")</f>
        <v>3.8268623444176031E-2</v>
      </c>
      <c r="K41" s="158">
        <f t="shared" si="15"/>
        <v>9682</v>
      </c>
      <c r="L41" s="160">
        <f t="shared" si="14"/>
        <v>0.2538377690980107</v>
      </c>
    </row>
    <row r="42" spans="1:12" s="56" customFormat="1" x14ac:dyDescent="0.25">
      <c r="B42" s="162" t="s">
        <v>110</v>
      </c>
      <c r="C42" s="163">
        <v>107998</v>
      </c>
      <c r="D42" s="163">
        <v>111197</v>
      </c>
      <c r="E42" s="163">
        <v>1323</v>
      </c>
      <c r="F42" s="163">
        <v>69376</v>
      </c>
      <c r="G42" s="163">
        <v>100932</v>
      </c>
      <c r="H42" s="163">
        <v>109278</v>
      </c>
      <c r="I42" s="163">
        <v>115186</v>
      </c>
      <c r="J42" s="178">
        <f t="shared" ref="J42:J49" si="16">IFERROR(I42/H42-1,"-")</f>
        <v>5.4063946997565893E-2</v>
      </c>
      <c r="K42" s="162">
        <f t="shared" si="15"/>
        <v>5908</v>
      </c>
      <c r="L42" s="164">
        <f t="shared" si="14"/>
        <v>0.11130738293427235</v>
      </c>
    </row>
    <row r="43" spans="1:12" s="56" customFormat="1" x14ac:dyDescent="0.25">
      <c r="B43" s="162" t="s">
        <v>113</v>
      </c>
      <c r="C43" s="163">
        <v>12436</v>
      </c>
      <c r="D43" s="163">
        <v>11625</v>
      </c>
      <c r="E43" s="163">
        <v>1423</v>
      </c>
      <c r="F43" s="163">
        <v>7921</v>
      </c>
      <c r="G43" s="163">
        <v>11096</v>
      </c>
      <c r="H43" s="163">
        <v>10750</v>
      </c>
      <c r="I43" s="163">
        <v>10599</v>
      </c>
      <c r="J43" s="178">
        <f t="shared" si="16"/>
        <v>-1.4046511627906932E-2</v>
      </c>
      <c r="K43" s="162">
        <f t="shared" si="15"/>
        <v>-151</v>
      </c>
      <c r="L43" s="164">
        <f t="shared" si="14"/>
        <v>1.0242103656002923E-2</v>
      </c>
    </row>
    <row r="44" spans="1:12" x14ac:dyDescent="0.25">
      <c r="A44" s="1"/>
      <c r="B44" s="162" t="s">
        <v>116</v>
      </c>
      <c r="C44" s="163">
        <v>5330</v>
      </c>
      <c r="D44" s="163">
        <v>5957</v>
      </c>
      <c r="E44" s="163">
        <v>2444</v>
      </c>
      <c r="F44" s="163">
        <v>5128</v>
      </c>
      <c r="G44" s="163">
        <v>5893</v>
      </c>
      <c r="H44" s="163">
        <v>6051</v>
      </c>
      <c r="I44" s="163">
        <v>6699</v>
      </c>
      <c r="J44" s="178">
        <f t="shared" si="16"/>
        <v>0.10708973723351511</v>
      </c>
      <c r="K44" s="162">
        <f t="shared" si="15"/>
        <v>648</v>
      </c>
      <c r="L44" s="164">
        <f t="shared" si="14"/>
        <v>6.4734269640120369E-3</v>
      </c>
    </row>
    <row r="45" spans="1:12" x14ac:dyDescent="0.25">
      <c r="A45" s="1"/>
      <c r="B45" s="162" t="s">
        <v>123</v>
      </c>
      <c r="C45" s="163">
        <v>10129</v>
      </c>
      <c r="D45" s="163">
        <v>10598</v>
      </c>
      <c r="E45" s="163">
        <v>386</v>
      </c>
      <c r="F45" s="163">
        <v>10732</v>
      </c>
      <c r="G45" s="163">
        <v>10835</v>
      </c>
      <c r="H45" s="163">
        <v>11328</v>
      </c>
      <c r="I45" s="163">
        <v>10519</v>
      </c>
      <c r="J45" s="178">
        <f t="shared" si="16"/>
        <v>-7.1415960451977401E-2</v>
      </c>
      <c r="K45" s="162">
        <f t="shared" si="15"/>
        <v>-809</v>
      </c>
      <c r="L45" s="164">
        <f t="shared" si="14"/>
        <v>1.0164797467449263E-2</v>
      </c>
    </row>
    <row r="46" spans="1:12" x14ac:dyDescent="0.25">
      <c r="A46" s="1"/>
      <c r="B46" s="162" t="s">
        <v>119</v>
      </c>
      <c r="C46" s="163">
        <v>8322</v>
      </c>
      <c r="D46" s="163">
        <v>9727</v>
      </c>
      <c r="E46" s="163">
        <v>481</v>
      </c>
      <c r="F46" s="163">
        <v>7425</v>
      </c>
      <c r="G46" s="163">
        <v>9153</v>
      </c>
      <c r="H46" s="163">
        <v>10071</v>
      </c>
      <c r="I46" s="163">
        <v>7855</v>
      </c>
      <c r="J46" s="178">
        <f t="shared" si="16"/>
        <v>-0.22003773210207522</v>
      </c>
      <c r="K46" s="162">
        <f t="shared" si="15"/>
        <v>-2216</v>
      </c>
      <c r="L46" s="164">
        <f t="shared" si="14"/>
        <v>7.5905013886124117E-3</v>
      </c>
    </row>
    <row r="47" spans="1:12" x14ac:dyDescent="0.25">
      <c r="A47" s="1"/>
      <c r="B47" s="162" t="s">
        <v>128</v>
      </c>
      <c r="C47" s="163">
        <v>10458</v>
      </c>
      <c r="D47" s="163">
        <v>9656</v>
      </c>
      <c r="E47" s="163">
        <v>143</v>
      </c>
      <c r="F47" s="163">
        <v>8340</v>
      </c>
      <c r="G47" s="163">
        <v>9543</v>
      </c>
      <c r="H47" s="163">
        <v>8878</v>
      </c>
      <c r="I47" s="163">
        <v>8620</v>
      </c>
      <c r="J47" s="178">
        <f t="shared" si="16"/>
        <v>-2.9060599234061679E-2</v>
      </c>
      <c r="K47" s="162">
        <f t="shared" si="15"/>
        <v>-258</v>
      </c>
      <c r="L47" s="164">
        <f t="shared" si="14"/>
        <v>8.3297418166567785E-3</v>
      </c>
    </row>
    <row r="48" spans="1:12" x14ac:dyDescent="0.25">
      <c r="A48" s="161" t="s">
        <v>144</v>
      </c>
      <c r="B48" s="162" t="s">
        <v>131</v>
      </c>
      <c r="C48" s="163">
        <v>16162</v>
      </c>
      <c r="D48" s="163">
        <v>16964</v>
      </c>
      <c r="E48" s="163">
        <v>1177</v>
      </c>
      <c r="F48" s="163">
        <v>7994</v>
      </c>
      <c r="G48" s="163">
        <v>10127</v>
      </c>
      <c r="H48" s="163">
        <v>11435</v>
      </c>
      <c r="I48" s="163">
        <v>9274</v>
      </c>
      <c r="J48" s="178">
        <f t="shared" si="16"/>
        <v>-0.18898119807608216</v>
      </c>
      <c r="K48" s="162">
        <f t="shared" si="15"/>
        <v>-2161</v>
      </c>
      <c r="L48" s="164">
        <f t="shared" si="14"/>
        <v>8.9617199080829421E-3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69662</v>
      </c>
      <c r="D49" s="168">
        <f t="shared" ref="D49:I49" si="18">D41-SUM(D42:D48)</f>
        <v>72620</v>
      </c>
      <c r="E49" s="168">
        <f t="shared" si="18"/>
        <v>9184</v>
      </c>
      <c r="F49" s="168">
        <f t="shared" si="18"/>
        <v>68835</v>
      </c>
      <c r="G49" s="168">
        <f t="shared" si="18"/>
        <v>84673</v>
      </c>
      <c r="H49" s="168">
        <f t="shared" si="18"/>
        <v>85210</v>
      </c>
      <c r="I49" s="168">
        <f t="shared" si="18"/>
        <v>93931</v>
      </c>
      <c r="J49" s="179">
        <f t="shared" si="16"/>
        <v>0.10234714235418374</v>
      </c>
      <c r="K49" s="167">
        <f>I49-H49</f>
        <v>8721</v>
      </c>
      <c r="L49" s="169">
        <f t="shared" si="14"/>
        <v>9.0768094962922014E-2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10133</v>
      </c>
      <c r="D51" s="175">
        <v>9604</v>
      </c>
      <c r="E51" s="175">
        <v>1109</v>
      </c>
      <c r="F51" s="175">
        <v>6137</v>
      </c>
      <c r="G51" s="175">
        <v>12249</v>
      </c>
      <c r="H51" s="175">
        <v>10335</v>
      </c>
      <c r="I51" s="175">
        <v>9698</v>
      </c>
      <c r="J51" s="176">
        <f>IFERROR(I51/H51-1,"-")</f>
        <v>-6.163522012578615E-2</v>
      </c>
      <c r="K51" s="175">
        <f>I51-H51</f>
        <v>-637</v>
      </c>
      <c r="L51" s="176">
        <f t="shared" ref="L51:L63" si="19">I51/I$9</f>
        <v>9.3714427074173354E-3</v>
      </c>
    </row>
    <row r="52" spans="1:12" x14ac:dyDescent="0.25">
      <c r="A52" s="1" t="s">
        <v>96</v>
      </c>
      <c r="B52" s="158" t="s">
        <v>97</v>
      </c>
      <c r="C52" s="159">
        <v>1725</v>
      </c>
      <c r="D52" s="159">
        <v>935</v>
      </c>
      <c r="E52" s="159">
        <v>185</v>
      </c>
      <c r="F52" s="159">
        <v>346</v>
      </c>
      <c r="G52" s="159">
        <v>5214</v>
      </c>
      <c r="H52" s="159">
        <v>1592</v>
      </c>
      <c r="I52" s="159">
        <v>1623</v>
      </c>
      <c r="J52" s="177">
        <f>IFERROR(I52/H52-1,"-")</f>
        <v>1.9472361809045324E-2</v>
      </c>
      <c r="K52" s="158">
        <f t="shared" ref="K52:K62" si="20">I52-H52</f>
        <v>31</v>
      </c>
      <c r="L52" s="160">
        <f t="shared" si="19"/>
        <v>1.568349300282361E-3</v>
      </c>
    </row>
    <row r="53" spans="1:12" x14ac:dyDescent="0.25">
      <c r="A53" s="161" t="s">
        <v>103</v>
      </c>
      <c r="B53" s="162" t="s">
        <v>103</v>
      </c>
      <c r="C53" s="163">
        <v>889</v>
      </c>
      <c r="D53" s="163">
        <v>442</v>
      </c>
      <c r="E53" s="163">
        <v>105</v>
      </c>
      <c r="F53" s="163">
        <v>67</v>
      </c>
      <c r="G53" s="163">
        <v>3946</v>
      </c>
      <c r="H53" s="163">
        <v>667</v>
      </c>
      <c r="I53" s="163">
        <v>823</v>
      </c>
      <c r="J53" s="178">
        <f>IFERROR(I53/H53-1,"-")</f>
        <v>0.23388305847076452</v>
      </c>
      <c r="K53" s="162">
        <f t="shared" si="20"/>
        <v>156</v>
      </c>
      <c r="L53" s="164">
        <f t="shared" si="19"/>
        <v>7.9528741474576897E-4</v>
      </c>
    </row>
    <row r="54" spans="1:12" x14ac:dyDescent="0.25">
      <c r="A54" s="161" t="s">
        <v>100</v>
      </c>
      <c r="B54" s="162" t="s">
        <v>100</v>
      </c>
      <c r="C54" s="163">
        <v>836</v>
      </c>
      <c r="D54" s="163">
        <v>493</v>
      </c>
      <c r="E54" s="163">
        <v>80</v>
      </c>
      <c r="F54" s="163">
        <v>279</v>
      </c>
      <c r="G54" s="163">
        <v>1268</v>
      </c>
      <c r="H54" s="163">
        <v>925</v>
      </c>
      <c r="I54" s="163">
        <v>800</v>
      </c>
      <c r="J54" s="178">
        <f>IFERROR(I54/H54-1,"-")</f>
        <v>-0.13513513513513509</v>
      </c>
      <c r="K54" s="162">
        <f t="shared" si="20"/>
        <v>-125</v>
      </c>
      <c r="L54" s="164">
        <f t="shared" si="19"/>
        <v>7.7306188553659188E-4</v>
      </c>
    </row>
    <row r="55" spans="1:12" x14ac:dyDescent="0.25">
      <c r="A55" s="1"/>
      <c r="B55" s="158" t="s">
        <v>107</v>
      </c>
      <c r="C55" s="159">
        <v>8408</v>
      </c>
      <c r="D55" s="159">
        <v>8669</v>
      </c>
      <c r="E55" s="159">
        <v>924</v>
      </c>
      <c r="F55" s="159">
        <v>5791</v>
      </c>
      <c r="G55" s="159">
        <v>7035</v>
      </c>
      <c r="H55" s="159">
        <v>8743</v>
      </c>
      <c r="I55" s="159">
        <v>8075</v>
      </c>
      <c r="J55" s="177">
        <f>IFERROR(I55/H55-1,"-")</f>
        <v>-7.6403980327118814E-2</v>
      </c>
      <c r="K55" s="158">
        <f t="shared" si="20"/>
        <v>-668</v>
      </c>
      <c r="L55" s="160">
        <f t="shared" si="19"/>
        <v>7.8030934071349747E-3</v>
      </c>
    </row>
    <row r="56" spans="1:12" s="56" customFormat="1" x14ac:dyDescent="0.25">
      <c r="B56" s="162" t="s">
        <v>110</v>
      </c>
      <c r="C56" s="163">
        <v>2145</v>
      </c>
      <c r="D56" s="163">
        <v>2402</v>
      </c>
      <c r="E56" s="163">
        <v>34</v>
      </c>
      <c r="F56" s="163">
        <v>1860</v>
      </c>
      <c r="G56" s="163">
        <v>2093</v>
      </c>
      <c r="H56" s="163">
        <v>2254</v>
      </c>
      <c r="I56" s="163">
        <v>2618</v>
      </c>
      <c r="J56" s="178">
        <f t="shared" ref="J56:J63" si="21">IFERROR(I56/H56-1,"-")</f>
        <v>0.16149068322981375</v>
      </c>
      <c r="K56" s="162">
        <f t="shared" si="20"/>
        <v>364</v>
      </c>
      <c r="L56" s="164">
        <f t="shared" si="19"/>
        <v>2.5298450204184969E-3</v>
      </c>
    </row>
    <row r="57" spans="1:12" s="56" customFormat="1" x14ac:dyDescent="0.25">
      <c r="B57" s="162" t="s">
        <v>113</v>
      </c>
      <c r="C57" s="163">
        <v>2299</v>
      </c>
      <c r="D57" s="163">
        <v>2487</v>
      </c>
      <c r="E57" s="163">
        <v>422</v>
      </c>
      <c r="F57" s="163">
        <v>1622</v>
      </c>
      <c r="G57" s="163">
        <v>1266</v>
      </c>
      <c r="H57" s="163">
        <v>2151</v>
      </c>
      <c r="I57" s="163">
        <v>1866</v>
      </c>
      <c r="J57" s="178">
        <f t="shared" si="21"/>
        <v>-0.13249651324965128</v>
      </c>
      <c r="K57" s="162">
        <f t="shared" si="20"/>
        <v>-285</v>
      </c>
      <c r="L57" s="164">
        <f t="shared" si="19"/>
        <v>1.8031668480141007E-3</v>
      </c>
    </row>
    <row r="58" spans="1:12" x14ac:dyDescent="0.25">
      <c r="A58" s="1"/>
      <c r="B58" s="162" t="s">
        <v>116</v>
      </c>
      <c r="C58" s="163">
        <v>567</v>
      </c>
      <c r="D58" s="163">
        <v>430</v>
      </c>
      <c r="E58" s="163">
        <v>77</v>
      </c>
      <c r="F58" s="163">
        <v>259</v>
      </c>
      <c r="G58" s="163">
        <v>675</v>
      </c>
      <c r="H58" s="163">
        <v>599</v>
      </c>
      <c r="I58" s="163">
        <v>408</v>
      </c>
      <c r="J58" s="178">
        <f t="shared" si="21"/>
        <v>-0.3188647746243739</v>
      </c>
      <c r="K58" s="162">
        <f t="shared" si="20"/>
        <v>-191</v>
      </c>
      <c r="L58" s="164">
        <f t="shared" si="19"/>
        <v>3.9426156162366188E-4</v>
      </c>
    </row>
    <row r="59" spans="1:12" x14ac:dyDescent="0.25">
      <c r="A59" s="1"/>
      <c r="B59" s="162" t="s">
        <v>123</v>
      </c>
      <c r="C59" s="163">
        <v>250</v>
      </c>
      <c r="D59" s="163">
        <v>218</v>
      </c>
      <c r="E59" s="163">
        <v>20</v>
      </c>
      <c r="F59" s="163">
        <v>226</v>
      </c>
      <c r="G59" s="163">
        <v>161</v>
      </c>
      <c r="H59" s="163">
        <v>310</v>
      </c>
      <c r="I59" s="163">
        <v>249</v>
      </c>
      <c r="J59" s="178">
        <f t="shared" si="21"/>
        <v>-0.1967741935483871</v>
      </c>
      <c r="K59" s="162">
        <f t="shared" si="20"/>
        <v>-61</v>
      </c>
      <c r="L59" s="164">
        <f t="shared" si="19"/>
        <v>2.4061551187326425E-4</v>
      </c>
    </row>
    <row r="60" spans="1:12" x14ac:dyDescent="0.25">
      <c r="A60" s="1"/>
      <c r="B60" s="162" t="s">
        <v>119</v>
      </c>
      <c r="C60" s="163">
        <v>250</v>
      </c>
      <c r="D60" s="163">
        <v>186</v>
      </c>
      <c r="E60" s="163">
        <v>25</v>
      </c>
      <c r="F60" s="163">
        <v>217</v>
      </c>
      <c r="G60" s="163">
        <v>160</v>
      </c>
      <c r="H60" s="163">
        <v>295</v>
      </c>
      <c r="I60" s="163">
        <v>258</v>
      </c>
      <c r="J60" s="178">
        <f t="shared" si="21"/>
        <v>-0.12542372881355934</v>
      </c>
      <c r="K60" s="162">
        <f t="shared" si="20"/>
        <v>-37</v>
      </c>
      <c r="L60" s="164">
        <f t="shared" si="19"/>
        <v>2.493124580855509E-4</v>
      </c>
    </row>
    <row r="61" spans="1:12" x14ac:dyDescent="0.25">
      <c r="A61" s="1"/>
      <c r="B61" s="162" t="s">
        <v>128</v>
      </c>
      <c r="C61" s="163">
        <v>135</v>
      </c>
      <c r="D61" s="163">
        <v>113</v>
      </c>
      <c r="E61" s="163">
        <v>3</v>
      </c>
      <c r="F61" s="163">
        <v>31</v>
      </c>
      <c r="G61" s="163">
        <v>104</v>
      </c>
      <c r="H61" s="163">
        <v>67</v>
      </c>
      <c r="I61" s="163">
        <v>117</v>
      </c>
      <c r="J61" s="178">
        <f t="shared" si="21"/>
        <v>0.74626865671641784</v>
      </c>
      <c r="K61" s="162">
        <f t="shared" si="20"/>
        <v>50</v>
      </c>
      <c r="L61" s="164">
        <f t="shared" si="19"/>
        <v>1.1306030075972656E-4</v>
      </c>
    </row>
    <row r="62" spans="1:12" x14ac:dyDescent="0.25">
      <c r="A62" s="161" t="s">
        <v>144</v>
      </c>
      <c r="B62" s="162" t="s">
        <v>131</v>
      </c>
      <c r="C62" s="163">
        <v>235</v>
      </c>
      <c r="D62" s="163">
        <v>231</v>
      </c>
      <c r="E62" s="163">
        <v>2</v>
      </c>
      <c r="F62" s="163">
        <v>72</v>
      </c>
      <c r="G62" s="163">
        <v>105</v>
      </c>
      <c r="H62" s="163">
        <v>61</v>
      </c>
      <c r="I62" s="163">
        <v>89</v>
      </c>
      <c r="J62" s="178">
        <f t="shared" si="21"/>
        <v>0.45901639344262302</v>
      </c>
      <c r="K62" s="162">
        <f t="shared" si="20"/>
        <v>28</v>
      </c>
      <c r="L62" s="164">
        <f t="shared" si="19"/>
        <v>8.6003134765945849E-5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2527</v>
      </c>
      <c r="D63" s="168">
        <f t="shared" ref="D63:I63" si="23">D55-SUM(D56:D62)</f>
        <v>2602</v>
      </c>
      <c r="E63" s="168">
        <f t="shared" si="23"/>
        <v>341</v>
      </c>
      <c r="F63" s="168">
        <f t="shared" si="23"/>
        <v>1504</v>
      </c>
      <c r="G63" s="168">
        <f t="shared" si="23"/>
        <v>2471</v>
      </c>
      <c r="H63" s="168">
        <f t="shared" si="23"/>
        <v>3006</v>
      </c>
      <c r="I63" s="168">
        <f t="shared" si="23"/>
        <v>2470</v>
      </c>
      <c r="J63" s="179">
        <f t="shared" si="21"/>
        <v>-0.17831004657351968</v>
      </c>
      <c r="K63" s="167">
        <f>I63-H63</f>
        <v>-536</v>
      </c>
      <c r="L63" s="169">
        <f t="shared" si="19"/>
        <v>2.3868285715942274E-3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24046</v>
      </c>
      <c r="D65" s="175">
        <v>25755</v>
      </c>
      <c r="E65" s="175">
        <v>4027</v>
      </c>
      <c r="F65" s="175">
        <v>24471</v>
      </c>
      <c r="G65" s="175">
        <v>43145</v>
      </c>
      <c r="H65" s="175">
        <v>46632</v>
      </c>
      <c r="I65" s="175">
        <v>35887</v>
      </c>
      <c r="J65" s="176">
        <f>IFERROR(I65/H65-1,"-")</f>
        <v>-0.2304211700120089</v>
      </c>
      <c r="K65" s="175">
        <f>I65-H65</f>
        <v>-10745</v>
      </c>
      <c r="L65" s="176">
        <f t="shared" ref="L65:L77" si="24">I65/I$9</f>
        <v>3.4678589857814593E-2</v>
      </c>
    </row>
    <row r="66" spans="1:12" x14ac:dyDescent="0.25">
      <c r="A66" s="1" t="s">
        <v>96</v>
      </c>
      <c r="B66" s="158" t="s">
        <v>97</v>
      </c>
      <c r="C66" s="159">
        <v>3338</v>
      </c>
      <c r="D66" s="159">
        <v>6309</v>
      </c>
      <c r="E66" s="159">
        <v>1675</v>
      </c>
      <c r="F66" s="159">
        <v>5063</v>
      </c>
      <c r="G66" s="159">
        <v>5977</v>
      </c>
      <c r="H66" s="159">
        <v>7389</v>
      </c>
      <c r="I66" s="159">
        <v>5000</v>
      </c>
      <c r="J66" s="177">
        <f>IFERROR(I66/H66-1,"-")</f>
        <v>-0.32331844633915274</v>
      </c>
      <c r="K66" s="158">
        <f t="shared" ref="K66:K76" si="25">I66-H66</f>
        <v>-2389</v>
      </c>
      <c r="L66" s="160">
        <f t="shared" si="24"/>
        <v>4.8316367846036991E-3</v>
      </c>
    </row>
    <row r="67" spans="1:12" x14ac:dyDescent="0.25">
      <c r="A67" s="161" t="s">
        <v>103</v>
      </c>
      <c r="B67" s="162" t="s">
        <v>103</v>
      </c>
      <c r="C67" s="163">
        <v>1181</v>
      </c>
      <c r="D67" s="163">
        <v>2475</v>
      </c>
      <c r="E67" s="163">
        <v>1645</v>
      </c>
      <c r="F67" s="163">
        <v>3111</v>
      </c>
      <c r="G67" s="163">
        <v>4851</v>
      </c>
      <c r="H67" s="163">
        <v>4261</v>
      </c>
      <c r="I67" s="163">
        <v>1245</v>
      </c>
      <c r="J67" s="178">
        <f>IFERROR(I67/H67-1,"-")</f>
        <v>-0.7078150668857075</v>
      </c>
      <c r="K67" s="162">
        <f t="shared" si="25"/>
        <v>-3016</v>
      </c>
      <c r="L67" s="164">
        <f t="shared" si="24"/>
        <v>1.2030775593663212E-3</v>
      </c>
    </row>
    <row r="68" spans="1:12" x14ac:dyDescent="0.25">
      <c r="A68" s="161" t="s">
        <v>100</v>
      </c>
      <c r="B68" s="162" t="s">
        <v>100</v>
      </c>
      <c r="C68" s="163">
        <v>2157</v>
      </c>
      <c r="D68" s="163">
        <v>3834</v>
      </c>
      <c r="E68" s="163">
        <v>30</v>
      </c>
      <c r="F68" s="163">
        <v>1952</v>
      </c>
      <c r="G68" s="163">
        <v>1126</v>
      </c>
      <c r="H68" s="163">
        <v>3128</v>
      </c>
      <c r="I68" s="163">
        <v>3755</v>
      </c>
      <c r="J68" s="178">
        <f>IFERROR(I68/H68-1,"-")</f>
        <v>0.20044757033248084</v>
      </c>
      <c r="K68" s="162">
        <f t="shared" si="25"/>
        <v>627</v>
      </c>
      <c r="L68" s="164">
        <f t="shared" si="24"/>
        <v>3.6285592252373782E-3</v>
      </c>
    </row>
    <row r="69" spans="1:12" x14ac:dyDescent="0.25">
      <c r="A69" s="1"/>
      <c r="B69" s="158" t="s">
        <v>107</v>
      </c>
      <c r="C69" s="159">
        <v>20708</v>
      </c>
      <c r="D69" s="159">
        <v>19446</v>
      </c>
      <c r="E69" s="159">
        <v>2352</v>
      </c>
      <c r="F69" s="159">
        <v>19408</v>
      </c>
      <c r="G69" s="159">
        <v>37168</v>
      </c>
      <c r="H69" s="159">
        <v>39243</v>
      </c>
      <c r="I69" s="159">
        <v>30887</v>
      </c>
      <c r="J69" s="177">
        <f>IFERROR(I69/H69-1,"-")</f>
        <v>-0.21292969446780319</v>
      </c>
      <c r="K69" s="158">
        <f t="shared" si="25"/>
        <v>-8356</v>
      </c>
      <c r="L69" s="160">
        <f t="shared" si="24"/>
        <v>2.9846953073210895E-2</v>
      </c>
    </row>
    <row r="70" spans="1:12" s="56" customFormat="1" x14ac:dyDescent="0.25">
      <c r="B70" s="162" t="s">
        <v>110</v>
      </c>
      <c r="C70" s="163">
        <v>8807</v>
      </c>
      <c r="D70" s="163">
        <v>7563</v>
      </c>
      <c r="E70" s="163">
        <v>14</v>
      </c>
      <c r="F70" s="163">
        <v>5578</v>
      </c>
      <c r="G70" s="163">
        <v>11918</v>
      </c>
      <c r="H70" s="163">
        <v>14850</v>
      </c>
      <c r="I70" s="163">
        <v>13512</v>
      </c>
      <c r="J70" s="178">
        <f t="shared" ref="J70:J77" si="26">IFERROR(I70/H70-1,"-")</f>
        <v>-9.0101010101010126E-2</v>
      </c>
      <c r="K70" s="162">
        <f t="shared" si="25"/>
        <v>-1338</v>
      </c>
      <c r="L70" s="164">
        <f t="shared" si="24"/>
        <v>1.3057015246713037E-2</v>
      </c>
    </row>
    <row r="71" spans="1:12" s="56" customFormat="1" x14ac:dyDescent="0.25">
      <c r="B71" s="162" t="s">
        <v>113</v>
      </c>
      <c r="C71" s="163">
        <v>2631</v>
      </c>
      <c r="D71" s="163">
        <v>2019</v>
      </c>
      <c r="E71" s="163">
        <v>586</v>
      </c>
      <c r="F71" s="163">
        <v>1836</v>
      </c>
      <c r="G71" s="163">
        <v>2177</v>
      </c>
      <c r="H71" s="163">
        <v>3019</v>
      </c>
      <c r="I71" s="163">
        <v>2469</v>
      </c>
      <c r="J71" s="178">
        <f t="shared" si="26"/>
        <v>-0.18217952964557804</v>
      </c>
      <c r="K71" s="162">
        <f t="shared" si="25"/>
        <v>-550</v>
      </c>
      <c r="L71" s="164">
        <f t="shared" si="24"/>
        <v>2.3858622442373069E-3</v>
      </c>
    </row>
    <row r="72" spans="1:12" x14ac:dyDescent="0.25">
      <c r="A72" s="1"/>
      <c r="B72" s="162" t="s">
        <v>116</v>
      </c>
      <c r="C72" s="163">
        <v>1975</v>
      </c>
      <c r="D72" s="163">
        <v>2668</v>
      </c>
      <c r="E72" s="163">
        <v>247</v>
      </c>
      <c r="F72" s="163">
        <v>2209</v>
      </c>
      <c r="G72" s="163">
        <v>5655</v>
      </c>
      <c r="H72" s="163">
        <v>3781</v>
      </c>
      <c r="I72" s="163">
        <v>1849</v>
      </c>
      <c r="J72" s="178">
        <f t="shared" si="26"/>
        <v>-0.51097593229304417</v>
      </c>
      <c r="K72" s="162">
        <f t="shared" si="25"/>
        <v>-1932</v>
      </c>
      <c r="L72" s="164">
        <f t="shared" si="24"/>
        <v>1.786739282946448E-3</v>
      </c>
    </row>
    <row r="73" spans="1:12" x14ac:dyDescent="0.25">
      <c r="A73" s="1"/>
      <c r="B73" s="162" t="s">
        <v>123</v>
      </c>
      <c r="C73" s="163">
        <v>510</v>
      </c>
      <c r="D73" s="163">
        <v>196</v>
      </c>
      <c r="E73" s="163">
        <v>23</v>
      </c>
      <c r="F73" s="163">
        <v>1508</v>
      </c>
      <c r="G73" s="163">
        <v>859</v>
      </c>
      <c r="H73" s="163">
        <v>1729</v>
      </c>
      <c r="I73" s="163">
        <v>1298</v>
      </c>
      <c r="J73" s="178">
        <f t="shared" si="26"/>
        <v>-0.24927703875072293</v>
      </c>
      <c r="K73" s="162">
        <f t="shared" si="25"/>
        <v>-431</v>
      </c>
      <c r="L73" s="164">
        <f t="shared" si="24"/>
        <v>1.2542929092831203E-3</v>
      </c>
    </row>
    <row r="74" spans="1:12" x14ac:dyDescent="0.25">
      <c r="A74" s="1"/>
      <c r="B74" s="162" t="s">
        <v>119</v>
      </c>
      <c r="C74" s="163">
        <v>595</v>
      </c>
      <c r="D74" s="163">
        <v>452</v>
      </c>
      <c r="E74" s="163">
        <v>520</v>
      </c>
      <c r="F74" s="163">
        <v>455</v>
      </c>
      <c r="G74" s="163">
        <v>691</v>
      </c>
      <c r="H74" s="163">
        <v>894</v>
      </c>
      <c r="I74" s="163">
        <v>704</v>
      </c>
      <c r="J74" s="178">
        <f t="shared" si="26"/>
        <v>-0.21252796420581654</v>
      </c>
      <c r="K74" s="162">
        <f t="shared" si="25"/>
        <v>-190</v>
      </c>
      <c r="L74" s="164">
        <f t="shared" si="24"/>
        <v>6.8029445927220091E-4</v>
      </c>
    </row>
    <row r="75" spans="1:12" x14ac:dyDescent="0.25">
      <c r="A75" s="1"/>
      <c r="B75" s="162" t="s">
        <v>128</v>
      </c>
      <c r="C75" s="163">
        <v>671</v>
      </c>
      <c r="D75" s="163">
        <v>767</v>
      </c>
      <c r="E75" s="163">
        <v>0</v>
      </c>
      <c r="F75" s="163">
        <v>1001</v>
      </c>
      <c r="G75" s="163">
        <v>2611</v>
      </c>
      <c r="H75" s="163">
        <v>1348</v>
      </c>
      <c r="I75" s="163">
        <v>945</v>
      </c>
      <c r="J75" s="178">
        <f t="shared" si="26"/>
        <v>-0.29896142433234418</v>
      </c>
      <c r="K75" s="162">
        <f t="shared" si="25"/>
        <v>-403</v>
      </c>
      <c r="L75" s="164">
        <f t="shared" si="24"/>
        <v>9.1317935229009918E-4</v>
      </c>
    </row>
    <row r="76" spans="1:12" x14ac:dyDescent="0.25">
      <c r="A76" s="161" t="s">
        <v>144</v>
      </c>
      <c r="B76" s="162" t="s">
        <v>131</v>
      </c>
      <c r="C76" s="163">
        <v>685</v>
      </c>
      <c r="D76" s="163">
        <v>796</v>
      </c>
      <c r="E76" s="163">
        <v>0</v>
      </c>
      <c r="F76" s="163">
        <v>363</v>
      </c>
      <c r="G76" s="163">
        <v>603</v>
      </c>
      <c r="H76" s="163">
        <v>1085</v>
      </c>
      <c r="I76" s="163">
        <v>1381</v>
      </c>
      <c r="J76" s="178">
        <f t="shared" si="26"/>
        <v>0.27281105990783416</v>
      </c>
      <c r="K76" s="162">
        <f t="shared" si="25"/>
        <v>296</v>
      </c>
      <c r="L76" s="164">
        <f t="shared" si="24"/>
        <v>1.3344980799075419E-3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4834</v>
      </c>
      <c r="D77" s="168">
        <f t="shared" ref="D77:I77" si="28">D69-SUM(D70:D76)</f>
        <v>4985</v>
      </c>
      <c r="E77" s="168">
        <f t="shared" si="28"/>
        <v>962</v>
      </c>
      <c r="F77" s="168">
        <f t="shared" si="28"/>
        <v>6458</v>
      </c>
      <c r="G77" s="168">
        <f t="shared" si="28"/>
        <v>12654</v>
      </c>
      <c r="H77" s="168">
        <f t="shared" si="28"/>
        <v>12537</v>
      </c>
      <c r="I77" s="168">
        <f t="shared" si="28"/>
        <v>8729</v>
      </c>
      <c r="J77" s="179">
        <f t="shared" si="26"/>
        <v>-0.30374092685650478</v>
      </c>
      <c r="K77" s="167">
        <f>I77-H77</f>
        <v>-3808</v>
      </c>
      <c r="L77" s="169">
        <f t="shared" si="24"/>
        <v>8.4350714985611391E-3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138302</v>
      </c>
      <c r="D79" s="175">
        <v>147380</v>
      </c>
      <c r="E79" s="175">
        <v>12485</v>
      </c>
      <c r="F79" s="175">
        <v>103427</v>
      </c>
      <c r="G79" s="175">
        <v>143439</v>
      </c>
      <c r="H79" s="175">
        <v>159222</v>
      </c>
      <c r="I79" s="175">
        <v>163457</v>
      </c>
      <c r="J79" s="176">
        <f>IFERROR(I79/H79-1,"-")</f>
        <v>2.6598083179460108E-2</v>
      </c>
      <c r="K79" s="175">
        <f>I79-H79</f>
        <v>4235</v>
      </c>
      <c r="L79" s="176">
        <f t="shared" ref="L79:L91" si="29">I79/I$9</f>
        <v>0.15795297078019338</v>
      </c>
    </row>
    <row r="80" spans="1:12" x14ac:dyDescent="0.25">
      <c r="A80" s="1" t="s">
        <v>96</v>
      </c>
      <c r="B80" s="158" t="s">
        <v>97</v>
      </c>
      <c r="C80" s="159">
        <v>36400</v>
      </c>
      <c r="D80" s="159">
        <v>46174</v>
      </c>
      <c r="E80" s="159">
        <v>5482</v>
      </c>
      <c r="F80" s="159">
        <v>35843</v>
      </c>
      <c r="G80" s="159">
        <v>43034</v>
      </c>
      <c r="H80" s="159">
        <v>40208</v>
      </c>
      <c r="I80" s="159">
        <v>42990</v>
      </c>
      <c r="J80" s="177">
        <f>IFERROR(I80/H80-1,"-")</f>
        <v>6.9190210903302907E-2</v>
      </c>
      <c r="K80" s="158">
        <f t="shared" ref="K80:K90" si="30">I80-H80</f>
        <v>2782</v>
      </c>
      <c r="L80" s="160">
        <f t="shared" si="29"/>
        <v>4.1542413074022608E-2</v>
      </c>
    </row>
    <row r="81" spans="1:12" x14ac:dyDescent="0.25">
      <c r="A81" s="161" t="s">
        <v>103</v>
      </c>
      <c r="B81" s="162" t="s">
        <v>103</v>
      </c>
      <c r="C81" s="163">
        <v>5688</v>
      </c>
      <c r="D81" s="163">
        <v>8109</v>
      </c>
      <c r="E81" s="163">
        <v>3093</v>
      </c>
      <c r="F81" s="163">
        <v>9450</v>
      </c>
      <c r="G81" s="163">
        <v>7252</v>
      </c>
      <c r="H81" s="163">
        <v>7252</v>
      </c>
      <c r="I81" s="163">
        <v>7872</v>
      </c>
      <c r="J81" s="178">
        <f>IFERROR(I81/H81-1,"-")</f>
        <v>8.5493656922228434E-2</v>
      </c>
      <c r="K81" s="162">
        <f t="shared" si="30"/>
        <v>620</v>
      </c>
      <c r="L81" s="164">
        <f t="shared" si="29"/>
        <v>7.6069289536800644E-3</v>
      </c>
    </row>
    <row r="82" spans="1:12" x14ac:dyDescent="0.25">
      <c r="A82" s="161" t="s">
        <v>100</v>
      </c>
      <c r="B82" s="162" t="s">
        <v>100</v>
      </c>
      <c r="C82" s="163">
        <v>30712</v>
      </c>
      <c r="D82" s="163">
        <v>38065</v>
      </c>
      <c r="E82" s="163">
        <v>2389</v>
      </c>
      <c r="F82" s="163">
        <v>26393</v>
      </c>
      <c r="G82" s="163">
        <v>35782</v>
      </c>
      <c r="H82" s="163">
        <v>32956</v>
      </c>
      <c r="I82" s="163">
        <v>35118</v>
      </c>
      <c r="J82" s="178">
        <f>IFERROR(I82/H82-1,"-")</f>
        <v>6.5602621677387951E-2</v>
      </c>
      <c r="K82" s="162">
        <f t="shared" si="30"/>
        <v>2162</v>
      </c>
      <c r="L82" s="164">
        <f t="shared" si="29"/>
        <v>3.3935484120342543E-2</v>
      </c>
    </row>
    <row r="83" spans="1:12" x14ac:dyDescent="0.25">
      <c r="A83" s="1"/>
      <c r="B83" s="158" t="s">
        <v>107</v>
      </c>
      <c r="C83" s="159">
        <v>101902</v>
      </c>
      <c r="D83" s="159">
        <v>101206</v>
      </c>
      <c r="E83" s="159">
        <v>7003</v>
      </c>
      <c r="F83" s="159">
        <v>67584</v>
      </c>
      <c r="G83" s="159">
        <v>100405</v>
      </c>
      <c r="H83" s="159">
        <v>119014</v>
      </c>
      <c r="I83" s="159">
        <v>120467</v>
      </c>
      <c r="J83" s="177">
        <f>IFERROR(I83/H83-1,"-")</f>
        <v>1.2208647722116828E-2</v>
      </c>
      <c r="K83" s="158">
        <f t="shared" si="30"/>
        <v>1453</v>
      </c>
      <c r="L83" s="160">
        <f t="shared" si="29"/>
        <v>0.11641055770617077</v>
      </c>
    </row>
    <row r="84" spans="1:12" s="56" customFormat="1" x14ac:dyDescent="0.25">
      <c r="B84" s="162" t="s">
        <v>110</v>
      </c>
      <c r="C84" s="163">
        <v>15327</v>
      </c>
      <c r="D84" s="163">
        <v>16775</v>
      </c>
      <c r="E84" s="163">
        <v>625</v>
      </c>
      <c r="F84" s="163">
        <v>9266</v>
      </c>
      <c r="G84" s="163">
        <v>17663</v>
      </c>
      <c r="H84" s="163">
        <v>22153</v>
      </c>
      <c r="I84" s="163">
        <v>22548</v>
      </c>
      <c r="J84" s="178">
        <f t="shared" ref="J84:J91" si="31">IFERROR(I84/H84-1,"-")</f>
        <v>1.783054213876234E-2</v>
      </c>
      <c r="K84" s="162">
        <f t="shared" si="30"/>
        <v>395</v>
      </c>
      <c r="L84" s="164">
        <f t="shared" si="29"/>
        <v>2.1788749243848844E-2</v>
      </c>
    </row>
    <row r="85" spans="1:12" s="56" customFormat="1" x14ac:dyDescent="0.25">
      <c r="B85" s="162" t="s">
        <v>113</v>
      </c>
      <c r="C85" s="163">
        <v>41589</v>
      </c>
      <c r="D85" s="163">
        <v>36521</v>
      </c>
      <c r="E85" s="163">
        <v>1771</v>
      </c>
      <c r="F85" s="163">
        <v>21842</v>
      </c>
      <c r="G85" s="163">
        <v>32927</v>
      </c>
      <c r="H85" s="163">
        <v>37832</v>
      </c>
      <c r="I85" s="163">
        <v>36187</v>
      </c>
      <c r="J85" s="178">
        <f t="shared" si="31"/>
        <v>-4.3481708606470715E-2</v>
      </c>
      <c r="K85" s="162">
        <f t="shared" si="30"/>
        <v>-1645</v>
      </c>
      <c r="L85" s="164">
        <f t="shared" si="29"/>
        <v>3.4968488064890814E-2</v>
      </c>
    </row>
    <row r="86" spans="1:12" x14ac:dyDescent="0.25">
      <c r="A86" s="1"/>
      <c r="B86" s="162" t="s">
        <v>116</v>
      </c>
      <c r="C86" s="163">
        <v>4039</v>
      </c>
      <c r="D86" s="163">
        <v>5673</v>
      </c>
      <c r="E86" s="163">
        <v>1398</v>
      </c>
      <c r="F86" s="163">
        <v>5340</v>
      </c>
      <c r="G86" s="163">
        <v>7503</v>
      </c>
      <c r="H86" s="163">
        <v>10149</v>
      </c>
      <c r="I86" s="163">
        <v>10419</v>
      </c>
      <c r="J86" s="178">
        <f t="shared" si="31"/>
        <v>2.6603606266627278E-2</v>
      </c>
      <c r="K86" s="162">
        <f t="shared" si="30"/>
        <v>270</v>
      </c>
      <c r="L86" s="164">
        <f t="shared" si="29"/>
        <v>1.0068164731757189E-2</v>
      </c>
    </row>
    <row r="87" spans="1:12" x14ac:dyDescent="0.25">
      <c r="A87" s="1"/>
      <c r="B87" s="162" t="s">
        <v>123</v>
      </c>
      <c r="C87" s="163">
        <v>1516</v>
      </c>
      <c r="D87" s="163">
        <v>1510</v>
      </c>
      <c r="E87" s="163">
        <v>93</v>
      </c>
      <c r="F87" s="163">
        <v>2368</v>
      </c>
      <c r="G87" s="163">
        <v>1963</v>
      </c>
      <c r="H87" s="163">
        <v>2914</v>
      </c>
      <c r="I87" s="163">
        <v>3751</v>
      </c>
      <c r="J87" s="178">
        <f t="shared" si="31"/>
        <v>0.2872340425531914</v>
      </c>
      <c r="K87" s="162">
        <f t="shared" si="30"/>
        <v>837</v>
      </c>
      <c r="L87" s="164">
        <f t="shared" si="29"/>
        <v>3.6246939158096955E-3</v>
      </c>
    </row>
    <row r="88" spans="1:12" x14ac:dyDescent="0.25">
      <c r="A88" s="1"/>
      <c r="B88" s="162" t="s">
        <v>119</v>
      </c>
      <c r="C88" s="163">
        <v>1166</v>
      </c>
      <c r="D88" s="163">
        <v>1004</v>
      </c>
      <c r="E88" s="163">
        <v>145</v>
      </c>
      <c r="F88" s="163">
        <v>1386</v>
      </c>
      <c r="G88" s="163">
        <v>1221</v>
      </c>
      <c r="H88" s="163">
        <v>1486</v>
      </c>
      <c r="I88" s="163">
        <v>1890</v>
      </c>
      <c r="J88" s="178">
        <f t="shared" si="31"/>
        <v>0.27187079407806181</v>
      </c>
      <c r="K88" s="162">
        <f t="shared" si="30"/>
        <v>404</v>
      </c>
      <c r="L88" s="164">
        <f t="shared" si="29"/>
        <v>1.8263587045801984E-3</v>
      </c>
    </row>
    <row r="89" spans="1:12" x14ac:dyDescent="0.25">
      <c r="A89" s="1"/>
      <c r="B89" s="162" t="s">
        <v>128</v>
      </c>
      <c r="C89" s="163">
        <v>3257</v>
      </c>
      <c r="D89" s="163">
        <v>3135</v>
      </c>
      <c r="E89" s="163">
        <v>39</v>
      </c>
      <c r="F89" s="163">
        <v>2211</v>
      </c>
      <c r="G89" s="163">
        <v>3823</v>
      </c>
      <c r="H89" s="163">
        <v>3411</v>
      </c>
      <c r="I89" s="163">
        <v>3030</v>
      </c>
      <c r="J89" s="178">
        <f t="shared" si="31"/>
        <v>-0.11169744942832016</v>
      </c>
      <c r="K89" s="162">
        <f t="shared" si="30"/>
        <v>-381</v>
      </c>
      <c r="L89" s="164">
        <f t="shared" si="29"/>
        <v>2.9279718914698421E-3</v>
      </c>
    </row>
    <row r="90" spans="1:12" x14ac:dyDescent="0.25">
      <c r="A90" s="161" t="s">
        <v>144</v>
      </c>
      <c r="B90" s="162" t="s">
        <v>131</v>
      </c>
      <c r="C90" s="163">
        <v>4991</v>
      </c>
      <c r="D90" s="163">
        <v>5352</v>
      </c>
      <c r="E90" s="163">
        <v>192</v>
      </c>
      <c r="F90" s="163">
        <v>2088</v>
      </c>
      <c r="G90" s="163">
        <v>3626</v>
      </c>
      <c r="H90" s="163">
        <v>4324</v>
      </c>
      <c r="I90" s="163">
        <v>3100</v>
      </c>
      <c r="J90" s="178">
        <f t="shared" si="31"/>
        <v>-0.28307123034227566</v>
      </c>
      <c r="K90" s="162">
        <f t="shared" si="30"/>
        <v>-1224</v>
      </c>
      <c r="L90" s="164">
        <f t="shared" si="29"/>
        <v>2.9956148064542937E-3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30017</v>
      </c>
      <c r="D91" s="168">
        <f t="shared" ref="D91:I91" si="33">D83-SUM(D84:D90)</f>
        <v>31236</v>
      </c>
      <c r="E91" s="168">
        <f t="shared" si="33"/>
        <v>2740</v>
      </c>
      <c r="F91" s="168">
        <f t="shared" si="33"/>
        <v>23083</v>
      </c>
      <c r="G91" s="168">
        <f t="shared" si="33"/>
        <v>31679</v>
      </c>
      <c r="H91" s="168">
        <f t="shared" si="33"/>
        <v>36745</v>
      </c>
      <c r="I91" s="168">
        <f t="shared" si="33"/>
        <v>39542</v>
      </c>
      <c r="J91" s="179">
        <f t="shared" si="31"/>
        <v>7.6119199891141687E-2</v>
      </c>
      <c r="K91" s="167">
        <f>I91-H91</f>
        <v>2797</v>
      </c>
      <c r="L91" s="169">
        <f t="shared" si="29"/>
        <v>3.8210516347359898E-2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10237</v>
      </c>
      <c r="D93" s="175">
        <v>11120</v>
      </c>
      <c r="E93" s="175">
        <v>2621</v>
      </c>
      <c r="F93" s="175">
        <v>8312</v>
      </c>
      <c r="G93" s="175">
        <v>11185</v>
      </c>
      <c r="H93" s="175">
        <v>10715</v>
      </c>
      <c r="I93" s="175">
        <v>10121</v>
      </c>
      <c r="J93" s="176">
        <f>IFERROR(I93/H93-1,"-")</f>
        <v>-5.5436304246383572E-2</v>
      </c>
      <c r="K93" s="175">
        <f>I93-H93</f>
        <v>-594</v>
      </c>
      <c r="L93" s="176">
        <f t="shared" ref="L93:L105" si="34">I93/I$9</f>
        <v>9.7801991793948079E-3</v>
      </c>
    </row>
    <row r="94" spans="1:12" x14ac:dyDescent="0.25">
      <c r="A94" s="1" t="s">
        <v>96</v>
      </c>
      <c r="B94" s="158" t="s">
        <v>97</v>
      </c>
      <c r="C94" s="159">
        <v>5757</v>
      </c>
      <c r="D94" s="159">
        <v>6312</v>
      </c>
      <c r="E94" s="159">
        <v>1389</v>
      </c>
      <c r="F94" s="159">
        <v>4226</v>
      </c>
      <c r="G94" s="159">
        <v>6274</v>
      </c>
      <c r="H94" s="159">
        <v>4508</v>
      </c>
      <c r="I94" s="159">
        <v>4568</v>
      </c>
      <c r="J94" s="177">
        <f>IFERROR(I94/H94-1,"-")</f>
        <v>1.3309671694764935E-2</v>
      </c>
      <c r="K94" s="158">
        <f t="shared" ref="K94:K104" si="35">I94-H94</f>
        <v>60</v>
      </c>
      <c r="L94" s="160">
        <f t="shared" si="34"/>
        <v>4.4141833664139395E-3</v>
      </c>
    </row>
    <row r="95" spans="1:12" x14ac:dyDescent="0.25">
      <c r="A95" s="161" t="s">
        <v>103</v>
      </c>
      <c r="B95" s="162" t="s">
        <v>103</v>
      </c>
      <c r="C95" s="163">
        <v>2875</v>
      </c>
      <c r="D95" s="163">
        <v>3636</v>
      </c>
      <c r="E95" s="163">
        <v>740</v>
      </c>
      <c r="F95" s="163">
        <v>1902</v>
      </c>
      <c r="G95" s="163">
        <v>2003</v>
      </c>
      <c r="H95" s="163">
        <v>1050</v>
      </c>
      <c r="I95" s="163">
        <v>1348</v>
      </c>
      <c r="J95" s="178">
        <f>IFERROR(I95/H95-1,"-")</f>
        <v>0.28380952380952373</v>
      </c>
      <c r="K95" s="162">
        <f t="shared" si="35"/>
        <v>298</v>
      </c>
      <c r="L95" s="164">
        <f t="shared" si="34"/>
        <v>1.3026092771291574E-3</v>
      </c>
    </row>
    <row r="96" spans="1:12" x14ac:dyDescent="0.25">
      <c r="A96" s="161" t="s">
        <v>100</v>
      </c>
      <c r="B96" s="162" t="s">
        <v>100</v>
      </c>
      <c r="C96" s="163">
        <v>2882</v>
      </c>
      <c r="D96" s="163">
        <v>2676</v>
      </c>
      <c r="E96" s="163">
        <v>649</v>
      </c>
      <c r="F96" s="163">
        <v>2324</v>
      </c>
      <c r="G96" s="163">
        <v>4271</v>
      </c>
      <c r="H96" s="163">
        <v>3458</v>
      </c>
      <c r="I96" s="163">
        <v>3220</v>
      </c>
      <c r="J96" s="178">
        <f>IFERROR(I96/H96-1,"-")</f>
        <v>-6.8825910931174072E-2</v>
      </c>
      <c r="K96" s="162">
        <f t="shared" si="35"/>
        <v>-238</v>
      </c>
      <c r="L96" s="164">
        <f t="shared" si="34"/>
        <v>3.1115740892847825E-3</v>
      </c>
    </row>
    <row r="97" spans="1:12" x14ac:dyDescent="0.25">
      <c r="A97" s="1"/>
      <c r="B97" s="158" t="s">
        <v>107</v>
      </c>
      <c r="C97" s="159">
        <v>4480</v>
      </c>
      <c r="D97" s="159">
        <v>4808</v>
      </c>
      <c r="E97" s="159">
        <v>1232</v>
      </c>
      <c r="F97" s="159">
        <v>4086</v>
      </c>
      <c r="G97" s="159">
        <v>4911</v>
      </c>
      <c r="H97" s="159">
        <v>6207</v>
      </c>
      <c r="I97" s="159">
        <v>5553</v>
      </c>
      <c r="J97" s="177">
        <f>IFERROR(I97/H97-1,"-")</f>
        <v>-0.10536491058482356</v>
      </c>
      <c r="K97" s="158">
        <f t="shared" si="35"/>
        <v>-654</v>
      </c>
      <c r="L97" s="160">
        <f t="shared" si="34"/>
        <v>5.3660158129808684E-3</v>
      </c>
    </row>
    <row r="98" spans="1:12" s="56" customFormat="1" x14ac:dyDescent="0.25">
      <c r="B98" s="162" t="s">
        <v>110</v>
      </c>
      <c r="C98" s="163">
        <v>766</v>
      </c>
      <c r="D98" s="163">
        <v>932</v>
      </c>
      <c r="E98" s="163">
        <v>49</v>
      </c>
      <c r="F98" s="163">
        <v>700</v>
      </c>
      <c r="G98" s="163">
        <v>893</v>
      </c>
      <c r="H98" s="163">
        <v>1002</v>
      </c>
      <c r="I98" s="163">
        <v>915</v>
      </c>
      <c r="J98" s="178">
        <f t="shared" ref="J98:J105" si="36">IFERROR(I98/H98-1,"-")</f>
        <v>-8.6826347305389184E-2</v>
      </c>
      <c r="K98" s="162">
        <f t="shared" si="35"/>
        <v>-87</v>
      </c>
      <c r="L98" s="164">
        <f t="shared" si="34"/>
        <v>8.84189531582477E-4</v>
      </c>
    </row>
    <row r="99" spans="1:12" s="56" customFormat="1" x14ac:dyDescent="0.25">
      <c r="B99" s="162" t="s">
        <v>113</v>
      </c>
      <c r="C99" s="163">
        <v>1061</v>
      </c>
      <c r="D99" s="163">
        <v>1042</v>
      </c>
      <c r="E99" s="163">
        <v>203</v>
      </c>
      <c r="F99" s="163">
        <v>851</v>
      </c>
      <c r="G99" s="163">
        <v>1054</v>
      </c>
      <c r="H99" s="163">
        <v>1371</v>
      </c>
      <c r="I99" s="163">
        <v>1220</v>
      </c>
      <c r="J99" s="178">
        <f t="shared" si="36"/>
        <v>-0.11013858497447115</v>
      </c>
      <c r="K99" s="162">
        <f t="shared" si="35"/>
        <v>-151</v>
      </c>
      <c r="L99" s="164">
        <f t="shared" si="34"/>
        <v>1.1789193754433026E-3</v>
      </c>
    </row>
    <row r="100" spans="1:12" x14ac:dyDescent="0.25">
      <c r="A100" s="1"/>
      <c r="B100" s="162" t="s">
        <v>116</v>
      </c>
      <c r="C100" s="163">
        <v>746</v>
      </c>
      <c r="D100" s="163">
        <v>954</v>
      </c>
      <c r="E100" s="163">
        <v>517</v>
      </c>
      <c r="F100" s="163">
        <v>752</v>
      </c>
      <c r="G100" s="163">
        <v>904</v>
      </c>
      <c r="H100" s="163">
        <v>886</v>
      </c>
      <c r="I100" s="163">
        <v>863</v>
      </c>
      <c r="J100" s="178">
        <f t="shared" si="36"/>
        <v>-2.5959367945823875E-2</v>
      </c>
      <c r="K100" s="162">
        <f t="shared" si="35"/>
        <v>-23</v>
      </c>
      <c r="L100" s="164">
        <f t="shared" si="34"/>
        <v>8.3394050902259851E-4</v>
      </c>
    </row>
    <row r="101" spans="1:12" x14ac:dyDescent="0.25">
      <c r="A101" s="1"/>
      <c r="B101" s="162" t="s">
        <v>123</v>
      </c>
      <c r="C101" s="163">
        <v>144</v>
      </c>
      <c r="D101" s="163">
        <v>246</v>
      </c>
      <c r="E101" s="163">
        <v>16</v>
      </c>
      <c r="F101" s="163">
        <v>264</v>
      </c>
      <c r="G101" s="163">
        <v>253</v>
      </c>
      <c r="H101" s="163">
        <v>321</v>
      </c>
      <c r="I101" s="163">
        <v>330</v>
      </c>
      <c r="J101" s="178">
        <f t="shared" si="36"/>
        <v>2.8037383177569986E-2</v>
      </c>
      <c r="K101" s="162">
        <f t="shared" si="35"/>
        <v>9</v>
      </c>
      <c r="L101" s="164">
        <f t="shared" si="34"/>
        <v>3.1888802778384415E-4</v>
      </c>
    </row>
    <row r="102" spans="1:12" x14ac:dyDescent="0.25">
      <c r="A102" s="1"/>
      <c r="B102" s="162" t="s">
        <v>119</v>
      </c>
      <c r="C102" s="163">
        <v>147</v>
      </c>
      <c r="D102" s="163">
        <v>109</v>
      </c>
      <c r="E102" s="163">
        <v>39</v>
      </c>
      <c r="F102" s="163">
        <v>189</v>
      </c>
      <c r="G102" s="163">
        <v>123</v>
      </c>
      <c r="H102" s="163">
        <v>288</v>
      </c>
      <c r="I102" s="163">
        <v>244</v>
      </c>
      <c r="J102" s="178">
        <f t="shared" si="36"/>
        <v>-0.15277777777777779</v>
      </c>
      <c r="K102" s="162">
        <f t="shared" si="35"/>
        <v>-44</v>
      </c>
      <c r="L102" s="164">
        <f t="shared" si="34"/>
        <v>2.3578387508866054E-4</v>
      </c>
    </row>
    <row r="103" spans="1:12" x14ac:dyDescent="0.25">
      <c r="A103" s="1"/>
      <c r="B103" s="162" t="s">
        <v>128</v>
      </c>
      <c r="C103" s="163">
        <v>84</v>
      </c>
      <c r="D103" s="163">
        <v>113</v>
      </c>
      <c r="E103" s="163">
        <v>9</v>
      </c>
      <c r="F103" s="163">
        <v>115</v>
      </c>
      <c r="G103" s="163">
        <v>56</v>
      </c>
      <c r="H103" s="163">
        <v>100</v>
      </c>
      <c r="I103" s="163">
        <v>100</v>
      </c>
      <c r="J103" s="178">
        <f t="shared" si="36"/>
        <v>0</v>
      </c>
      <c r="K103" s="162">
        <f t="shared" si="35"/>
        <v>0</v>
      </c>
      <c r="L103" s="164">
        <f t="shared" si="34"/>
        <v>9.6632735692073985E-5</v>
      </c>
    </row>
    <row r="104" spans="1:12" x14ac:dyDescent="0.25">
      <c r="A104" s="161" t="s">
        <v>144</v>
      </c>
      <c r="B104" s="162" t="s">
        <v>131</v>
      </c>
      <c r="C104" s="163">
        <v>54</v>
      </c>
      <c r="D104" s="163">
        <v>65</v>
      </c>
      <c r="E104" s="163">
        <v>10</v>
      </c>
      <c r="F104" s="163">
        <v>47</v>
      </c>
      <c r="G104" s="163">
        <v>80</v>
      </c>
      <c r="H104" s="163">
        <v>242</v>
      </c>
      <c r="I104" s="163">
        <v>94</v>
      </c>
      <c r="J104" s="178">
        <f t="shared" si="36"/>
        <v>-0.61157024793388426</v>
      </c>
      <c r="K104" s="162">
        <f t="shared" si="35"/>
        <v>-148</v>
      </c>
      <c r="L104" s="164">
        <f t="shared" si="34"/>
        <v>9.0834771550549556E-5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1478</v>
      </c>
      <c r="D105" s="168">
        <f t="shared" ref="D105:I105" si="38">D97-SUM(D98:D104)</f>
        <v>1347</v>
      </c>
      <c r="E105" s="168">
        <f t="shared" si="38"/>
        <v>389</v>
      </c>
      <c r="F105" s="168">
        <f t="shared" si="38"/>
        <v>1168</v>
      </c>
      <c r="G105" s="168">
        <f t="shared" si="38"/>
        <v>1548</v>
      </c>
      <c r="H105" s="168">
        <f t="shared" si="38"/>
        <v>1997</v>
      </c>
      <c r="I105" s="168">
        <f t="shared" si="38"/>
        <v>1787</v>
      </c>
      <c r="J105" s="179">
        <f t="shared" si="36"/>
        <v>-0.10515773660490735</v>
      </c>
      <c r="K105" s="167">
        <f>I105-H105</f>
        <v>-210</v>
      </c>
      <c r="L105" s="169">
        <f t="shared" si="34"/>
        <v>1.7268269868173623E-3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29501</v>
      </c>
      <c r="D107" s="175">
        <v>36065</v>
      </c>
      <c r="E107" s="175">
        <v>5615</v>
      </c>
      <c r="F107" s="175">
        <v>31964</v>
      </c>
      <c r="G107" s="175">
        <v>41801</v>
      </c>
      <c r="H107" s="175">
        <v>41950</v>
      </c>
      <c r="I107" s="175">
        <v>46326</v>
      </c>
      <c r="J107" s="176">
        <f>IFERROR(I107/H107-1,"-")</f>
        <v>0.10431466030989278</v>
      </c>
      <c r="K107" s="175">
        <f>I107-H107</f>
        <v>4376</v>
      </c>
      <c r="L107" s="176">
        <f t="shared" ref="L107:L119" si="39">I107/I$9</f>
        <v>4.4766081136710198E-2</v>
      </c>
    </row>
    <row r="108" spans="1:12" x14ac:dyDescent="0.25">
      <c r="A108" s="1" t="s">
        <v>96</v>
      </c>
      <c r="B108" s="158" t="s">
        <v>97</v>
      </c>
      <c r="C108" s="159">
        <v>2860</v>
      </c>
      <c r="D108" s="159">
        <v>7668</v>
      </c>
      <c r="E108" s="159">
        <v>2044</v>
      </c>
      <c r="F108" s="159">
        <v>4912</v>
      </c>
      <c r="G108" s="159">
        <v>5963</v>
      </c>
      <c r="H108" s="159">
        <v>5111</v>
      </c>
      <c r="I108" s="159">
        <v>5930</v>
      </c>
      <c r="J108" s="177">
        <f>IFERROR(I108/H108-1,"-")</f>
        <v>0.16024261396986894</v>
      </c>
      <c r="K108" s="158">
        <f t="shared" ref="K108:K118" si="40">I108-H108</f>
        <v>819</v>
      </c>
      <c r="L108" s="160">
        <f t="shared" si="39"/>
        <v>5.7303212265399873E-3</v>
      </c>
    </row>
    <row r="109" spans="1:12" x14ac:dyDescent="0.25">
      <c r="A109" s="161" t="s">
        <v>103</v>
      </c>
      <c r="B109" s="162" t="s">
        <v>103</v>
      </c>
      <c r="C109" s="163">
        <v>804</v>
      </c>
      <c r="D109" s="163">
        <v>1216</v>
      </c>
      <c r="E109" s="163">
        <v>1896</v>
      </c>
      <c r="F109" s="163">
        <v>2178</v>
      </c>
      <c r="G109" s="163">
        <v>1615</v>
      </c>
      <c r="H109" s="163">
        <v>1369</v>
      </c>
      <c r="I109" s="163">
        <v>1459</v>
      </c>
      <c r="J109" s="178">
        <f>IFERROR(I109/H109-1,"-")</f>
        <v>6.5741417092768373E-2</v>
      </c>
      <c r="K109" s="162">
        <f t="shared" si="40"/>
        <v>90</v>
      </c>
      <c r="L109" s="164">
        <f t="shared" si="39"/>
        <v>1.4098716137473596E-3</v>
      </c>
    </row>
    <row r="110" spans="1:12" x14ac:dyDescent="0.25">
      <c r="A110" s="161" t="s">
        <v>100</v>
      </c>
      <c r="B110" s="162" t="s">
        <v>100</v>
      </c>
      <c r="C110" s="163">
        <v>2056</v>
      </c>
      <c r="D110" s="163">
        <v>6452</v>
      </c>
      <c r="E110" s="163">
        <v>148</v>
      </c>
      <c r="F110" s="163">
        <v>2734</v>
      </c>
      <c r="G110" s="163">
        <v>4348</v>
      </c>
      <c r="H110" s="163">
        <v>3742</v>
      </c>
      <c r="I110" s="163">
        <v>4471</v>
      </c>
      <c r="J110" s="178">
        <f>IFERROR(I110/H110-1,"-")</f>
        <v>0.19481560662747199</v>
      </c>
      <c r="K110" s="162">
        <f t="shared" si="40"/>
        <v>729</v>
      </c>
      <c r="L110" s="164">
        <f t="shared" si="39"/>
        <v>4.3204496127926279E-3</v>
      </c>
    </row>
    <row r="111" spans="1:12" x14ac:dyDescent="0.25">
      <c r="A111" s="1"/>
      <c r="B111" s="158" t="s">
        <v>107</v>
      </c>
      <c r="C111" s="159">
        <v>26641</v>
      </c>
      <c r="D111" s="159">
        <v>28397</v>
      </c>
      <c r="E111" s="159">
        <v>3571</v>
      </c>
      <c r="F111" s="159">
        <v>27052</v>
      </c>
      <c r="G111" s="159">
        <v>35838</v>
      </c>
      <c r="H111" s="159">
        <v>36839</v>
      </c>
      <c r="I111" s="159">
        <v>40396</v>
      </c>
      <c r="J111" s="177">
        <f>IFERROR(I111/H111-1,"-")</f>
        <v>9.6555281087977507E-2</v>
      </c>
      <c r="K111" s="158">
        <f t="shared" si="40"/>
        <v>3557</v>
      </c>
      <c r="L111" s="160">
        <f t="shared" si="39"/>
        <v>3.9035759910170206E-2</v>
      </c>
    </row>
    <row r="112" spans="1:12" s="56" customFormat="1" x14ac:dyDescent="0.25">
      <c r="B112" s="162" t="s">
        <v>110</v>
      </c>
      <c r="C112" s="163">
        <v>13466</v>
      </c>
      <c r="D112" s="163">
        <v>15594</v>
      </c>
      <c r="E112" s="163">
        <v>1520</v>
      </c>
      <c r="F112" s="163">
        <v>14283</v>
      </c>
      <c r="G112" s="163">
        <v>21382</v>
      </c>
      <c r="H112" s="163">
        <v>20779</v>
      </c>
      <c r="I112" s="163">
        <v>21693</v>
      </c>
      <c r="J112" s="178">
        <f t="shared" ref="J112:J119" si="41">IFERROR(I112/H112-1,"-")</f>
        <v>4.3986717358871941E-2</v>
      </c>
      <c r="K112" s="162">
        <f t="shared" si="40"/>
        <v>914</v>
      </c>
      <c r="L112" s="164">
        <f t="shared" si="39"/>
        <v>2.0962539353681611E-2</v>
      </c>
    </row>
    <row r="113" spans="1:12" s="56" customFormat="1" x14ac:dyDescent="0.25">
      <c r="B113" s="162" t="s">
        <v>113</v>
      </c>
      <c r="C113" s="163">
        <v>3001</v>
      </c>
      <c r="D113" s="163">
        <v>1704</v>
      </c>
      <c r="E113" s="163">
        <v>661</v>
      </c>
      <c r="F113" s="163">
        <v>1421</v>
      </c>
      <c r="G113" s="163">
        <v>2083</v>
      </c>
      <c r="H113" s="163">
        <v>1941</v>
      </c>
      <c r="I113" s="163">
        <v>2042</v>
      </c>
      <c r="J113" s="178">
        <f t="shared" si="41"/>
        <v>5.2035033487892735E-2</v>
      </c>
      <c r="K113" s="162">
        <f t="shared" si="40"/>
        <v>101</v>
      </c>
      <c r="L113" s="164">
        <f t="shared" si="39"/>
        <v>1.9732404628321509E-3</v>
      </c>
    </row>
    <row r="114" spans="1:12" x14ac:dyDescent="0.25">
      <c r="A114" s="1"/>
      <c r="B114" s="162" t="s">
        <v>116</v>
      </c>
      <c r="C114" s="163">
        <v>2917</v>
      </c>
      <c r="D114" s="163">
        <v>1338</v>
      </c>
      <c r="E114" s="163">
        <v>645</v>
      </c>
      <c r="F114" s="163">
        <v>1642</v>
      </c>
      <c r="G114" s="163">
        <v>3025</v>
      </c>
      <c r="H114" s="163">
        <v>2296</v>
      </c>
      <c r="I114" s="163">
        <v>3036</v>
      </c>
      <c r="J114" s="178">
        <f t="shared" si="41"/>
        <v>0.32229965156794416</v>
      </c>
      <c r="K114" s="162">
        <f t="shared" si="40"/>
        <v>740</v>
      </c>
      <c r="L114" s="164">
        <f t="shared" si="39"/>
        <v>2.9337698556113662E-3</v>
      </c>
    </row>
    <row r="115" spans="1:12" x14ac:dyDescent="0.25">
      <c r="A115" s="1"/>
      <c r="B115" s="162" t="s">
        <v>123</v>
      </c>
      <c r="C115" s="163">
        <v>669</v>
      </c>
      <c r="D115" s="163">
        <v>561</v>
      </c>
      <c r="E115" s="163">
        <v>36</v>
      </c>
      <c r="F115" s="163">
        <v>1513</v>
      </c>
      <c r="G115" s="163">
        <v>1165</v>
      </c>
      <c r="H115" s="163">
        <v>1737</v>
      </c>
      <c r="I115" s="163">
        <v>1657</v>
      </c>
      <c r="J115" s="178">
        <f t="shared" si="41"/>
        <v>-4.605641911341396E-2</v>
      </c>
      <c r="K115" s="162">
        <f t="shared" si="40"/>
        <v>-80</v>
      </c>
      <c r="L115" s="164">
        <f t="shared" si="39"/>
        <v>1.6012044304176661E-3</v>
      </c>
    </row>
    <row r="116" spans="1:12" x14ac:dyDescent="0.25">
      <c r="A116" s="1"/>
      <c r="B116" s="162" t="s">
        <v>119</v>
      </c>
      <c r="C116" s="163">
        <v>687</v>
      </c>
      <c r="D116" s="163">
        <v>842</v>
      </c>
      <c r="E116" s="163">
        <v>40</v>
      </c>
      <c r="F116" s="163">
        <v>1165</v>
      </c>
      <c r="G116" s="163">
        <v>1304</v>
      </c>
      <c r="H116" s="163">
        <v>1376</v>
      </c>
      <c r="I116" s="163">
        <v>1084</v>
      </c>
      <c r="J116" s="178">
        <f t="shared" si="41"/>
        <v>-0.21220930232558144</v>
      </c>
      <c r="K116" s="162">
        <f t="shared" si="40"/>
        <v>-292</v>
      </c>
      <c r="L116" s="164">
        <f t="shared" si="39"/>
        <v>1.0474988549020821E-3</v>
      </c>
    </row>
    <row r="117" spans="1:12" x14ac:dyDescent="0.25">
      <c r="A117" s="1"/>
      <c r="B117" s="162" t="s">
        <v>128</v>
      </c>
      <c r="C117" s="163">
        <v>289</v>
      </c>
      <c r="D117" s="163">
        <v>340</v>
      </c>
      <c r="E117" s="163">
        <v>0</v>
      </c>
      <c r="F117" s="163">
        <v>308</v>
      </c>
      <c r="G117" s="163">
        <v>475</v>
      </c>
      <c r="H117" s="163">
        <v>690</v>
      </c>
      <c r="I117" s="163">
        <v>539</v>
      </c>
      <c r="J117" s="178">
        <f t="shared" si="41"/>
        <v>-0.21884057971014492</v>
      </c>
      <c r="K117" s="162">
        <f t="shared" si="40"/>
        <v>-151</v>
      </c>
      <c r="L117" s="164">
        <f t="shared" si="39"/>
        <v>5.2085044538027878E-4</v>
      </c>
    </row>
    <row r="118" spans="1:12" x14ac:dyDescent="0.25">
      <c r="A118" s="161" t="s">
        <v>144</v>
      </c>
      <c r="B118" s="162" t="s">
        <v>131</v>
      </c>
      <c r="C118" s="163">
        <v>653</v>
      </c>
      <c r="D118" s="163">
        <v>988</v>
      </c>
      <c r="E118" s="163">
        <v>0</v>
      </c>
      <c r="F118" s="163">
        <v>427</v>
      </c>
      <c r="G118" s="163">
        <v>404</v>
      </c>
      <c r="H118" s="163">
        <v>805</v>
      </c>
      <c r="I118" s="163">
        <v>480</v>
      </c>
      <c r="J118" s="178">
        <f t="shared" si="41"/>
        <v>-0.40372670807453415</v>
      </c>
      <c r="K118" s="162">
        <f t="shared" si="40"/>
        <v>-325</v>
      </c>
      <c r="L118" s="164">
        <f t="shared" si="39"/>
        <v>4.6383713132195514E-4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4959</v>
      </c>
      <c r="D119" s="168">
        <f t="shared" ref="D119:I119" si="43">D111-SUM(D112:D118)</f>
        <v>7030</v>
      </c>
      <c r="E119" s="168">
        <f t="shared" si="43"/>
        <v>669</v>
      </c>
      <c r="F119" s="168">
        <f t="shared" si="43"/>
        <v>6293</v>
      </c>
      <c r="G119" s="168">
        <f t="shared" si="43"/>
        <v>6000</v>
      </c>
      <c r="H119" s="168">
        <f t="shared" si="43"/>
        <v>7215</v>
      </c>
      <c r="I119" s="168">
        <f t="shared" si="43"/>
        <v>9865</v>
      </c>
      <c r="J119" s="179">
        <f t="shared" si="41"/>
        <v>0.36729036729036735</v>
      </c>
      <c r="K119" s="167">
        <f>I119-H119</f>
        <v>2650</v>
      </c>
      <c r="L119" s="169">
        <f t="shared" si="39"/>
        <v>9.5328193760230995E-3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43902</v>
      </c>
      <c r="D121" s="175">
        <v>46221</v>
      </c>
      <c r="E121" s="175">
        <v>13115</v>
      </c>
      <c r="F121" s="175">
        <v>33194</v>
      </c>
      <c r="G121" s="175">
        <v>48798</v>
      </c>
      <c r="H121" s="175">
        <v>49218</v>
      </c>
      <c r="I121" s="175">
        <v>52121</v>
      </c>
      <c r="J121" s="176">
        <f>IFERROR(I121/H121-1,"-")</f>
        <v>5.898248608232759E-2</v>
      </c>
      <c r="K121" s="175">
        <f>I121-H121</f>
        <v>2903</v>
      </c>
      <c r="L121" s="176">
        <f t="shared" ref="L121:L133" si="44">I121/I$9</f>
        <v>5.0365948170065886E-2</v>
      </c>
    </row>
    <row r="122" spans="1:12" x14ac:dyDescent="0.25">
      <c r="A122" s="1" t="s">
        <v>96</v>
      </c>
      <c r="B122" s="158" t="s">
        <v>97</v>
      </c>
      <c r="C122" s="159">
        <v>19791</v>
      </c>
      <c r="D122" s="159">
        <v>22796</v>
      </c>
      <c r="E122" s="159">
        <v>7795</v>
      </c>
      <c r="F122" s="159">
        <v>16227</v>
      </c>
      <c r="G122" s="159">
        <v>23299</v>
      </c>
      <c r="H122" s="159">
        <v>24664</v>
      </c>
      <c r="I122" s="159">
        <v>26312</v>
      </c>
      <c r="J122" s="177">
        <f>IFERROR(I122/H122-1,"-")</f>
        <v>6.6818034382095437E-2</v>
      </c>
      <c r="K122" s="158">
        <f t="shared" ref="K122:K132" si="45">I122-H122</f>
        <v>1648</v>
      </c>
      <c r="L122" s="160">
        <f t="shared" si="44"/>
        <v>2.5426005415298509E-2</v>
      </c>
    </row>
    <row r="123" spans="1:12" x14ac:dyDescent="0.25">
      <c r="A123" s="161" t="s">
        <v>103</v>
      </c>
      <c r="B123" s="162" t="s">
        <v>103</v>
      </c>
      <c r="C123" s="163">
        <v>9185</v>
      </c>
      <c r="D123" s="163">
        <v>11636</v>
      </c>
      <c r="E123" s="163">
        <v>4099</v>
      </c>
      <c r="F123" s="163">
        <v>6896</v>
      </c>
      <c r="G123" s="163">
        <v>10947</v>
      </c>
      <c r="H123" s="163">
        <v>10699</v>
      </c>
      <c r="I123" s="163">
        <v>11338</v>
      </c>
      <c r="J123" s="178">
        <f>IFERROR(I123/H123-1,"-")</f>
        <v>5.9725207963361004E-2</v>
      </c>
      <c r="K123" s="162">
        <f t="shared" si="45"/>
        <v>639</v>
      </c>
      <c r="L123" s="164">
        <f t="shared" si="44"/>
        <v>1.0956219572767349E-2</v>
      </c>
    </row>
    <row r="124" spans="1:12" x14ac:dyDescent="0.25">
      <c r="A124" s="161" t="s">
        <v>100</v>
      </c>
      <c r="B124" s="162" t="s">
        <v>100</v>
      </c>
      <c r="C124" s="163">
        <v>10606</v>
      </c>
      <c r="D124" s="163">
        <v>11160</v>
      </c>
      <c r="E124" s="163">
        <v>3696</v>
      </c>
      <c r="F124" s="163">
        <v>9331</v>
      </c>
      <c r="G124" s="163">
        <v>12352</v>
      </c>
      <c r="H124" s="163">
        <v>13965</v>
      </c>
      <c r="I124" s="163">
        <v>14974</v>
      </c>
      <c r="J124" s="178">
        <f>IFERROR(I124/H124-1,"-")</f>
        <v>7.2252058718224044E-2</v>
      </c>
      <c r="K124" s="162">
        <f t="shared" si="45"/>
        <v>1009</v>
      </c>
      <c r="L124" s="164">
        <f t="shared" si="44"/>
        <v>1.446978584253116E-2</v>
      </c>
    </row>
    <row r="125" spans="1:12" x14ac:dyDescent="0.25">
      <c r="A125" s="1"/>
      <c r="B125" s="158" t="s">
        <v>107</v>
      </c>
      <c r="C125" s="159">
        <v>24111</v>
      </c>
      <c r="D125" s="159">
        <v>23425</v>
      </c>
      <c r="E125" s="159">
        <v>5320</v>
      </c>
      <c r="F125" s="159">
        <v>16967</v>
      </c>
      <c r="G125" s="159">
        <v>25499</v>
      </c>
      <c r="H125" s="159">
        <v>24554</v>
      </c>
      <c r="I125" s="159">
        <v>25809</v>
      </c>
      <c r="J125" s="177">
        <f>IFERROR(I125/H125-1,"-")</f>
        <v>5.1111835138877515E-2</v>
      </c>
      <c r="K125" s="158">
        <f t="shared" si="45"/>
        <v>1255</v>
      </c>
      <c r="L125" s="160">
        <f t="shared" si="44"/>
        <v>2.4939942754767377E-2</v>
      </c>
    </row>
    <row r="126" spans="1:12" s="56" customFormat="1" x14ac:dyDescent="0.25">
      <c r="B126" s="162" t="s">
        <v>110</v>
      </c>
      <c r="C126" s="163">
        <v>2820</v>
      </c>
      <c r="D126" s="163">
        <v>2631</v>
      </c>
      <c r="E126" s="163">
        <v>133</v>
      </c>
      <c r="F126" s="163">
        <v>1847</v>
      </c>
      <c r="G126" s="163">
        <v>3136</v>
      </c>
      <c r="H126" s="163">
        <v>3385</v>
      </c>
      <c r="I126" s="163">
        <v>3092</v>
      </c>
      <c r="J126" s="178">
        <f t="shared" ref="J126:J133" si="46">IFERROR(I126/H126-1,"-")</f>
        <v>-8.6558345642540613E-2</v>
      </c>
      <c r="K126" s="162">
        <f t="shared" si="45"/>
        <v>-293</v>
      </c>
      <c r="L126" s="164">
        <f t="shared" si="44"/>
        <v>2.9878841875989278E-3</v>
      </c>
    </row>
    <row r="127" spans="1:12" s="56" customFormat="1" x14ac:dyDescent="0.25">
      <c r="B127" s="162" t="s">
        <v>113</v>
      </c>
      <c r="C127" s="163">
        <v>2993</v>
      </c>
      <c r="D127" s="163">
        <v>2678</v>
      </c>
      <c r="E127" s="163">
        <v>602</v>
      </c>
      <c r="F127" s="163">
        <v>2128</v>
      </c>
      <c r="G127" s="163">
        <v>4095</v>
      </c>
      <c r="H127" s="163">
        <v>3932</v>
      </c>
      <c r="I127" s="163">
        <v>4494</v>
      </c>
      <c r="J127" s="178">
        <f t="shared" si="46"/>
        <v>0.14292980671414046</v>
      </c>
      <c r="K127" s="162">
        <f t="shared" si="45"/>
        <v>562</v>
      </c>
      <c r="L127" s="164">
        <f t="shared" si="44"/>
        <v>4.3426751420018051E-3</v>
      </c>
    </row>
    <row r="128" spans="1:12" x14ac:dyDescent="0.25">
      <c r="A128" s="1"/>
      <c r="B128" s="162" t="s">
        <v>116</v>
      </c>
      <c r="C128" s="163">
        <v>1553</v>
      </c>
      <c r="D128" s="163">
        <v>1629</v>
      </c>
      <c r="E128" s="163">
        <v>637</v>
      </c>
      <c r="F128" s="163">
        <v>1639</v>
      </c>
      <c r="G128" s="163">
        <v>2030</v>
      </c>
      <c r="H128" s="163">
        <v>1781</v>
      </c>
      <c r="I128" s="163">
        <v>2033</v>
      </c>
      <c r="J128" s="178">
        <f t="shared" si="46"/>
        <v>0.141493542953397</v>
      </c>
      <c r="K128" s="162">
        <f t="shared" si="45"/>
        <v>252</v>
      </c>
      <c r="L128" s="164">
        <f t="shared" si="44"/>
        <v>1.9645435166198641E-3</v>
      </c>
    </row>
    <row r="129" spans="1:12" x14ac:dyDescent="0.25">
      <c r="A129" s="1"/>
      <c r="B129" s="162" t="s">
        <v>123</v>
      </c>
      <c r="C129" s="163">
        <v>442</v>
      </c>
      <c r="D129" s="163">
        <v>477</v>
      </c>
      <c r="E129" s="163">
        <v>87</v>
      </c>
      <c r="F129" s="163">
        <v>586</v>
      </c>
      <c r="G129" s="163">
        <v>611</v>
      </c>
      <c r="H129" s="163">
        <v>651</v>
      </c>
      <c r="I129" s="163">
        <v>739</v>
      </c>
      <c r="J129" s="178">
        <f t="shared" si="46"/>
        <v>0.13517665130568357</v>
      </c>
      <c r="K129" s="162">
        <f t="shared" si="45"/>
        <v>88</v>
      </c>
      <c r="L129" s="164">
        <f t="shared" si="44"/>
        <v>7.1411591676442683E-4</v>
      </c>
    </row>
    <row r="130" spans="1:12" x14ac:dyDescent="0.25">
      <c r="A130" s="1"/>
      <c r="B130" s="162" t="s">
        <v>119</v>
      </c>
      <c r="C130" s="163">
        <v>300</v>
      </c>
      <c r="D130" s="163">
        <v>388</v>
      </c>
      <c r="E130" s="163">
        <v>86</v>
      </c>
      <c r="F130" s="163">
        <v>375</v>
      </c>
      <c r="G130" s="163">
        <v>471</v>
      </c>
      <c r="H130" s="163">
        <v>505</v>
      </c>
      <c r="I130" s="163">
        <v>595</v>
      </c>
      <c r="J130" s="178">
        <f t="shared" si="46"/>
        <v>0.17821782178217815</v>
      </c>
      <c r="K130" s="162">
        <f t="shared" si="45"/>
        <v>90</v>
      </c>
      <c r="L130" s="164">
        <f t="shared" si="44"/>
        <v>5.749647773678402E-4</v>
      </c>
    </row>
    <row r="131" spans="1:12" x14ac:dyDescent="0.25">
      <c r="A131" s="1"/>
      <c r="B131" s="162" t="s">
        <v>128</v>
      </c>
      <c r="C131" s="163">
        <v>532</v>
      </c>
      <c r="D131" s="163">
        <v>554</v>
      </c>
      <c r="E131" s="163">
        <v>4</v>
      </c>
      <c r="F131" s="163">
        <v>306</v>
      </c>
      <c r="G131" s="163">
        <v>368</v>
      </c>
      <c r="H131" s="163">
        <v>548</v>
      </c>
      <c r="I131" s="163">
        <v>442</v>
      </c>
      <c r="J131" s="178">
        <f t="shared" si="46"/>
        <v>-0.19343065693430661</v>
      </c>
      <c r="K131" s="162">
        <f t="shared" si="45"/>
        <v>-106</v>
      </c>
      <c r="L131" s="164">
        <f t="shared" si="44"/>
        <v>4.2711669175896701E-4</v>
      </c>
    </row>
    <row r="132" spans="1:12" x14ac:dyDescent="0.25">
      <c r="A132" s="161" t="s">
        <v>144</v>
      </c>
      <c r="B132" s="162" t="s">
        <v>131</v>
      </c>
      <c r="C132" s="163">
        <v>846</v>
      </c>
      <c r="D132" s="163">
        <v>833</v>
      </c>
      <c r="E132" s="163">
        <v>34</v>
      </c>
      <c r="F132" s="163">
        <v>547</v>
      </c>
      <c r="G132" s="163">
        <v>805</v>
      </c>
      <c r="H132" s="163">
        <v>775</v>
      </c>
      <c r="I132" s="163">
        <v>833</v>
      </c>
      <c r="J132" s="178">
        <f t="shared" si="46"/>
        <v>7.4838709677419457E-2</v>
      </c>
      <c r="K132" s="162">
        <f t="shared" si="45"/>
        <v>58</v>
      </c>
      <c r="L132" s="164">
        <f t="shared" si="44"/>
        <v>8.0495068831497633E-4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14625</v>
      </c>
      <c r="D133" s="168">
        <f t="shared" ref="D133:I133" si="48">D125-SUM(D126:D132)</f>
        <v>14235</v>
      </c>
      <c r="E133" s="168">
        <f t="shared" si="48"/>
        <v>3737</v>
      </c>
      <c r="F133" s="168">
        <f t="shared" si="48"/>
        <v>9539</v>
      </c>
      <c r="G133" s="168">
        <f t="shared" si="48"/>
        <v>13983</v>
      </c>
      <c r="H133" s="168">
        <f t="shared" si="48"/>
        <v>12977</v>
      </c>
      <c r="I133" s="168">
        <f t="shared" si="48"/>
        <v>13581</v>
      </c>
      <c r="J133" s="179">
        <f t="shared" si="46"/>
        <v>4.6543885335593727E-2</v>
      </c>
      <c r="K133" s="167">
        <f>I133-H133</f>
        <v>604</v>
      </c>
      <c r="L133" s="169">
        <f t="shared" si="44"/>
        <v>1.3123691834340569E-2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46915</v>
      </c>
      <c r="D135" s="175">
        <v>52541</v>
      </c>
      <c r="E135" s="175">
        <v>12821</v>
      </c>
      <c r="F135" s="175">
        <v>44789</v>
      </c>
      <c r="G135" s="175">
        <v>55197</v>
      </c>
      <c r="H135" s="175">
        <v>56420</v>
      </c>
      <c r="I135" s="175">
        <v>55860</v>
      </c>
      <c r="J135" s="176">
        <f>IFERROR(I135/H135-1,"-")</f>
        <v>-9.9255583126550695E-3</v>
      </c>
      <c r="K135" s="175">
        <f>I135-H135</f>
        <v>-560</v>
      </c>
      <c r="L135" s="176">
        <f t="shared" ref="L135:L147" si="49">I135/I$9</f>
        <v>5.3979046157592532E-2</v>
      </c>
    </row>
    <row r="136" spans="1:12" x14ac:dyDescent="0.25">
      <c r="A136" s="1" t="s">
        <v>96</v>
      </c>
      <c r="B136" s="158" t="s">
        <v>97</v>
      </c>
      <c r="C136" s="159">
        <v>3546</v>
      </c>
      <c r="D136" s="159">
        <v>2407</v>
      </c>
      <c r="E136" s="159">
        <v>6580</v>
      </c>
      <c r="F136" s="159">
        <v>2531</v>
      </c>
      <c r="G136" s="159">
        <v>3288</v>
      </c>
      <c r="H136" s="159">
        <v>2659</v>
      </c>
      <c r="I136" s="159">
        <v>1856</v>
      </c>
      <c r="J136" s="177">
        <f>IFERROR(I136/H136-1,"-")</f>
        <v>-0.30199323053779614</v>
      </c>
      <c r="K136" s="158">
        <f t="shared" ref="K136:K146" si="50">I136-H136</f>
        <v>-803</v>
      </c>
      <c r="L136" s="160">
        <f t="shared" si="49"/>
        <v>1.7935035744448932E-3</v>
      </c>
    </row>
    <row r="137" spans="1:12" x14ac:dyDescent="0.25">
      <c r="A137" s="161" t="s">
        <v>103</v>
      </c>
      <c r="B137" s="162" t="s">
        <v>103</v>
      </c>
      <c r="C137" s="163">
        <v>1655</v>
      </c>
      <c r="D137" s="163">
        <v>1533</v>
      </c>
      <c r="E137" s="163">
        <v>5786</v>
      </c>
      <c r="F137" s="163">
        <v>1185</v>
      </c>
      <c r="G137" s="163">
        <v>1828</v>
      </c>
      <c r="H137" s="163">
        <v>1496</v>
      </c>
      <c r="I137" s="163">
        <v>566</v>
      </c>
      <c r="J137" s="178">
        <f>IFERROR(I137/H137-1,"-")</f>
        <v>-0.62165775401069512</v>
      </c>
      <c r="K137" s="162">
        <f t="shared" si="50"/>
        <v>-930</v>
      </c>
      <c r="L137" s="164">
        <f t="shared" si="49"/>
        <v>5.4694128401713881E-4</v>
      </c>
    </row>
    <row r="138" spans="1:12" x14ac:dyDescent="0.25">
      <c r="A138" s="161" t="s">
        <v>100</v>
      </c>
      <c r="B138" s="162" t="s">
        <v>100</v>
      </c>
      <c r="C138" s="163">
        <v>1891</v>
      </c>
      <c r="D138" s="163">
        <v>874</v>
      </c>
      <c r="E138" s="163">
        <v>794</v>
      </c>
      <c r="F138" s="163">
        <v>1346</v>
      </c>
      <c r="G138" s="163">
        <v>1460</v>
      </c>
      <c r="H138" s="163">
        <v>1163</v>
      </c>
      <c r="I138" s="163">
        <v>1290</v>
      </c>
      <c r="J138" s="178">
        <f>IFERROR(I138/H138-1,"-")</f>
        <v>0.10920034393809108</v>
      </c>
      <c r="K138" s="162">
        <f t="shared" si="50"/>
        <v>127</v>
      </c>
      <c r="L138" s="164">
        <f t="shared" si="49"/>
        <v>1.2465622904277544E-3</v>
      </c>
    </row>
    <row r="139" spans="1:12" x14ac:dyDescent="0.25">
      <c r="A139" s="1"/>
      <c r="B139" s="158" t="s">
        <v>107</v>
      </c>
      <c r="C139" s="159">
        <v>43369</v>
      </c>
      <c r="D139" s="159">
        <v>50134</v>
      </c>
      <c r="E139" s="159">
        <v>6241</v>
      </c>
      <c r="F139" s="159">
        <v>42258</v>
      </c>
      <c r="G139" s="159">
        <v>51909</v>
      </c>
      <c r="H139" s="159">
        <v>53761</v>
      </c>
      <c r="I139" s="159">
        <v>54004</v>
      </c>
      <c r="J139" s="177">
        <f>IFERROR(I139/H139-1,"-")</f>
        <v>4.5200052082363662E-3</v>
      </c>
      <c r="K139" s="158">
        <f t="shared" si="50"/>
        <v>243</v>
      </c>
      <c r="L139" s="160">
        <f t="shared" si="49"/>
        <v>5.2185542583147636E-2</v>
      </c>
    </row>
    <row r="140" spans="1:12" s="56" customFormat="1" x14ac:dyDescent="0.25">
      <c r="B140" s="162" t="s">
        <v>110</v>
      </c>
      <c r="C140" s="163">
        <v>19442</v>
      </c>
      <c r="D140" s="163">
        <v>22351</v>
      </c>
      <c r="E140" s="163">
        <v>311</v>
      </c>
      <c r="F140" s="163">
        <v>14508</v>
      </c>
      <c r="G140" s="163">
        <v>19887</v>
      </c>
      <c r="H140" s="163">
        <v>21790</v>
      </c>
      <c r="I140" s="163">
        <v>22731</v>
      </c>
      <c r="J140" s="178">
        <f t="shared" ref="J140:J147" si="51">IFERROR(I140/H140-1,"-")</f>
        <v>4.3184947223497083E-2</v>
      </c>
      <c r="K140" s="162">
        <f t="shared" si="50"/>
        <v>941</v>
      </c>
      <c r="L140" s="164">
        <f t="shared" si="49"/>
        <v>2.196558715016534E-2</v>
      </c>
    </row>
    <row r="141" spans="1:12" s="56" customFormat="1" x14ac:dyDescent="0.25">
      <c r="B141" s="162" t="s">
        <v>113</v>
      </c>
      <c r="C141" s="163">
        <v>2765</v>
      </c>
      <c r="D141" s="163">
        <v>3129</v>
      </c>
      <c r="E141" s="163">
        <v>539</v>
      </c>
      <c r="F141" s="163">
        <v>2992</v>
      </c>
      <c r="G141" s="163">
        <v>4323</v>
      </c>
      <c r="H141" s="163">
        <v>4589</v>
      </c>
      <c r="I141" s="163">
        <v>4388</v>
      </c>
      <c r="J141" s="178">
        <f t="shared" si="51"/>
        <v>-4.3800392242318575E-2</v>
      </c>
      <c r="K141" s="162">
        <f t="shared" si="50"/>
        <v>-201</v>
      </c>
      <c r="L141" s="164">
        <f t="shared" si="49"/>
        <v>4.2402444421682063E-3</v>
      </c>
    </row>
    <row r="142" spans="1:12" x14ac:dyDescent="0.25">
      <c r="A142" s="1"/>
      <c r="B142" s="162" t="s">
        <v>116</v>
      </c>
      <c r="C142" s="163">
        <v>3402</v>
      </c>
      <c r="D142" s="163">
        <v>3309</v>
      </c>
      <c r="E142" s="163">
        <v>2223</v>
      </c>
      <c r="F142" s="163">
        <v>4800</v>
      </c>
      <c r="G142" s="163">
        <v>4356</v>
      </c>
      <c r="H142" s="163">
        <v>4400</v>
      </c>
      <c r="I142" s="163">
        <v>4467</v>
      </c>
      <c r="J142" s="178">
        <f t="shared" si="51"/>
        <v>1.5227272727272645E-2</v>
      </c>
      <c r="K142" s="162">
        <f t="shared" si="50"/>
        <v>67</v>
      </c>
      <c r="L142" s="164">
        <f t="shared" si="49"/>
        <v>4.3165843033649452E-3</v>
      </c>
    </row>
    <row r="143" spans="1:12" x14ac:dyDescent="0.25">
      <c r="A143" s="1"/>
      <c r="B143" s="162" t="s">
        <v>123</v>
      </c>
      <c r="C143" s="163">
        <v>772</v>
      </c>
      <c r="D143" s="163">
        <v>688</v>
      </c>
      <c r="E143" s="163">
        <v>101</v>
      </c>
      <c r="F143" s="163">
        <v>1986</v>
      </c>
      <c r="G143" s="163">
        <v>1733</v>
      </c>
      <c r="H143" s="163">
        <v>1547</v>
      </c>
      <c r="I143" s="163">
        <v>1357</v>
      </c>
      <c r="J143" s="178">
        <f t="shared" si="51"/>
        <v>-0.12281835811247577</v>
      </c>
      <c r="K143" s="162">
        <f t="shared" si="50"/>
        <v>-190</v>
      </c>
      <c r="L143" s="164">
        <f t="shared" si="49"/>
        <v>1.311306223341444E-3</v>
      </c>
    </row>
    <row r="144" spans="1:12" x14ac:dyDescent="0.25">
      <c r="A144" s="1"/>
      <c r="B144" s="162" t="s">
        <v>119</v>
      </c>
      <c r="C144" s="163">
        <v>793</v>
      </c>
      <c r="D144" s="163">
        <v>785</v>
      </c>
      <c r="E144" s="163">
        <v>211</v>
      </c>
      <c r="F144" s="163">
        <v>1111</v>
      </c>
      <c r="G144" s="163">
        <v>1002</v>
      </c>
      <c r="H144" s="163">
        <v>1052</v>
      </c>
      <c r="I144" s="163">
        <v>848</v>
      </c>
      <c r="J144" s="178">
        <f t="shared" si="51"/>
        <v>-0.19391634980988592</v>
      </c>
      <c r="K144" s="162">
        <f t="shared" si="50"/>
        <v>-204</v>
      </c>
      <c r="L144" s="164">
        <f t="shared" si="49"/>
        <v>8.1944559866878742E-4</v>
      </c>
    </row>
    <row r="145" spans="1:12" x14ac:dyDescent="0.25">
      <c r="A145" s="1"/>
      <c r="B145" s="162" t="s">
        <v>128</v>
      </c>
      <c r="C145" s="163">
        <v>1069</v>
      </c>
      <c r="D145" s="163">
        <v>1908</v>
      </c>
      <c r="E145" s="163">
        <v>23</v>
      </c>
      <c r="F145" s="163">
        <v>1208</v>
      </c>
      <c r="G145" s="163">
        <v>1829</v>
      </c>
      <c r="H145" s="163">
        <v>1537</v>
      </c>
      <c r="I145" s="163">
        <v>1436</v>
      </c>
      <c r="J145" s="178">
        <f t="shared" si="51"/>
        <v>-6.5712426805465185E-2</v>
      </c>
      <c r="K145" s="162">
        <f t="shared" si="50"/>
        <v>-101</v>
      </c>
      <c r="L145" s="164">
        <f t="shared" si="49"/>
        <v>1.3876460845381824E-3</v>
      </c>
    </row>
    <row r="146" spans="1:12" x14ac:dyDescent="0.25">
      <c r="A146" s="161" t="s">
        <v>144</v>
      </c>
      <c r="B146" s="162" t="s">
        <v>131</v>
      </c>
      <c r="C146" s="163">
        <v>3387</v>
      </c>
      <c r="D146" s="163">
        <v>4041</v>
      </c>
      <c r="E146" s="163">
        <v>31</v>
      </c>
      <c r="F146" s="163">
        <v>506</v>
      </c>
      <c r="G146" s="163">
        <v>1230</v>
      </c>
      <c r="H146" s="163">
        <v>1080</v>
      </c>
      <c r="I146" s="163">
        <v>801</v>
      </c>
      <c r="J146" s="178">
        <f t="shared" si="51"/>
        <v>-0.2583333333333333</v>
      </c>
      <c r="K146" s="162">
        <f t="shared" si="50"/>
        <v>-279</v>
      </c>
      <c r="L146" s="164">
        <f t="shared" si="49"/>
        <v>7.7402821289351267E-4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11739</v>
      </c>
      <c r="D147" s="168">
        <f t="shared" ref="D147:I147" si="53">D139-SUM(D140:D146)</f>
        <v>13923</v>
      </c>
      <c r="E147" s="168">
        <f t="shared" si="53"/>
        <v>2802</v>
      </c>
      <c r="F147" s="168">
        <f t="shared" si="53"/>
        <v>15147</v>
      </c>
      <c r="G147" s="168">
        <f t="shared" si="53"/>
        <v>17549</v>
      </c>
      <c r="H147" s="168">
        <f t="shared" si="53"/>
        <v>17766</v>
      </c>
      <c r="I147" s="168">
        <f t="shared" si="53"/>
        <v>17976</v>
      </c>
      <c r="J147" s="179">
        <f t="shared" si="51"/>
        <v>1.1820330969267046E-2</v>
      </c>
      <c r="K147" s="167">
        <f>I147-H147</f>
        <v>210</v>
      </c>
      <c r="L147" s="169">
        <f t="shared" si="49"/>
        <v>1.737070056800722E-2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24683</v>
      </c>
      <c r="D149" s="175">
        <v>23572</v>
      </c>
      <c r="E149" s="175">
        <v>5344</v>
      </c>
      <c r="F149" s="175">
        <v>18958</v>
      </c>
      <c r="G149" s="175">
        <v>23914</v>
      </c>
      <c r="H149" s="175">
        <v>25903</v>
      </c>
      <c r="I149" s="175">
        <v>24060</v>
      </c>
      <c r="J149" s="176">
        <f>IFERROR(I149/H149-1,"-")</f>
        <v>-7.1150059838628765E-2</v>
      </c>
      <c r="K149" s="175">
        <f>I149-H149</f>
        <v>-1843</v>
      </c>
      <c r="L149" s="176">
        <f t="shared" ref="L149:L161" si="54">I149/I$9</f>
        <v>2.3249836207513003E-2</v>
      </c>
    </row>
    <row r="150" spans="1:12" x14ac:dyDescent="0.25">
      <c r="A150" s="1" t="s">
        <v>96</v>
      </c>
      <c r="B150" s="158" t="s">
        <v>97</v>
      </c>
      <c r="C150" s="159">
        <v>7556</v>
      </c>
      <c r="D150" s="159">
        <v>7736</v>
      </c>
      <c r="E150" s="159">
        <v>3435</v>
      </c>
      <c r="F150" s="159">
        <v>7991</v>
      </c>
      <c r="G150" s="159">
        <v>9181</v>
      </c>
      <c r="H150" s="159">
        <v>9047</v>
      </c>
      <c r="I150" s="159">
        <v>7139</v>
      </c>
      <c r="J150" s="177">
        <f>IFERROR(I150/H150-1,"-")</f>
        <v>-0.21089864043329276</v>
      </c>
      <c r="K150" s="158">
        <f t="shared" ref="K150:K160" si="55">I150-H150</f>
        <v>-1908</v>
      </c>
      <c r="L150" s="160">
        <f t="shared" si="54"/>
        <v>6.898611001057162E-3</v>
      </c>
    </row>
    <row r="151" spans="1:12" x14ac:dyDescent="0.25">
      <c r="A151" s="161" t="s">
        <v>103</v>
      </c>
      <c r="B151" s="162" t="s">
        <v>103</v>
      </c>
      <c r="C151" s="163">
        <v>4382</v>
      </c>
      <c r="D151" s="163">
        <v>3539</v>
      </c>
      <c r="E151" s="163">
        <v>3070</v>
      </c>
      <c r="F151" s="163">
        <v>5911</v>
      </c>
      <c r="G151" s="163">
        <v>6610</v>
      </c>
      <c r="H151" s="163">
        <v>7010</v>
      </c>
      <c r="I151" s="163">
        <v>4866</v>
      </c>
      <c r="J151" s="178">
        <f>IFERROR(I151/H151-1,"-")</f>
        <v>-0.30584878744650501</v>
      </c>
      <c r="K151" s="162">
        <f t="shared" si="55"/>
        <v>-2144</v>
      </c>
      <c r="L151" s="164">
        <f t="shared" si="54"/>
        <v>4.7021489187763204E-3</v>
      </c>
    </row>
    <row r="152" spans="1:12" x14ac:dyDescent="0.25">
      <c r="A152" s="161" t="s">
        <v>100</v>
      </c>
      <c r="B152" s="162" t="s">
        <v>100</v>
      </c>
      <c r="C152" s="163">
        <v>3174</v>
      </c>
      <c r="D152" s="163">
        <v>4197</v>
      </c>
      <c r="E152" s="163">
        <v>365</v>
      </c>
      <c r="F152" s="163">
        <v>2080</v>
      </c>
      <c r="G152" s="163">
        <v>2571</v>
      </c>
      <c r="H152" s="163">
        <v>2037</v>
      </c>
      <c r="I152" s="163">
        <v>2273</v>
      </c>
      <c r="J152" s="178">
        <f>IFERROR(I152/H152-1,"-")</f>
        <v>0.1158566519391262</v>
      </c>
      <c r="K152" s="162">
        <f t="shared" si="55"/>
        <v>236</v>
      </c>
      <c r="L152" s="164">
        <f t="shared" si="54"/>
        <v>2.1964620822808416E-3</v>
      </c>
    </row>
    <row r="153" spans="1:12" x14ac:dyDescent="0.25">
      <c r="A153" s="1"/>
      <c r="B153" s="158" t="s">
        <v>107</v>
      </c>
      <c r="C153" s="159">
        <v>17127</v>
      </c>
      <c r="D153" s="159">
        <v>15836</v>
      </c>
      <c r="E153" s="159">
        <v>1909</v>
      </c>
      <c r="F153" s="159">
        <v>10967</v>
      </c>
      <c r="G153" s="159">
        <v>14733</v>
      </c>
      <c r="H153" s="159">
        <v>16856</v>
      </c>
      <c r="I153" s="159">
        <v>16921</v>
      </c>
      <c r="J153" s="177">
        <f>IFERROR(I153/H153-1,"-")</f>
        <v>3.8561936402468078E-3</v>
      </c>
      <c r="K153" s="158">
        <f t="shared" si="55"/>
        <v>65</v>
      </c>
      <c r="L153" s="160">
        <f t="shared" si="54"/>
        <v>1.6351225206455839E-2</v>
      </c>
    </row>
    <row r="154" spans="1:12" s="56" customFormat="1" x14ac:dyDescent="0.25">
      <c r="B154" s="162" t="s">
        <v>110</v>
      </c>
      <c r="C154" s="163">
        <v>5272</v>
      </c>
      <c r="D154" s="163">
        <v>4794</v>
      </c>
      <c r="E154" s="163">
        <v>71</v>
      </c>
      <c r="F154" s="163">
        <v>3437</v>
      </c>
      <c r="G154" s="163">
        <v>4473</v>
      </c>
      <c r="H154" s="163">
        <v>4890</v>
      </c>
      <c r="I154" s="163">
        <v>3499</v>
      </c>
      <c r="J154" s="178">
        <f t="shared" ref="J154:J161" si="56">IFERROR(I154/H154-1,"-")</f>
        <v>-0.2844580777096114</v>
      </c>
      <c r="K154" s="162">
        <f t="shared" si="55"/>
        <v>-1391</v>
      </c>
      <c r="L154" s="164">
        <f t="shared" si="54"/>
        <v>3.3811794218656689E-3</v>
      </c>
    </row>
    <row r="155" spans="1:12" s="56" customFormat="1" x14ac:dyDescent="0.25">
      <c r="B155" s="162" t="s">
        <v>113</v>
      </c>
      <c r="C155" s="163">
        <v>4811</v>
      </c>
      <c r="D155" s="163">
        <v>4512</v>
      </c>
      <c r="E155" s="163">
        <v>470</v>
      </c>
      <c r="F155" s="163">
        <v>2794</v>
      </c>
      <c r="G155" s="163">
        <v>3533</v>
      </c>
      <c r="H155" s="163">
        <v>3744</v>
      </c>
      <c r="I155" s="163">
        <v>3450</v>
      </c>
      <c r="J155" s="178">
        <f t="shared" si="56"/>
        <v>-7.852564102564108E-2</v>
      </c>
      <c r="K155" s="162">
        <f t="shared" si="55"/>
        <v>-294</v>
      </c>
      <c r="L155" s="164">
        <f t="shared" si="54"/>
        <v>3.3338293813765527E-3</v>
      </c>
    </row>
    <row r="156" spans="1:12" x14ac:dyDescent="0.25">
      <c r="A156" s="1"/>
      <c r="B156" s="162" t="s">
        <v>116</v>
      </c>
      <c r="C156" s="163">
        <v>2029</v>
      </c>
      <c r="D156" s="163">
        <v>1750</v>
      </c>
      <c r="E156" s="163">
        <v>395</v>
      </c>
      <c r="F156" s="163">
        <v>1068</v>
      </c>
      <c r="G156" s="163">
        <v>1872</v>
      </c>
      <c r="H156" s="163">
        <v>2193</v>
      </c>
      <c r="I156" s="163">
        <v>3488</v>
      </c>
      <c r="J156" s="178">
        <f t="shared" si="56"/>
        <v>0.59051527587779296</v>
      </c>
      <c r="K156" s="162">
        <f t="shared" si="55"/>
        <v>1295</v>
      </c>
      <c r="L156" s="164">
        <f t="shared" si="54"/>
        <v>3.3705498209395408E-3</v>
      </c>
    </row>
    <row r="157" spans="1:12" x14ac:dyDescent="0.25">
      <c r="A157" s="1"/>
      <c r="B157" s="162" t="s">
        <v>123</v>
      </c>
      <c r="C157" s="163">
        <v>378</v>
      </c>
      <c r="D157" s="163">
        <v>452</v>
      </c>
      <c r="E157" s="163">
        <v>68</v>
      </c>
      <c r="F157" s="163">
        <v>353</v>
      </c>
      <c r="G157" s="163">
        <v>500</v>
      </c>
      <c r="H157" s="163">
        <v>757</v>
      </c>
      <c r="I157" s="163">
        <v>748</v>
      </c>
      <c r="J157" s="178">
        <f t="shared" si="56"/>
        <v>-1.1889035667106973E-2</v>
      </c>
      <c r="K157" s="162">
        <f t="shared" si="55"/>
        <v>-9</v>
      </c>
      <c r="L157" s="164">
        <f t="shared" si="54"/>
        <v>7.228128629767134E-4</v>
      </c>
    </row>
    <row r="158" spans="1:12" x14ac:dyDescent="0.25">
      <c r="A158" s="1"/>
      <c r="B158" s="162" t="s">
        <v>119</v>
      </c>
      <c r="C158" s="163">
        <v>643</v>
      </c>
      <c r="D158" s="163">
        <v>587</v>
      </c>
      <c r="E158" s="163">
        <v>66</v>
      </c>
      <c r="F158" s="163">
        <v>543</v>
      </c>
      <c r="G158" s="163">
        <v>738</v>
      </c>
      <c r="H158" s="163">
        <v>677</v>
      </c>
      <c r="I158" s="163">
        <v>787</v>
      </c>
      <c r="J158" s="178">
        <f t="shared" si="56"/>
        <v>0.16248153618906946</v>
      </c>
      <c r="K158" s="162">
        <f t="shared" si="55"/>
        <v>110</v>
      </c>
      <c r="L158" s="164">
        <f t="shared" si="54"/>
        <v>7.6049962989662226E-4</v>
      </c>
    </row>
    <row r="159" spans="1:12" x14ac:dyDescent="0.25">
      <c r="A159" s="1"/>
      <c r="B159" s="162" t="s">
        <v>128</v>
      </c>
      <c r="C159" s="163">
        <v>218</v>
      </c>
      <c r="D159" s="163">
        <v>358</v>
      </c>
      <c r="E159" s="163">
        <v>10</v>
      </c>
      <c r="F159" s="163">
        <v>193</v>
      </c>
      <c r="G159" s="163">
        <v>256</v>
      </c>
      <c r="H159" s="163">
        <v>237</v>
      </c>
      <c r="I159" s="163">
        <v>208</v>
      </c>
      <c r="J159" s="178">
        <f t="shared" si="56"/>
        <v>-0.12236286919831219</v>
      </c>
      <c r="K159" s="162">
        <f t="shared" si="55"/>
        <v>-29</v>
      </c>
      <c r="L159" s="164">
        <f t="shared" si="54"/>
        <v>2.0099609023951391E-4</v>
      </c>
    </row>
    <row r="160" spans="1:12" x14ac:dyDescent="0.25">
      <c r="A160" s="161" t="s">
        <v>144</v>
      </c>
      <c r="B160" s="162" t="s">
        <v>131</v>
      </c>
      <c r="C160" s="163">
        <v>370</v>
      </c>
      <c r="D160" s="163">
        <v>450</v>
      </c>
      <c r="E160" s="163">
        <v>19</v>
      </c>
      <c r="F160" s="163">
        <v>269</v>
      </c>
      <c r="G160" s="163">
        <v>377</v>
      </c>
      <c r="H160" s="163">
        <v>372</v>
      </c>
      <c r="I160" s="163">
        <v>278</v>
      </c>
      <c r="J160" s="178">
        <f t="shared" si="56"/>
        <v>-0.25268817204301075</v>
      </c>
      <c r="K160" s="162">
        <f t="shared" si="55"/>
        <v>-94</v>
      </c>
      <c r="L160" s="164">
        <f t="shared" si="54"/>
        <v>2.6863900522396567E-4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3406</v>
      </c>
      <c r="D161" s="168">
        <f t="shared" ref="D161:I161" si="58">D153-SUM(D154:D160)</f>
        <v>2933</v>
      </c>
      <c r="E161" s="168">
        <f t="shared" si="58"/>
        <v>810</v>
      </c>
      <c r="F161" s="168">
        <f t="shared" si="58"/>
        <v>2310</v>
      </c>
      <c r="G161" s="168">
        <f t="shared" si="58"/>
        <v>2984</v>
      </c>
      <c r="H161" s="168">
        <f t="shared" si="58"/>
        <v>3986</v>
      </c>
      <c r="I161" s="168">
        <f t="shared" si="58"/>
        <v>4463</v>
      </c>
      <c r="J161" s="179">
        <f t="shared" si="56"/>
        <v>0.11966884094330155</v>
      </c>
      <c r="K161" s="167">
        <f>I161-H161</f>
        <v>477</v>
      </c>
      <c r="L161" s="169">
        <f t="shared" si="54"/>
        <v>4.3127189939372625E-3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C941-B478-40A9-90BC-F6872D383A97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5F084-24D9-4CE0-913A-8954B84A164C}">
  <sheetPr>
    <tabColor rgb="FFF29140"/>
  </sheetPr>
  <dimension ref="A4:O270"/>
  <sheetViews>
    <sheetView showGridLines="0" zoomScaleNormal="100" workbookViewId="0">
      <selection activeCell="A6" sqref="A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271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893934</v>
      </c>
      <c r="D9" s="118">
        <v>2.0976097801655547E-2</v>
      </c>
      <c r="E9" s="117">
        <v>51667</v>
      </c>
      <c r="F9" s="118">
        <f t="shared" ref="F9:L21" si="4">IFERROR(E9/C9-1,"-")</f>
        <v>-0.94220266820593024</v>
      </c>
      <c r="G9" s="117">
        <v>576461</v>
      </c>
      <c r="H9" s="118">
        <f t="shared" si="4"/>
        <v>10.157237695240676</v>
      </c>
      <c r="I9" s="117">
        <v>810733</v>
      </c>
      <c r="J9" s="118">
        <f t="shared" si="4"/>
        <v>0.40639696354133248</v>
      </c>
      <c r="K9" s="117">
        <v>836960</v>
      </c>
      <c r="L9" s="118">
        <f t="shared" si="4"/>
        <v>3.2349737829840297E-2</v>
      </c>
      <c r="M9" s="117">
        <v>876312</v>
      </c>
      <c r="N9" s="118">
        <f>IFERROR(M9/K9-1,"-")</f>
        <v>4.701777862741352E-2</v>
      </c>
    </row>
    <row r="10" spans="1:15" x14ac:dyDescent="0.25">
      <c r="A10" s="1" t="s">
        <v>72</v>
      </c>
      <c r="B10" s="116" t="s">
        <v>73</v>
      </c>
      <c r="C10" s="117">
        <v>832182</v>
      </c>
      <c r="D10" s="118">
        <v>3.5273715272421402E-2</v>
      </c>
      <c r="E10" s="117">
        <v>53867</v>
      </c>
      <c r="F10" s="118">
        <f t="shared" si="4"/>
        <v>-0.93527016926585771</v>
      </c>
      <c r="G10" s="117">
        <v>608977</v>
      </c>
      <c r="H10" s="118">
        <f t="shared" si="4"/>
        <v>10.305196131212059</v>
      </c>
      <c r="I10" s="117">
        <v>773844</v>
      </c>
      <c r="J10" s="118">
        <f t="shared" si="4"/>
        <v>0.27072779431735516</v>
      </c>
      <c r="K10" s="117">
        <v>824761</v>
      </c>
      <c r="L10" s="118">
        <f t="shared" si="4"/>
        <v>6.5797499237572499E-2</v>
      </c>
      <c r="M10" s="117">
        <v>812017</v>
      </c>
      <c r="N10" s="118">
        <f t="shared" ref="N10" si="5">IFERROR(M10/K10-1,"-")</f>
        <v>-1.5451749052149633E-2</v>
      </c>
    </row>
    <row r="11" spans="1:15" x14ac:dyDescent="0.25">
      <c r="A11" s="1" t="s">
        <v>74</v>
      </c>
      <c r="B11" s="116" t="s">
        <v>75</v>
      </c>
      <c r="C11" s="117">
        <v>381721</v>
      </c>
      <c r="D11" s="118">
        <v>-0.55779099968258161</v>
      </c>
      <c r="E11" s="117">
        <v>73467</v>
      </c>
      <c r="F11" s="118">
        <f t="shared" si="4"/>
        <v>-0.80753744226804391</v>
      </c>
      <c r="G11" s="117">
        <v>747881</v>
      </c>
      <c r="H11" s="118">
        <f t="shared" si="4"/>
        <v>9.1798222331114658</v>
      </c>
      <c r="I11" s="117">
        <v>818402</v>
      </c>
      <c r="J11" s="118">
        <f t="shared" si="4"/>
        <v>9.4294413148615863E-2</v>
      </c>
      <c r="K11" s="117">
        <v>866668</v>
      </c>
      <c r="L11" s="118">
        <f t="shared" si="4"/>
        <v>5.8975906705995396E-2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71140</v>
      </c>
      <c r="F12" s="118" t="str">
        <f t="shared" si="4"/>
        <v>-</v>
      </c>
      <c r="G12" s="117">
        <v>725227</v>
      </c>
      <c r="H12" s="118">
        <f t="shared" si="4"/>
        <v>9.1943632274388527</v>
      </c>
      <c r="I12" s="117">
        <v>745949</v>
      </c>
      <c r="J12" s="118">
        <f t="shared" si="4"/>
        <v>2.8573122622296276E-2</v>
      </c>
      <c r="K12" s="117">
        <v>789795</v>
      </c>
      <c r="L12" s="118">
        <f t="shared" si="4"/>
        <v>5.8778817318610344E-2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71284</v>
      </c>
      <c r="F13" s="118" t="str">
        <f t="shared" si="4"/>
        <v>-</v>
      </c>
      <c r="G13" s="117">
        <v>653261</v>
      </c>
      <c r="H13" s="118">
        <f t="shared" si="4"/>
        <v>8.1642023455473876</v>
      </c>
      <c r="I13" s="117">
        <v>671021</v>
      </c>
      <c r="J13" s="118">
        <f t="shared" si="4"/>
        <v>2.7186683423623847E-2</v>
      </c>
      <c r="K13" s="117">
        <v>746827</v>
      </c>
      <c r="L13" s="118">
        <f t="shared" si="4"/>
        <v>0.11297112907047624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113899</v>
      </c>
      <c r="F14" s="118" t="str">
        <f t="shared" si="4"/>
        <v>-</v>
      </c>
      <c r="G14" s="117">
        <v>672943</v>
      </c>
      <c r="H14" s="118">
        <f t="shared" si="4"/>
        <v>4.9082432681586319</v>
      </c>
      <c r="I14" s="117">
        <v>758024</v>
      </c>
      <c r="J14" s="118">
        <f t="shared" si="4"/>
        <v>0.12643121334199181</v>
      </c>
      <c r="K14" s="117">
        <v>787690</v>
      </c>
      <c r="L14" s="118">
        <f t="shared" si="4"/>
        <v>3.9135964032801063E-2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254312</v>
      </c>
      <c r="F15" s="118" t="str">
        <f t="shared" si="4"/>
        <v>-</v>
      </c>
      <c r="G15" s="117">
        <v>858220</v>
      </c>
      <c r="H15" s="118">
        <f t="shared" si="4"/>
        <v>2.3746736292428197</v>
      </c>
      <c r="I15" s="117">
        <v>871300</v>
      </c>
      <c r="J15" s="118">
        <f t="shared" si="4"/>
        <v>1.5240847335182162E-2</v>
      </c>
      <c r="K15" s="117">
        <v>895588</v>
      </c>
      <c r="L15" s="118">
        <f t="shared" si="4"/>
        <v>2.7875588201538015E-2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191201</v>
      </c>
      <c r="D16" s="118">
        <v>-0.80228508439032353</v>
      </c>
      <c r="E16" s="117">
        <v>386772</v>
      </c>
      <c r="F16" s="118">
        <f t="shared" si="4"/>
        <v>1.0228555289982793</v>
      </c>
      <c r="G16" s="117">
        <v>895466</v>
      </c>
      <c r="H16" s="118">
        <f t="shared" si="4"/>
        <v>1.3152296443382663</v>
      </c>
      <c r="I16" s="117">
        <v>947197</v>
      </c>
      <c r="J16" s="118">
        <f t="shared" si="4"/>
        <v>5.7769920912686734E-2</v>
      </c>
      <c r="K16" s="117">
        <v>936279</v>
      </c>
      <c r="L16" s="118">
        <f t="shared" si="4"/>
        <v>-1.1526641237250557E-2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105790</v>
      </c>
      <c r="D17" s="118">
        <v>-0.86726440969738949</v>
      </c>
      <c r="E17" s="117">
        <v>422869</v>
      </c>
      <c r="F17" s="118">
        <f t="shared" si="4"/>
        <v>2.99724926741658</v>
      </c>
      <c r="G17" s="117">
        <v>748642</v>
      </c>
      <c r="H17" s="118">
        <f t="shared" si="4"/>
        <v>0.77038751953914808</v>
      </c>
      <c r="I17" s="117">
        <v>799868</v>
      </c>
      <c r="J17" s="118">
        <f t="shared" si="4"/>
        <v>6.8425228613943734E-2</v>
      </c>
      <c r="K17" s="117">
        <v>807680</v>
      </c>
      <c r="L17" s="118">
        <f t="shared" si="4"/>
        <v>9.7666114908960822E-3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101639</v>
      </c>
      <c r="D18" s="118">
        <v>-0.8772455089820359</v>
      </c>
      <c r="E18" s="117">
        <v>627412</v>
      </c>
      <c r="F18" s="118">
        <f t="shared" si="4"/>
        <v>5.1729454244925668</v>
      </c>
      <c r="G18" s="117">
        <v>801936</v>
      </c>
      <c r="H18" s="118">
        <f t="shared" si="4"/>
        <v>0.27816490599478483</v>
      </c>
      <c r="I18" s="117">
        <v>863416</v>
      </c>
      <c r="J18" s="118">
        <f t="shared" si="4"/>
        <v>7.6664471977813786E-2</v>
      </c>
      <c r="K18" s="117">
        <v>870321</v>
      </c>
      <c r="L18" s="118">
        <f t="shared" si="4"/>
        <v>7.997303733078942E-3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110775</v>
      </c>
      <c r="D19" s="118">
        <v>-0.86625818719628145</v>
      </c>
      <c r="E19" s="117">
        <v>660916</v>
      </c>
      <c r="F19" s="118">
        <f t="shared" si="4"/>
        <v>4.9662920334010385</v>
      </c>
      <c r="G19" s="117">
        <v>785918</v>
      </c>
      <c r="H19" s="118">
        <f t="shared" si="4"/>
        <v>0.18913447397248673</v>
      </c>
      <c r="I19" s="117">
        <v>847777</v>
      </c>
      <c r="J19" s="118">
        <f t="shared" si="4"/>
        <v>7.8709229207118314E-2</v>
      </c>
      <c r="K19" s="117">
        <v>817457</v>
      </c>
      <c r="L19" s="118">
        <f t="shared" si="4"/>
        <v>-3.5764121933008375E-2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118240</v>
      </c>
      <c r="D20" s="118">
        <v>-0.86305431499360674</v>
      </c>
      <c r="E20" s="117">
        <v>579557</v>
      </c>
      <c r="F20" s="118">
        <f t="shared" si="4"/>
        <v>3.9015307848443843</v>
      </c>
      <c r="G20" s="117">
        <v>790311</v>
      </c>
      <c r="H20" s="118">
        <f t="shared" si="4"/>
        <v>0.36364671637129731</v>
      </c>
      <c r="I20" s="117">
        <v>831777</v>
      </c>
      <c r="J20" s="118">
        <f t="shared" si="4"/>
        <v>5.2467952489589464E-2</v>
      </c>
      <c r="K20" s="117">
        <v>834955</v>
      </c>
      <c r="L20" s="118">
        <f t="shared" si="4"/>
        <v>3.8207356058175268E-3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2858440</v>
      </c>
      <c r="D21" s="121">
        <v>-0.71680604408130044</v>
      </c>
      <c r="E21" s="120">
        <v>3367162</v>
      </c>
      <c r="F21" s="121">
        <f t="shared" si="4"/>
        <v>0.17797190075705638</v>
      </c>
      <c r="G21" s="120">
        <v>8865243</v>
      </c>
      <c r="H21" s="121">
        <f t="shared" si="4"/>
        <v>1.6328531267577859</v>
      </c>
      <c r="I21" s="120">
        <v>9739308</v>
      </c>
      <c r="J21" s="121">
        <f t="shared" si="4"/>
        <v>9.8594590131370285E-2</v>
      </c>
      <c r="K21" s="120">
        <v>10014981</v>
      </c>
      <c r="L21" s="121">
        <f t="shared" si="4"/>
        <v>2.8305193757092395E-2</v>
      </c>
      <c r="M21" s="120">
        <v>1688329</v>
      </c>
      <c r="N21" s="121">
        <v>1.601231494336286E-2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8" t="s">
        <v>272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247</v>
      </c>
      <c r="G30" s="115" t="s">
        <v>69</v>
      </c>
      <c r="H30" s="114" t="s">
        <v>247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37671</v>
      </c>
      <c r="D31" s="118">
        <v>0.29409137753349368</v>
      </c>
      <c r="E31" s="117">
        <v>5567</v>
      </c>
      <c r="F31" s="118">
        <f t="shared" ref="F31:L43" si="6">IFERROR(E31/C31-1,"-")</f>
        <v>-0.85222054099970801</v>
      </c>
      <c r="G31" s="117">
        <v>23050</v>
      </c>
      <c r="H31" s="118">
        <f t="shared" si="6"/>
        <v>3.1404706305011674</v>
      </c>
      <c r="I31" s="117">
        <v>31748</v>
      </c>
      <c r="J31" s="118">
        <f t="shared" si="6"/>
        <v>0.377353579175705</v>
      </c>
      <c r="K31" s="117">
        <v>32373</v>
      </c>
      <c r="L31" s="118">
        <f t="shared" si="6"/>
        <v>1.9686279450674027E-2</v>
      </c>
      <c r="M31" s="117">
        <v>34050</v>
      </c>
      <c r="N31" s="118">
        <f t="shared" ref="N31:N32" si="7">IFERROR(M31/K31-1,"-")</f>
        <v>5.1802427949216856E-2</v>
      </c>
    </row>
    <row r="32" spans="1:15" x14ac:dyDescent="0.25">
      <c r="B32" s="116" t="s">
        <v>73</v>
      </c>
      <c r="C32" s="117">
        <v>31441</v>
      </c>
      <c r="D32" s="118">
        <v>-0.1028904043142066</v>
      </c>
      <c r="E32" s="117">
        <v>8033</v>
      </c>
      <c r="F32" s="118">
        <f t="shared" si="6"/>
        <v>-0.74450558188352789</v>
      </c>
      <c r="G32" s="117">
        <v>23773</v>
      </c>
      <c r="H32" s="118">
        <f t="shared" si="6"/>
        <v>1.9594174032117517</v>
      </c>
      <c r="I32" s="117">
        <v>21281</v>
      </c>
      <c r="J32" s="118">
        <f t="shared" si="6"/>
        <v>-0.10482480124510996</v>
      </c>
      <c r="K32" s="117">
        <v>26641</v>
      </c>
      <c r="L32" s="118">
        <f t="shared" si="6"/>
        <v>0.25186786335228617</v>
      </c>
      <c r="M32" s="117">
        <v>30506</v>
      </c>
      <c r="N32" s="118">
        <f t="shared" si="7"/>
        <v>0.14507713674411615</v>
      </c>
    </row>
    <row r="33" spans="2:15" x14ac:dyDescent="0.25">
      <c r="B33" s="116" t="s">
        <v>75</v>
      </c>
      <c r="C33" s="117">
        <v>13981</v>
      </c>
      <c r="D33" s="118">
        <v>-0.59311428654579323</v>
      </c>
      <c r="E33" s="117">
        <v>11915</v>
      </c>
      <c r="F33" s="118">
        <f t="shared" si="6"/>
        <v>-0.14777197625348693</v>
      </c>
      <c r="G33" s="117">
        <v>26880</v>
      </c>
      <c r="H33" s="118">
        <f t="shared" si="6"/>
        <v>1.2559798573227026</v>
      </c>
      <c r="I33" s="117">
        <v>24322</v>
      </c>
      <c r="J33" s="118">
        <f t="shared" si="6"/>
        <v>-9.5163690476190443E-2</v>
      </c>
      <c r="K33" s="117">
        <v>38910</v>
      </c>
      <c r="L33" s="118">
        <f t="shared" si="6"/>
        <v>0.59978620179261566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15305</v>
      </c>
      <c r="F34" s="118" t="str">
        <f t="shared" si="6"/>
        <v>-</v>
      </c>
      <c r="G34" s="117">
        <v>48682</v>
      </c>
      <c r="H34" s="118">
        <f t="shared" si="6"/>
        <v>2.1807905913100294</v>
      </c>
      <c r="I34" s="117">
        <v>46080</v>
      </c>
      <c r="J34" s="118">
        <f t="shared" si="6"/>
        <v>-5.3448913356065941E-2</v>
      </c>
      <c r="K34" s="117">
        <v>38278</v>
      </c>
      <c r="L34" s="118">
        <f t="shared" si="6"/>
        <v>-0.16931423611111107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16133</v>
      </c>
      <c r="F35" s="118" t="str">
        <f t="shared" si="6"/>
        <v>-</v>
      </c>
      <c r="G35" s="117">
        <v>35593</v>
      </c>
      <c r="H35" s="118">
        <f t="shared" si="6"/>
        <v>1.2062232690758075</v>
      </c>
      <c r="I35" s="117">
        <v>29396</v>
      </c>
      <c r="J35" s="118">
        <f t="shared" si="6"/>
        <v>-0.17410726828308942</v>
      </c>
      <c r="K35" s="117">
        <v>41371</v>
      </c>
      <c r="L35" s="118">
        <f t="shared" si="6"/>
        <v>0.40736834943529732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23727</v>
      </c>
      <c r="F36" s="118" t="str">
        <f t="shared" si="6"/>
        <v>-</v>
      </c>
      <c r="G36" s="117">
        <v>44483</v>
      </c>
      <c r="H36" s="118">
        <f t="shared" si="6"/>
        <v>0.87478400134867451</v>
      </c>
      <c r="I36" s="117">
        <v>44590</v>
      </c>
      <c r="J36" s="118">
        <f t="shared" si="6"/>
        <v>2.4054133039588255E-3</v>
      </c>
      <c r="K36" s="117">
        <v>47095</v>
      </c>
      <c r="L36" s="118">
        <f t="shared" si="6"/>
        <v>5.6178515362188763E-2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62543</v>
      </c>
      <c r="F37" s="118" t="str">
        <f t="shared" si="6"/>
        <v>-</v>
      </c>
      <c r="G37" s="117">
        <v>72292</v>
      </c>
      <c r="H37" s="118">
        <f t="shared" si="6"/>
        <v>0.15587675679132751</v>
      </c>
      <c r="I37" s="117">
        <v>66167</v>
      </c>
      <c r="J37" s="118">
        <f t="shared" si="6"/>
        <v>-8.4725834117191368E-2</v>
      </c>
      <c r="K37" s="117">
        <v>72329</v>
      </c>
      <c r="L37" s="118">
        <f t="shared" si="6"/>
        <v>9.3127994317409035E-2</v>
      </c>
      <c r="M37" s="117"/>
      <c r="N37" s="118"/>
    </row>
    <row r="38" spans="2:15" x14ac:dyDescent="0.25">
      <c r="B38" s="116" t="s">
        <v>85</v>
      </c>
      <c r="C38" s="117">
        <v>60743</v>
      </c>
      <c r="D38" s="118">
        <v>-0.44106334425264093</v>
      </c>
      <c r="E38" s="117">
        <v>68184</v>
      </c>
      <c r="F38" s="118">
        <f t="shared" si="6"/>
        <v>0.12249971190095987</v>
      </c>
      <c r="G38" s="117">
        <v>87149</v>
      </c>
      <c r="H38" s="118">
        <f t="shared" si="6"/>
        <v>0.27814443271148659</v>
      </c>
      <c r="I38" s="117">
        <v>132200</v>
      </c>
      <c r="J38" s="118">
        <f t="shared" si="6"/>
        <v>0.51694224833331415</v>
      </c>
      <c r="K38" s="117">
        <v>90782</v>
      </c>
      <c r="L38" s="118">
        <f t="shared" si="6"/>
        <v>-0.31329803328290473</v>
      </c>
      <c r="M38" s="117"/>
      <c r="N38" s="118"/>
    </row>
    <row r="39" spans="2:15" x14ac:dyDescent="0.25">
      <c r="B39" s="116" t="s">
        <v>87</v>
      </c>
      <c r="C39" s="117">
        <v>30758</v>
      </c>
      <c r="D39" s="118">
        <v>-0.31096126705347338</v>
      </c>
      <c r="E39" s="117">
        <v>42507</v>
      </c>
      <c r="F39" s="118">
        <f t="shared" si="6"/>
        <v>0.38198192340204185</v>
      </c>
      <c r="G39" s="117">
        <v>45509</v>
      </c>
      <c r="H39" s="118">
        <f t="shared" si="6"/>
        <v>7.0623661985084851E-2</v>
      </c>
      <c r="I39" s="117">
        <v>54675</v>
      </c>
      <c r="J39" s="118">
        <f t="shared" si="6"/>
        <v>0.20141070996945665</v>
      </c>
      <c r="K39" s="117">
        <v>51020</v>
      </c>
      <c r="L39" s="118">
        <f t="shared" si="6"/>
        <v>-6.6849565614997664E-2</v>
      </c>
      <c r="M39" s="117"/>
      <c r="N39" s="118"/>
    </row>
    <row r="40" spans="2:15" x14ac:dyDescent="0.25">
      <c r="B40" s="116" t="s">
        <v>89</v>
      </c>
      <c r="C40" s="117">
        <v>28673</v>
      </c>
      <c r="D40" s="118">
        <v>-0.43128309895471761</v>
      </c>
      <c r="E40" s="117">
        <v>36401</v>
      </c>
      <c r="F40" s="118">
        <f t="shared" si="6"/>
        <v>0.26952184982387606</v>
      </c>
      <c r="G40" s="117">
        <v>38548</v>
      </c>
      <c r="H40" s="118">
        <f t="shared" si="6"/>
        <v>5.8981896101755416E-2</v>
      </c>
      <c r="I40" s="117">
        <v>44421</v>
      </c>
      <c r="J40" s="118">
        <f t="shared" si="6"/>
        <v>0.15235550482515303</v>
      </c>
      <c r="K40" s="117">
        <v>43620</v>
      </c>
      <c r="L40" s="118">
        <f t="shared" si="6"/>
        <v>-1.8032011886270016E-2</v>
      </c>
      <c r="M40" s="117"/>
      <c r="N40" s="118"/>
    </row>
    <row r="41" spans="2:15" x14ac:dyDescent="0.25">
      <c r="B41" s="116" t="s">
        <v>91</v>
      </c>
      <c r="C41" s="117">
        <v>10757</v>
      </c>
      <c r="D41" s="118">
        <v>-0.7234277780634546</v>
      </c>
      <c r="E41" s="117">
        <v>27872</v>
      </c>
      <c r="F41" s="118">
        <f t="shared" si="6"/>
        <v>1.5910569861485544</v>
      </c>
      <c r="G41" s="117">
        <v>30570</v>
      </c>
      <c r="H41" s="118">
        <f t="shared" si="6"/>
        <v>9.6799655568312382E-2</v>
      </c>
      <c r="I41" s="117">
        <v>36335</v>
      </c>
      <c r="J41" s="118">
        <f t="shared" si="6"/>
        <v>0.18858357867190056</v>
      </c>
      <c r="K41" s="117">
        <v>27880</v>
      </c>
      <c r="L41" s="118">
        <f t="shared" si="6"/>
        <v>-0.23269574790147241</v>
      </c>
      <c r="M41" s="117"/>
      <c r="N41" s="118"/>
    </row>
    <row r="42" spans="2:15" x14ac:dyDescent="0.25">
      <c r="B42" s="116" t="s">
        <v>93</v>
      </c>
      <c r="C42" s="117">
        <v>8464</v>
      </c>
      <c r="D42" s="118">
        <v>-0.78860610904368245</v>
      </c>
      <c r="E42" s="117">
        <v>32687</v>
      </c>
      <c r="F42" s="118">
        <f t="shared" si="6"/>
        <v>2.8618856332703215</v>
      </c>
      <c r="G42" s="117">
        <v>36689</v>
      </c>
      <c r="H42" s="118">
        <f t="shared" si="6"/>
        <v>0.12243399516627407</v>
      </c>
      <c r="I42" s="117">
        <v>45648</v>
      </c>
      <c r="J42" s="118">
        <f t="shared" si="6"/>
        <v>0.24418763117010545</v>
      </c>
      <c r="K42" s="117">
        <v>41448</v>
      </c>
      <c r="L42" s="118">
        <f t="shared" si="6"/>
        <v>-9.2008412197686629E-2</v>
      </c>
      <c r="M42" s="117"/>
      <c r="N42" s="118"/>
    </row>
    <row r="43" spans="2:15" ht="15.75" x14ac:dyDescent="0.25">
      <c r="B43" s="119" t="s">
        <v>30</v>
      </c>
      <c r="C43" s="120">
        <v>241430</v>
      </c>
      <c r="D43" s="121">
        <v>-0.60713065269392863</v>
      </c>
      <c r="E43" s="120">
        <v>350874</v>
      </c>
      <c r="F43" s="121">
        <f t="shared" si="6"/>
        <v>0.45331566085407782</v>
      </c>
      <c r="G43" s="120">
        <v>513218</v>
      </c>
      <c r="H43" s="121">
        <f t="shared" si="6"/>
        <v>0.4626846104299549</v>
      </c>
      <c r="I43" s="120">
        <v>576863</v>
      </c>
      <c r="J43" s="121">
        <f t="shared" si="6"/>
        <v>0.12401162858668235</v>
      </c>
      <c r="K43" s="120">
        <v>551747</v>
      </c>
      <c r="L43" s="121">
        <f t="shared" si="6"/>
        <v>-4.3538933854312067E-2</v>
      </c>
      <c r="M43" s="120">
        <v>64556</v>
      </c>
      <c r="N43" s="121">
        <v>9.3909919680075893E-2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8" t="s">
        <v>274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247</v>
      </c>
      <c r="G52" s="115" t="s">
        <v>69</v>
      </c>
      <c r="H52" s="114" t="s">
        <v>247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23617</v>
      </c>
      <c r="D53" s="118">
        <v>-2.8026998106840062E-2</v>
      </c>
      <c r="E53" s="117">
        <v>1838</v>
      </c>
      <c r="F53" s="118">
        <f>IFERROR(E53/C53-1,"-")</f>
        <v>-0.92217470466189611</v>
      </c>
      <c r="G53" s="117">
        <v>16394</v>
      </c>
      <c r="H53" s="118">
        <f>IFERROR(G53/E53-1,"-")</f>
        <v>7.9194776931447226</v>
      </c>
      <c r="I53" s="117">
        <v>25146</v>
      </c>
      <c r="J53" s="118">
        <f>IFERROR(I53/G53-1,"-")</f>
        <v>0.53385384896913513</v>
      </c>
      <c r="K53" s="117">
        <v>18647</v>
      </c>
      <c r="L53" s="118">
        <f>IFERROR(K53/I53-1,"-")</f>
        <v>-0.25845064821442776</v>
      </c>
      <c r="M53" s="117">
        <v>21537</v>
      </c>
      <c r="N53" s="118">
        <f t="shared" ref="N53:N54" si="8">IFERROR(M53/K53-1,"-")</f>
        <v>0.15498471604011366</v>
      </c>
    </row>
    <row r="54" spans="1:15" x14ac:dyDescent="0.25">
      <c r="A54" s="1">
        <v>2</v>
      </c>
      <c r="B54" s="116" t="s">
        <v>73</v>
      </c>
      <c r="C54" s="117">
        <v>21412</v>
      </c>
      <c r="D54" s="118">
        <v>-0.12109022247762913</v>
      </c>
      <c r="E54" s="117">
        <v>3018</v>
      </c>
      <c r="F54" s="118">
        <f t="shared" ref="F54:L65" si="9">IFERROR(E54/C54-1,"-")</f>
        <v>-0.85905099943956653</v>
      </c>
      <c r="G54" s="117">
        <v>16294</v>
      </c>
      <c r="H54" s="118">
        <f t="shared" si="9"/>
        <v>4.3989396951623592</v>
      </c>
      <c r="I54" s="117">
        <v>16027</v>
      </c>
      <c r="J54" s="118">
        <f t="shared" si="9"/>
        <v>-1.6386399901804349E-2</v>
      </c>
      <c r="K54" s="117">
        <v>16643</v>
      </c>
      <c r="L54" s="118">
        <f t="shared" si="9"/>
        <v>3.8435140700068704E-2</v>
      </c>
      <c r="M54" s="117">
        <v>19156</v>
      </c>
      <c r="N54" s="118">
        <f t="shared" si="8"/>
        <v>0.15099441206513253</v>
      </c>
    </row>
    <row r="55" spans="1:15" x14ac:dyDescent="0.25">
      <c r="A55" s="1">
        <v>3</v>
      </c>
      <c r="B55" s="116" t="s">
        <v>75</v>
      </c>
      <c r="C55" s="117">
        <v>7343</v>
      </c>
      <c r="D55" s="118">
        <v>-0.65350132125330318</v>
      </c>
      <c r="E55" s="117">
        <v>4318</v>
      </c>
      <c r="F55" s="118">
        <f t="shared" si="9"/>
        <v>-0.41195696581778563</v>
      </c>
      <c r="G55" s="117">
        <v>18322</v>
      </c>
      <c r="H55" s="118">
        <f t="shared" si="9"/>
        <v>3.2431681333950904</v>
      </c>
      <c r="I55" s="117">
        <v>18063</v>
      </c>
      <c r="J55" s="118">
        <f t="shared" si="9"/>
        <v>-1.4136011352472444E-2</v>
      </c>
      <c r="K55" s="117">
        <v>20604</v>
      </c>
      <c r="L55" s="118">
        <f t="shared" si="9"/>
        <v>0.14067430659358915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3687</v>
      </c>
      <c r="F56" s="118" t="str">
        <f t="shared" si="9"/>
        <v>-</v>
      </c>
      <c r="G56" s="117">
        <v>33602</v>
      </c>
      <c r="H56" s="118">
        <f t="shared" si="9"/>
        <v>8.1136425278003799</v>
      </c>
      <c r="I56" s="117">
        <v>31153</v>
      </c>
      <c r="J56" s="118">
        <f t="shared" si="9"/>
        <v>-7.2882566513898017E-2</v>
      </c>
      <c r="K56" s="117">
        <v>18824</v>
      </c>
      <c r="L56" s="118">
        <f t="shared" si="9"/>
        <v>-0.3957564279523641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5269</v>
      </c>
      <c r="F57" s="118" t="str">
        <f t="shared" si="9"/>
        <v>-</v>
      </c>
      <c r="G57" s="117">
        <v>21960</v>
      </c>
      <c r="H57" s="118">
        <f t="shared" si="9"/>
        <v>3.1677737711140637</v>
      </c>
      <c r="I57" s="117">
        <v>18994</v>
      </c>
      <c r="J57" s="118">
        <f t="shared" si="9"/>
        <v>-0.13506375227686707</v>
      </c>
      <c r="K57" s="117">
        <v>22446</v>
      </c>
      <c r="L57" s="118">
        <f t="shared" si="9"/>
        <v>0.18174160261135097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12085</v>
      </c>
      <c r="F58" s="118" t="str">
        <f t="shared" si="9"/>
        <v>-</v>
      </c>
      <c r="G58" s="117">
        <v>29605</v>
      </c>
      <c r="H58" s="118">
        <f t="shared" si="9"/>
        <v>1.4497310715763345</v>
      </c>
      <c r="I58" s="117">
        <v>26276</v>
      </c>
      <c r="J58" s="118">
        <f t="shared" si="9"/>
        <v>-0.1124472217530823</v>
      </c>
      <c r="K58" s="117">
        <v>24937</v>
      </c>
      <c r="L58" s="118">
        <f t="shared" si="9"/>
        <v>-5.0959050083726587E-2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34781</v>
      </c>
      <c r="F59" s="118" t="str">
        <f t="shared" si="9"/>
        <v>-</v>
      </c>
      <c r="G59" s="117">
        <v>45742</v>
      </c>
      <c r="H59" s="118">
        <f t="shared" si="9"/>
        <v>0.31514332537879874</v>
      </c>
      <c r="I59" s="117">
        <v>36382</v>
      </c>
      <c r="J59" s="118">
        <f t="shared" si="9"/>
        <v>-0.20462594552052815</v>
      </c>
      <c r="K59" s="117">
        <v>39454</v>
      </c>
      <c r="L59" s="118">
        <f t="shared" si="9"/>
        <v>8.4437359133637591E-2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38101</v>
      </c>
      <c r="D60" s="118">
        <v>-0.41627344037259473</v>
      </c>
      <c r="E60" s="117">
        <v>50516</v>
      </c>
      <c r="F60" s="118">
        <f t="shared" si="9"/>
        <v>0.32584446602451389</v>
      </c>
      <c r="G60" s="117">
        <v>58778</v>
      </c>
      <c r="H60" s="118">
        <f t="shared" si="9"/>
        <v>0.16355214189563694</v>
      </c>
      <c r="I60" s="117">
        <v>83159</v>
      </c>
      <c r="J60" s="118">
        <f t="shared" si="9"/>
        <v>0.41479805369355871</v>
      </c>
      <c r="K60" s="117">
        <v>50144</v>
      </c>
      <c r="L60" s="118">
        <f t="shared" si="9"/>
        <v>-0.39701054606236241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17630</v>
      </c>
      <c r="D61" s="118">
        <v>-0.50712887894883973</v>
      </c>
      <c r="E61" s="117">
        <v>34341</v>
      </c>
      <c r="F61" s="118">
        <f t="shared" si="9"/>
        <v>0.94787294384571763</v>
      </c>
      <c r="G61" s="117">
        <v>34328</v>
      </c>
      <c r="H61" s="118">
        <f t="shared" si="9"/>
        <v>-3.7855624472205029E-4</v>
      </c>
      <c r="I61" s="117">
        <v>27840</v>
      </c>
      <c r="J61" s="118">
        <f t="shared" si="9"/>
        <v>-0.18900023304591007</v>
      </c>
      <c r="K61" s="117">
        <v>29348</v>
      </c>
      <c r="L61" s="118">
        <f t="shared" si="9"/>
        <v>5.4166666666666696E-2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16572</v>
      </c>
      <c r="D62" s="118">
        <v>-0.50722569134701168</v>
      </c>
      <c r="E62" s="117">
        <v>24758</v>
      </c>
      <c r="F62" s="118">
        <f t="shared" si="9"/>
        <v>0.49396572531981664</v>
      </c>
      <c r="G62" s="117">
        <v>28657</v>
      </c>
      <c r="H62" s="118">
        <f t="shared" si="9"/>
        <v>0.15748444947087803</v>
      </c>
      <c r="I62" s="117">
        <v>24146</v>
      </c>
      <c r="J62" s="118">
        <f t="shared" si="9"/>
        <v>-0.15741354642844685</v>
      </c>
      <c r="K62" s="117">
        <v>26632</v>
      </c>
      <c r="L62" s="118">
        <f t="shared" si="9"/>
        <v>0.10295701151329406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5230</v>
      </c>
      <c r="D63" s="118">
        <v>-0.8050980099873295</v>
      </c>
      <c r="E63" s="117">
        <v>20985</v>
      </c>
      <c r="F63" s="118">
        <f t="shared" si="9"/>
        <v>3.0124282982791586</v>
      </c>
      <c r="G63" s="117">
        <v>24068</v>
      </c>
      <c r="H63" s="118">
        <f t="shared" si="9"/>
        <v>0.14691446271146047</v>
      </c>
      <c r="I63" s="117">
        <v>20317</v>
      </c>
      <c r="J63" s="118">
        <f t="shared" si="9"/>
        <v>-0.15585009140767825</v>
      </c>
      <c r="K63" s="117">
        <v>20242</v>
      </c>
      <c r="L63" s="118">
        <f t="shared" si="9"/>
        <v>-3.6914898853177558E-3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4774</v>
      </c>
      <c r="D64" s="118">
        <v>-0.82489730046948351</v>
      </c>
      <c r="E64" s="117">
        <v>24212</v>
      </c>
      <c r="F64" s="118">
        <f t="shared" si="9"/>
        <v>4.0716380393799749</v>
      </c>
      <c r="G64" s="117">
        <v>30360</v>
      </c>
      <c r="H64" s="118">
        <f t="shared" si="9"/>
        <v>0.25392367421113504</v>
      </c>
      <c r="I64" s="117">
        <v>31159</v>
      </c>
      <c r="J64" s="118">
        <f t="shared" si="9"/>
        <v>2.6317523056653469E-2</v>
      </c>
      <c r="K64" s="117">
        <v>24796</v>
      </c>
      <c r="L64" s="118">
        <f t="shared" si="9"/>
        <v>-0.20421066144613109</v>
      </c>
      <c r="M64" s="117"/>
      <c r="N64" s="118"/>
    </row>
    <row r="65" spans="1:15" ht="15.75" x14ac:dyDescent="0.25">
      <c r="B65" s="119" t="s">
        <v>30</v>
      </c>
      <c r="C65" s="120">
        <v>148896</v>
      </c>
      <c r="D65" s="121">
        <v>-0.63143368474728145</v>
      </c>
      <c r="E65" s="120">
        <v>219808</v>
      </c>
      <c r="F65" s="121">
        <f t="shared" si="9"/>
        <v>0.47625188050719958</v>
      </c>
      <c r="G65" s="120">
        <v>358110</v>
      </c>
      <c r="H65" s="121">
        <f t="shared" si="9"/>
        <v>0.62919456980637656</v>
      </c>
      <c r="I65" s="120">
        <v>358662</v>
      </c>
      <c r="J65" s="121">
        <f t="shared" si="9"/>
        <v>1.5414258188823915E-3</v>
      </c>
      <c r="K65" s="120">
        <v>312717</v>
      </c>
      <c r="L65" s="121">
        <f t="shared" si="9"/>
        <v>-0.1281011091222376</v>
      </c>
      <c r="M65" s="120">
        <v>40693</v>
      </c>
      <c r="N65" s="121">
        <v>0.15310286200056678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8" t="s">
        <v>275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247</v>
      </c>
      <c r="G74" s="115" t="s">
        <v>69</v>
      </c>
      <c r="H74" s="114" t="s">
        <v>247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14054</v>
      </c>
      <c r="D75" s="118">
        <v>1.9206151288445552</v>
      </c>
      <c r="E75" s="117">
        <v>3729</v>
      </c>
      <c r="F75" s="118">
        <f>IFERROR(E75/C75-1,"-")</f>
        <v>-0.73466628717802762</v>
      </c>
      <c r="G75" s="117">
        <v>6656</v>
      </c>
      <c r="H75" s="118">
        <f>IFERROR(G75/E75-1,"-")</f>
        <v>0.78492893537141328</v>
      </c>
      <c r="I75" s="117">
        <v>6602</v>
      </c>
      <c r="J75" s="118">
        <f>IFERROR(I75/G75-1,"-")</f>
        <v>-8.1129807692307265E-3</v>
      </c>
      <c r="K75" s="117">
        <v>13726</v>
      </c>
      <c r="L75" s="118">
        <f>IFERROR(K75/I75-1,"-")</f>
        <v>1.0790669494092699</v>
      </c>
      <c r="M75" s="117">
        <v>12513</v>
      </c>
      <c r="N75" s="118">
        <f t="shared" ref="N75:N76" si="10">IFERROR(M75/K75-1,"-")</f>
        <v>-8.8372431881101554E-2</v>
      </c>
    </row>
    <row r="76" spans="1:15" x14ac:dyDescent="0.25">
      <c r="A76" s="1">
        <v>2</v>
      </c>
      <c r="B76" s="116" t="s">
        <v>73</v>
      </c>
      <c r="C76" s="117">
        <v>10029</v>
      </c>
      <c r="D76" s="118">
        <v>-6.1394478240524131E-2</v>
      </c>
      <c r="E76" s="117">
        <v>5015</v>
      </c>
      <c r="F76" s="118">
        <f t="shared" ref="F76:L87" si="11">IFERROR(E76/C76-1,"-")</f>
        <v>-0.49995014458071596</v>
      </c>
      <c r="G76" s="117">
        <v>7479</v>
      </c>
      <c r="H76" s="118">
        <f t="shared" si="11"/>
        <v>0.4913260219341975</v>
      </c>
      <c r="I76" s="117">
        <v>5254</v>
      </c>
      <c r="J76" s="118">
        <f t="shared" si="11"/>
        <v>-0.29749966573071263</v>
      </c>
      <c r="K76" s="117">
        <v>9998</v>
      </c>
      <c r="L76" s="118">
        <f t="shared" si="11"/>
        <v>0.90293110011419864</v>
      </c>
      <c r="M76" s="117">
        <v>11350</v>
      </c>
      <c r="N76" s="118">
        <f t="shared" si="10"/>
        <v>0.13522704540908181</v>
      </c>
    </row>
    <row r="77" spans="1:15" x14ac:dyDescent="0.25">
      <c r="A77" s="1">
        <v>3</v>
      </c>
      <c r="B77" s="116" t="s">
        <v>75</v>
      </c>
      <c r="C77" s="117">
        <v>6638</v>
      </c>
      <c r="D77" s="118">
        <v>-0.49593742881008429</v>
      </c>
      <c r="E77" s="117">
        <v>7597</v>
      </c>
      <c r="F77" s="118">
        <f t="shared" si="11"/>
        <v>0.14447122627297371</v>
      </c>
      <c r="G77" s="117">
        <v>8558</v>
      </c>
      <c r="H77" s="118">
        <f t="shared" si="11"/>
        <v>0.1264973015664077</v>
      </c>
      <c r="I77" s="117">
        <v>6259</v>
      </c>
      <c r="J77" s="118">
        <f t="shared" si="11"/>
        <v>-0.26863753213367614</v>
      </c>
      <c r="K77" s="117">
        <v>18306</v>
      </c>
      <c r="L77" s="118">
        <f t="shared" si="11"/>
        <v>1.924748362358204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11618</v>
      </c>
      <c r="F78" s="118" t="str">
        <f t="shared" si="11"/>
        <v>-</v>
      </c>
      <c r="G78" s="117">
        <v>15080</v>
      </c>
      <c r="H78" s="118">
        <f t="shared" si="11"/>
        <v>0.29798588397314507</v>
      </c>
      <c r="I78" s="117">
        <v>14927</v>
      </c>
      <c r="J78" s="118">
        <f t="shared" si="11"/>
        <v>-1.0145888594164432E-2</v>
      </c>
      <c r="K78" s="117">
        <v>19454</v>
      </c>
      <c r="L78" s="118">
        <f t="shared" si="11"/>
        <v>0.30327594292222138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10864</v>
      </c>
      <c r="F79" s="118" t="str">
        <f t="shared" si="11"/>
        <v>-</v>
      </c>
      <c r="G79" s="117">
        <v>13633</v>
      </c>
      <c r="H79" s="118">
        <f t="shared" si="11"/>
        <v>0.25487849779086891</v>
      </c>
      <c r="I79" s="117">
        <v>10402</v>
      </c>
      <c r="J79" s="118">
        <f t="shared" si="11"/>
        <v>-0.23699845962003963</v>
      </c>
      <c r="K79" s="117">
        <v>18925</v>
      </c>
      <c r="L79" s="118">
        <f t="shared" si="11"/>
        <v>0.81936166121899645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11642</v>
      </c>
      <c r="F80" s="118" t="str">
        <f t="shared" si="11"/>
        <v>-</v>
      </c>
      <c r="G80" s="117">
        <v>14878</v>
      </c>
      <c r="H80" s="118">
        <f t="shared" si="11"/>
        <v>0.27795911355437219</v>
      </c>
      <c r="I80" s="117">
        <v>18314</v>
      </c>
      <c r="J80" s="118">
        <f t="shared" si="11"/>
        <v>0.23094501949186719</v>
      </c>
      <c r="K80" s="117">
        <v>22158</v>
      </c>
      <c r="L80" s="118">
        <f t="shared" si="11"/>
        <v>0.20989407011029804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27762</v>
      </c>
      <c r="F81" s="118" t="str">
        <f t="shared" si="11"/>
        <v>-</v>
      </c>
      <c r="G81" s="117">
        <v>26550</v>
      </c>
      <c r="H81" s="118">
        <f t="shared" si="11"/>
        <v>-4.3656797060730446E-2</v>
      </c>
      <c r="I81" s="117">
        <v>29785</v>
      </c>
      <c r="J81" s="118">
        <f t="shared" si="11"/>
        <v>0.12184557438794719</v>
      </c>
      <c r="K81" s="117">
        <v>32875</v>
      </c>
      <c r="L81" s="118">
        <f t="shared" si="11"/>
        <v>0.10374349504784286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22642</v>
      </c>
      <c r="D82" s="118">
        <v>-0.47834300986084233</v>
      </c>
      <c r="E82" s="117">
        <v>17668</v>
      </c>
      <c r="F82" s="118">
        <f t="shared" si="11"/>
        <v>-0.21968024026146105</v>
      </c>
      <c r="G82" s="117">
        <v>28371</v>
      </c>
      <c r="H82" s="118">
        <f t="shared" si="11"/>
        <v>0.60578446909667205</v>
      </c>
      <c r="I82" s="117">
        <v>49041</v>
      </c>
      <c r="J82" s="118">
        <f t="shared" si="11"/>
        <v>0.72856085439357088</v>
      </c>
      <c r="K82" s="117">
        <v>40638</v>
      </c>
      <c r="L82" s="118">
        <f t="shared" si="11"/>
        <v>-0.17134642442038295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13128</v>
      </c>
      <c r="D83" s="118">
        <v>0.48021197429247953</v>
      </c>
      <c r="E83" s="117">
        <v>8166</v>
      </c>
      <c r="F83" s="118">
        <f t="shared" si="11"/>
        <v>-0.37797074954296161</v>
      </c>
      <c r="G83" s="117">
        <v>11181</v>
      </c>
      <c r="H83" s="118">
        <f t="shared" si="11"/>
        <v>0.36921381337252024</v>
      </c>
      <c r="I83" s="117">
        <v>26835</v>
      </c>
      <c r="J83" s="118">
        <f t="shared" si="11"/>
        <v>1.4000536624631073</v>
      </c>
      <c r="K83" s="117">
        <v>21672</v>
      </c>
      <c r="L83" s="118">
        <f t="shared" si="11"/>
        <v>-0.19239798770262717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12101</v>
      </c>
      <c r="D84" s="118">
        <v>-0.27914457616012389</v>
      </c>
      <c r="E84" s="117">
        <v>11643</v>
      </c>
      <c r="F84" s="118">
        <f t="shared" si="11"/>
        <v>-3.7848111726303646E-2</v>
      </c>
      <c r="G84" s="117">
        <v>9891</v>
      </c>
      <c r="H84" s="118">
        <f t="shared" si="11"/>
        <v>-0.15047668126771452</v>
      </c>
      <c r="I84" s="117">
        <v>20275</v>
      </c>
      <c r="J84" s="118">
        <f t="shared" si="11"/>
        <v>1.0498432918815084</v>
      </c>
      <c r="K84" s="117">
        <v>16988</v>
      </c>
      <c r="L84" s="118">
        <f t="shared" si="11"/>
        <v>-0.16212083847102343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5527</v>
      </c>
      <c r="D85" s="118">
        <v>-0.54170812603648422</v>
      </c>
      <c r="E85" s="117">
        <v>6887</v>
      </c>
      <c r="F85" s="118">
        <f t="shared" si="11"/>
        <v>0.24606477293287488</v>
      </c>
      <c r="G85" s="117">
        <v>6502</v>
      </c>
      <c r="H85" s="118">
        <f t="shared" si="11"/>
        <v>-5.590242485842889E-2</v>
      </c>
      <c r="I85" s="117">
        <v>16018</v>
      </c>
      <c r="J85" s="118">
        <f t="shared" si="11"/>
        <v>1.4635496770224545</v>
      </c>
      <c r="K85" s="117">
        <v>7638</v>
      </c>
      <c r="L85" s="118">
        <f t="shared" si="11"/>
        <v>-0.52316144337620174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3690</v>
      </c>
      <c r="D86" s="118">
        <v>-0.71115459882583165</v>
      </c>
      <c r="E86" s="117">
        <v>8475</v>
      </c>
      <c r="F86" s="118">
        <f t="shared" si="11"/>
        <v>1.2967479674796749</v>
      </c>
      <c r="G86" s="117">
        <v>6329</v>
      </c>
      <c r="H86" s="118">
        <f t="shared" si="11"/>
        <v>-0.25321533923303829</v>
      </c>
      <c r="I86" s="117">
        <v>14489</v>
      </c>
      <c r="J86" s="118">
        <f t="shared" si="11"/>
        <v>1.2893032074577344</v>
      </c>
      <c r="K86" s="117">
        <v>16652</v>
      </c>
      <c r="L86" s="118">
        <f t="shared" si="11"/>
        <v>0.14928566498723161</v>
      </c>
      <c r="M86" s="117"/>
      <c r="N86" s="118"/>
    </row>
    <row r="87" spans="1:15" ht="15.75" x14ac:dyDescent="0.25">
      <c r="B87" s="119" t="s">
        <v>30</v>
      </c>
      <c r="C87" s="120">
        <v>92534</v>
      </c>
      <c r="D87" s="121">
        <v>-0.56049833050730724</v>
      </c>
      <c r="E87" s="120">
        <v>131066</v>
      </c>
      <c r="F87" s="121">
        <f t="shared" si="11"/>
        <v>0.4164091036808093</v>
      </c>
      <c r="G87" s="120">
        <v>155108</v>
      </c>
      <c r="H87" s="121">
        <f t="shared" si="11"/>
        <v>0.18343430027619667</v>
      </c>
      <c r="I87" s="120">
        <v>218201</v>
      </c>
      <c r="J87" s="121">
        <f t="shared" si="11"/>
        <v>0.4067681873275395</v>
      </c>
      <c r="K87" s="120">
        <v>239030</v>
      </c>
      <c r="L87" s="121">
        <f t="shared" si="11"/>
        <v>9.5457857663347134E-2</v>
      </c>
      <c r="M87" s="120">
        <v>23863</v>
      </c>
      <c r="N87" s="121">
        <v>5.8590456921261413E-3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8" t="s">
        <v>276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247</v>
      </c>
      <c r="G96" s="115" t="s">
        <v>69</v>
      </c>
      <c r="H96" s="114" t="s">
        <v>247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856263</v>
      </c>
      <c r="D97" s="118">
        <v>1.1583563508171801E-2</v>
      </c>
      <c r="E97" s="117">
        <v>46100</v>
      </c>
      <c r="F97" s="118">
        <f t="shared" ref="F97:L109" si="12">IFERROR(E97/C97-1,"-")</f>
        <v>-0.94616140134514748</v>
      </c>
      <c r="G97" s="117">
        <v>553411</v>
      </c>
      <c r="H97" s="118">
        <f t="shared" si="12"/>
        <v>11.004577006507592</v>
      </c>
      <c r="I97" s="117">
        <v>778985</v>
      </c>
      <c r="J97" s="118">
        <f t="shared" si="12"/>
        <v>0.40760664316394135</v>
      </c>
      <c r="K97" s="117">
        <v>804587</v>
      </c>
      <c r="L97" s="118">
        <f t="shared" si="12"/>
        <v>3.2865844656829069E-2</v>
      </c>
      <c r="M97" s="117">
        <v>842262</v>
      </c>
      <c r="N97" s="118">
        <f t="shared" ref="N97:N98" si="13">IFERROR(M97/K97-1,"-")</f>
        <v>4.6825265633175794E-2</v>
      </c>
    </row>
    <row r="98" spans="2:14" x14ac:dyDescent="0.25">
      <c r="B98" s="116" t="s">
        <v>73</v>
      </c>
      <c r="C98" s="117">
        <v>800741</v>
      </c>
      <c r="D98" s="118">
        <v>4.1572307328094693E-2</v>
      </c>
      <c r="E98" s="117">
        <v>45834</v>
      </c>
      <c r="F98" s="118">
        <f t="shared" si="12"/>
        <v>-0.9427605180701375</v>
      </c>
      <c r="G98" s="117">
        <v>585204</v>
      </c>
      <c r="H98" s="118">
        <f t="shared" si="12"/>
        <v>11.767901557795524</v>
      </c>
      <c r="I98" s="117">
        <v>752563</v>
      </c>
      <c r="J98" s="118">
        <f t="shared" si="12"/>
        <v>0.28598403291843533</v>
      </c>
      <c r="K98" s="117">
        <v>798120</v>
      </c>
      <c r="L98" s="118">
        <f t="shared" si="12"/>
        <v>6.053579567424916E-2</v>
      </c>
      <c r="M98" s="117">
        <v>781511</v>
      </c>
      <c r="N98" s="118">
        <f t="shared" si="13"/>
        <v>-2.0810153861574698E-2</v>
      </c>
    </row>
    <row r="99" spans="2:14" x14ac:dyDescent="0.25">
      <c r="B99" s="116" t="s">
        <v>75</v>
      </c>
      <c r="C99" s="117">
        <v>367740</v>
      </c>
      <c r="D99" s="118">
        <v>-0.55632663451782161</v>
      </c>
      <c r="E99" s="117">
        <v>61552</v>
      </c>
      <c r="F99" s="118">
        <f t="shared" si="12"/>
        <v>-0.83262087344319358</v>
      </c>
      <c r="G99" s="117">
        <v>721001</v>
      </c>
      <c r="H99" s="118">
        <f t="shared" si="12"/>
        <v>10.713689238367559</v>
      </c>
      <c r="I99" s="117">
        <v>794080</v>
      </c>
      <c r="J99" s="118">
        <f t="shared" si="12"/>
        <v>0.10135769575909048</v>
      </c>
      <c r="K99" s="117">
        <v>827758</v>
      </c>
      <c r="L99" s="118">
        <f t="shared" si="12"/>
        <v>4.2411343945194524E-2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55835</v>
      </c>
      <c r="F100" s="118" t="str">
        <f t="shared" si="12"/>
        <v>-</v>
      </c>
      <c r="G100" s="117">
        <v>676545</v>
      </c>
      <c r="H100" s="118">
        <f t="shared" si="12"/>
        <v>11.116862183218412</v>
      </c>
      <c r="I100" s="117">
        <v>699869</v>
      </c>
      <c r="J100" s="118">
        <f t="shared" si="12"/>
        <v>3.4475164253671142E-2</v>
      </c>
      <c r="K100" s="117">
        <v>751517</v>
      </c>
      <c r="L100" s="118">
        <f t="shared" si="12"/>
        <v>7.3796667662091142E-2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55151</v>
      </c>
      <c r="F101" s="118" t="str">
        <f t="shared" si="12"/>
        <v>-</v>
      </c>
      <c r="G101" s="117">
        <v>617668</v>
      </c>
      <c r="H101" s="118">
        <f t="shared" si="12"/>
        <v>10.199579336730068</v>
      </c>
      <c r="I101" s="117">
        <v>641625</v>
      </c>
      <c r="J101" s="118">
        <f t="shared" si="12"/>
        <v>3.8786208772350284E-2</v>
      </c>
      <c r="K101" s="117">
        <v>705456</v>
      </c>
      <c r="L101" s="118">
        <f t="shared" si="12"/>
        <v>9.9483343074225683E-2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90172</v>
      </c>
      <c r="F102" s="118" t="str">
        <f t="shared" si="12"/>
        <v>-</v>
      </c>
      <c r="G102" s="117">
        <v>628460</v>
      </c>
      <c r="H102" s="118">
        <f t="shared" si="12"/>
        <v>5.9695692676218783</v>
      </c>
      <c r="I102" s="117">
        <v>713434</v>
      </c>
      <c r="J102" s="118">
        <f t="shared" si="12"/>
        <v>0.1352098781147566</v>
      </c>
      <c r="K102" s="117">
        <v>740595</v>
      </c>
      <c r="L102" s="118">
        <f t="shared" si="12"/>
        <v>3.8070795616693243E-2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191769</v>
      </c>
      <c r="F103" s="118" t="str">
        <f t="shared" si="12"/>
        <v>-</v>
      </c>
      <c r="G103" s="117">
        <v>785928</v>
      </c>
      <c r="H103" s="118">
        <f t="shared" si="12"/>
        <v>3.0983057741345057</v>
      </c>
      <c r="I103" s="117">
        <v>805133</v>
      </c>
      <c r="J103" s="118">
        <f t="shared" si="12"/>
        <v>2.4436080658787995E-2</v>
      </c>
      <c r="K103" s="117">
        <v>823259</v>
      </c>
      <c r="L103" s="118">
        <f t="shared" si="12"/>
        <v>2.2513050638838461E-2</v>
      </c>
      <c r="M103" s="117"/>
      <c r="N103" s="118"/>
    </row>
    <row r="104" spans="2:14" x14ac:dyDescent="0.25">
      <c r="B104" s="116" t="s">
        <v>85</v>
      </c>
      <c r="C104" s="117">
        <v>130458</v>
      </c>
      <c r="D104" s="118">
        <v>-0.84801800605327726</v>
      </c>
      <c r="E104" s="117">
        <v>318588</v>
      </c>
      <c r="F104" s="118">
        <f t="shared" si="12"/>
        <v>1.4420733109506507</v>
      </c>
      <c r="G104" s="117">
        <v>808317</v>
      </c>
      <c r="H104" s="118">
        <f t="shared" si="12"/>
        <v>1.537185958039851</v>
      </c>
      <c r="I104" s="117">
        <v>814997</v>
      </c>
      <c r="J104" s="118">
        <f t="shared" si="12"/>
        <v>8.264084511398373E-3</v>
      </c>
      <c r="K104" s="117">
        <v>845497</v>
      </c>
      <c r="L104" s="118">
        <f t="shared" si="12"/>
        <v>3.7423450638468525E-2</v>
      </c>
      <c r="M104" s="117"/>
      <c r="N104" s="118"/>
    </row>
    <row r="105" spans="2:14" x14ac:dyDescent="0.25">
      <c r="B105" s="116" t="s">
        <v>87</v>
      </c>
      <c r="C105" s="117">
        <v>75032</v>
      </c>
      <c r="D105" s="118">
        <v>-0.90027101423655465</v>
      </c>
      <c r="E105" s="117">
        <v>380362</v>
      </c>
      <c r="F105" s="118">
        <f t="shared" si="12"/>
        <v>4.0693304190212176</v>
      </c>
      <c r="G105" s="117">
        <v>703133</v>
      </c>
      <c r="H105" s="118">
        <f t="shared" si="12"/>
        <v>0.8485889757651921</v>
      </c>
      <c r="I105" s="117">
        <v>745193</v>
      </c>
      <c r="J105" s="118">
        <f t="shared" si="12"/>
        <v>5.9817986070914042E-2</v>
      </c>
      <c r="K105" s="117">
        <v>756660</v>
      </c>
      <c r="L105" s="118">
        <f t="shared" si="12"/>
        <v>1.5387959897637193E-2</v>
      </c>
      <c r="M105" s="117"/>
      <c r="N105" s="118"/>
    </row>
    <row r="106" spans="2:14" x14ac:dyDescent="0.25">
      <c r="B106" s="116" t="s">
        <v>89</v>
      </c>
      <c r="C106" s="117">
        <v>72966</v>
      </c>
      <c r="D106" s="118">
        <v>-0.90616138246252098</v>
      </c>
      <c r="E106" s="117">
        <v>591011</v>
      </c>
      <c r="F106" s="118">
        <f t="shared" si="12"/>
        <v>7.0998136118192043</v>
      </c>
      <c r="G106" s="117">
        <v>763388</v>
      </c>
      <c r="H106" s="118">
        <f t="shared" si="12"/>
        <v>0.2916646221474728</v>
      </c>
      <c r="I106" s="117">
        <v>818995</v>
      </c>
      <c r="J106" s="118">
        <f t="shared" si="12"/>
        <v>7.2842381593632544E-2</v>
      </c>
      <c r="K106" s="117">
        <v>826701</v>
      </c>
      <c r="L106" s="118">
        <f t="shared" si="12"/>
        <v>9.4090928516046279E-3</v>
      </c>
      <c r="M106" s="117"/>
      <c r="N106" s="118"/>
    </row>
    <row r="107" spans="2:14" x14ac:dyDescent="0.25">
      <c r="B107" s="116" t="s">
        <v>91</v>
      </c>
      <c r="C107" s="117">
        <v>100018</v>
      </c>
      <c r="D107" s="118">
        <v>-0.87329565824361111</v>
      </c>
      <c r="E107" s="117">
        <v>633044</v>
      </c>
      <c r="F107" s="118">
        <f t="shared" si="12"/>
        <v>5.3293007258693432</v>
      </c>
      <c r="G107" s="117">
        <v>755348</v>
      </c>
      <c r="H107" s="118">
        <f t="shared" si="12"/>
        <v>0.19319984076936203</v>
      </c>
      <c r="I107" s="117">
        <v>811442</v>
      </c>
      <c r="J107" s="118">
        <f t="shared" si="12"/>
        <v>7.4262459157897975E-2</v>
      </c>
      <c r="K107" s="117">
        <v>789577</v>
      </c>
      <c r="L107" s="118">
        <f t="shared" si="12"/>
        <v>-2.6945856881945951E-2</v>
      </c>
      <c r="M107" s="117"/>
      <c r="N107" s="118"/>
    </row>
    <row r="108" spans="2:14" x14ac:dyDescent="0.25">
      <c r="B108" s="116" t="s">
        <v>93</v>
      </c>
      <c r="C108" s="117">
        <v>109776</v>
      </c>
      <c r="D108" s="118">
        <v>-0.86667460154560105</v>
      </c>
      <c r="E108" s="117">
        <v>546870</v>
      </c>
      <c r="F108" s="118">
        <f t="shared" si="12"/>
        <v>3.9816899868823787</v>
      </c>
      <c r="G108" s="117">
        <v>753622</v>
      </c>
      <c r="H108" s="118">
        <f t="shared" si="12"/>
        <v>0.37806425658748877</v>
      </c>
      <c r="I108" s="117">
        <v>786129</v>
      </c>
      <c r="J108" s="118">
        <f t="shared" si="12"/>
        <v>4.3134356481100644E-2</v>
      </c>
      <c r="K108" s="117">
        <v>793507</v>
      </c>
      <c r="L108" s="118">
        <f t="shared" si="12"/>
        <v>9.3852281241373348E-3</v>
      </c>
      <c r="M108" s="117"/>
      <c r="N108" s="118"/>
    </row>
    <row r="109" spans="2:14" ht="15.75" x14ac:dyDescent="0.25">
      <c r="B109" s="119" t="s">
        <v>30</v>
      </c>
      <c r="C109" s="120">
        <v>2617010</v>
      </c>
      <c r="D109" s="121">
        <v>-0.72391633884714368</v>
      </c>
      <c r="E109" s="120">
        <v>3016288</v>
      </c>
      <c r="F109" s="121">
        <f t="shared" si="12"/>
        <v>0.15257029969316127</v>
      </c>
      <c r="G109" s="120">
        <v>8352025</v>
      </c>
      <c r="H109" s="121">
        <f t="shared" si="12"/>
        <v>1.7689746469833119</v>
      </c>
      <c r="I109" s="120">
        <v>9162445</v>
      </c>
      <c r="J109" s="121">
        <f t="shared" si="12"/>
        <v>9.7032755529347758E-2</v>
      </c>
      <c r="K109" s="120">
        <v>9463234</v>
      </c>
      <c r="L109" s="121">
        <f t="shared" si="12"/>
        <v>3.2828464454629724E-2</v>
      </c>
      <c r="M109" s="120">
        <v>1623773</v>
      </c>
      <c r="N109" s="121">
        <v>1.3144011974740133E-2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8" t="s">
        <v>277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247</v>
      </c>
      <c r="G118" s="115" t="s">
        <v>69</v>
      </c>
      <c r="H118" s="114" t="s">
        <v>247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371020</v>
      </c>
      <c r="D119" s="118">
        <v>-2.3098911204988415E-3</v>
      </c>
      <c r="E119" s="117">
        <v>5882</v>
      </c>
      <c r="F119" s="118">
        <f t="shared" ref="F119:L131" si="14">IFERROR(E119/C119-1,"-")</f>
        <v>-0.98414640720176805</v>
      </c>
      <c r="G119" s="117">
        <v>194152</v>
      </c>
      <c r="H119" s="118">
        <f t="shared" si="14"/>
        <v>32.00782046922815</v>
      </c>
      <c r="I119" s="117">
        <v>305389</v>
      </c>
      <c r="J119" s="118">
        <f t="shared" si="14"/>
        <v>0.57293769829824059</v>
      </c>
      <c r="K119" s="117">
        <v>337479</v>
      </c>
      <c r="L119" s="118">
        <f t="shared" si="14"/>
        <v>0.10507909584169695</v>
      </c>
      <c r="M119" s="117">
        <v>359614</v>
      </c>
      <c r="N119" s="118">
        <f t="shared" ref="N119:N120" si="15">IFERROR(M119/K119-1,"-")</f>
        <v>6.55892662950881E-2</v>
      </c>
    </row>
    <row r="120" spans="1:15" x14ac:dyDescent="0.25">
      <c r="B120" s="116" t="s">
        <v>73</v>
      </c>
      <c r="C120" s="117">
        <v>348572</v>
      </c>
      <c r="D120" s="118">
        <v>7.5899278354970345E-2</v>
      </c>
      <c r="E120" s="117">
        <v>2515</v>
      </c>
      <c r="F120" s="118">
        <f t="shared" si="14"/>
        <v>-0.99278484789369192</v>
      </c>
      <c r="G120" s="117">
        <v>236389</v>
      </c>
      <c r="H120" s="118">
        <f t="shared" si="14"/>
        <v>92.991650099403572</v>
      </c>
      <c r="I120" s="117">
        <v>294598</v>
      </c>
      <c r="J120" s="118">
        <f t="shared" si="14"/>
        <v>0.24624242244774508</v>
      </c>
      <c r="K120" s="117">
        <v>317505</v>
      </c>
      <c r="L120" s="118">
        <f t="shared" si="14"/>
        <v>7.7756807581857323E-2</v>
      </c>
      <c r="M120" s="117">
        <v>313821</v>
      </c>
      <c r="N120" s="118">
        <f t="shared" si="15"/>
        <v>-1.1602966882411248E-2</v>
      </c>
    </row>
    <row r="121" spans="1:15" x14ac:dyDescent="0.25">
      <c r="B121" s="116" t="s">
        <v>75</v>
      </c>
      <c r="C121" s="117">
        <v>182964</v>
      </c>
      <c r="D121" s="118">
        <v>-0.50144826439885448</v>
      </c>
      <c r="E121" s="117">
        <v>2747</v>
      </c>
      <c r="F121" s="118">
        <f t="shared" si="14"/>
        <v>-0.98498611748759324</v>
      </c>
      <c r="G121" s="117">
        <v>322218</v>
      </c>
      <c r="H121" s="118">
        <f t="shared" si="14"/>
        <v>116.29814342919549</v>
      </c>
      <c r="I121" s="117">
        <v>365880</v>
      </c>
      <c r="J121" s="118">
        <f t="shared" si="14"/>
        <v>0.13550453419734465</v>
      </c>
      <c r="K121" s="117">
        <v>366554</v>
      </c>
      <c r="L121" s="118">
        <f t="shared" si="14"/>
        <v>1.8421340330163627E-3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1587</v>
      </c>
      <c r="F122" s="118" t="str">
        <f t="shared" si="14"/>
        <v>-</v>
      </c>
      <c r="G122" s="117">
        <v>336250</v>
      </c>
      <c r="H122" s="118">
        <f t="shared" si="14"/>
        <v>210.87775677378701</v>
      </c>
      <c r="I122" s="117">
        <v>328415</v>
      </c>
      <c r="J122" s="118">
        <f t="shared" si="14"/>
        <v>-2.3301115241635695E-2</v>
      </c>
      <c r="K122" s="117">
        <v>387552</v>
      </c>
      <c r="L122" s="118">
        <f t="shared" si="14"/>
        <v>0.18006790189242272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1610</v>
      </c>
      <c r="F123" s="118" t="str">
        <f t="shared" si="14"/>
        <v>-</v>
      </c>
      <c r="G123" s="117">
        <v>366440</v>
      </c>
      <c r="H123" s="118">
        <f t="shared" si="14"/>
        <v>226.6024844720497</v>
      </c>
      <c r="I123" s="117">
        <v>380507</v>
      </c>
      <c r="J123" s="118">
        <f t="shared" si="14"/>
        <v>3.838827638904041E-2</v>
      </c>
      <c r="K123" s="117">
        <v>422996</v>
      </c>
      <c r="L123" s="118">
        <f t="shared" si="14"/>
        <v>0.11166417437786946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8660</v>
      </c>
      <c r="F124" s="118" t="str">
        <f t="shared" si="14"/>
        <v>-</v>
      </c>
      <c r="G124" s="117">
        <v>382090</v>
      </c>
      <c r="H124" s="118">
        <f t="shared" si="14"/>
        <v>43.121247113163975</v>
      </c>
      <c r="I124" s="117">
        <v>428359</v>
      </c>
      <c r="J124" s="118">
        <f t="shared" si="14"/>
        <v>0.12109450652987519</v>
      </c>
      <c r="K124" s="117">
        <v>458450</v>
      </c>
      <c r="L124" s="118">
        <f t="shared" si="14"/>
        <v>7.024715250525837E-2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31484</v>
      </c>
      <c r="F125" s="118" t="str">
        <f t="shared" si="14"/>
        <v>-</v>
      </c>
      <c r="G125" s="117">
        <v>453306</v>
      </c>
      <c r="H125" s="118">
        <f t="shared" si="14"/>
        <v>13.397979926311777</v>
      </c>
      <c r="I125" s="117">
        <v>480731</v>
      </c>
      <c r="J125" s="118">
        <f t="shared" si="14"/>
        <v>6.0499971321800183E-2</v>
      </c>
      <c r="K125" s="117">
        <v>490081</v>
      </c>
      <c r="L125" s="118">
        <f t="shared" si="14"/>
        <v>1.9449546627947845E-2</v>
      </c>
      <c r="M125" s="117"/>
      <c r="N125" s="118"/>
    </row>
    <row r="126" spans="1:15" x14ac:dyDescent="0.25">
      <c r="B126" s="116" t="s">
        <v>85</v>
      </c>
      <c r="C126" s="117">
        <v>39763</v>
      </c>
      <c r="D126" s="118">
        <v>-0.92509800006404619</v>
      </c>
      <c r="E126" s="117">
        <v>112679</v>
      </c>
      <c r="F126" s="118">
        <f t="shared" si="14"/>
        <v>1.833765057968463</v>
      </c>
      <c r="G126" s="117">
        <v>453711</v>
      </c>
      <c r="H126" s="118">
        <f t="shared" si="14"/>
        <v>3.0265799305993131</v>
      </c>
      <c r="I126" s="117">
        <v>456116</v>
      </c>
      <c r="J126" s="118">
        <f t="shared" si="14"/>
        <v>5.3007310821204801E-3</v>
      </c>
      <c r="K126" s="117">
        <v>482673</v>
      </c>
      <c r="L126" s="118">
        <f t="shared" si="14"/>
        <v>5.8224223662401764E-2</v>
      </c>
      <c r="M126" s="117"/>
      <c r="N126" s="118"/>
    </row>
    <row r="127" spans="1:15" x14ac:dyDescent="0.25">
      <c r="B127" s="116" t="s">
        <v>87</v>
      </c>
      <c r="C127" s="117">
        <v>30652</v>
      </c>
      <c r="D127" s="118">
        <v>-0.93657126420845482</v>
      </c>
      <c r="E127" s="117">
        <v>175746</v>
      </c>
      <c r="F127" s="118">
        <f t="shared" si="14"/>
        <v>4.7335899778154769</v>
      </c>
      <c r="G127" s="117">
        <v>420455</v>
      </c>
      <c r="H127" s="118">
        <f t="shared" si="14"/>
        <v>1.3924015340320688</v>
      </c>
      <c r="I127" s="117">
        <v>441166</v>
      </c>
      <c r="J127" s="118">
        <f t="shared" si="14"/>
        <v>4.9258541342117379E-2</v>
      </c>
      <c r="K127" s="117">
        <v>457809</v>
      </c>
      <c r="L127" s="118">
        <f t="shared" si="14"/>
        <v>3.7725028674013839E-2</v>
      </c>
      <c r="M127" s="117"/>
      <c r="N127" s="118"/>
    </row>
    <row r="128" spans="1:15" x14ac:dyDescent="0.25">
      <c r="A128" s="122"/>
      <c r="B128" s="116" t="s">
        <v>89</v>
      </c>
      <c r="C128" s="117">
        <v>32753</v>
      </c>
      <c r="D128" s="118">
        <v>-0.92429537585347699</v>
      </c>
      <c r="E128" s="117">
        <v>282050</v>
      </c>
      <c r="F128" s="118">
        <f t="shared" si="14"/>
        <v>7.6114249076420482</v>
      </c>
      <c r="G128" s="117">
        <v>411383</v>
      </c>
      <c r="H128" s="118">
        <f t="shared" si="14"/>
        <v>0.45854635702889568</v>
      </c>
      <c r="I128" s="117">
        <v>438839</v>
      </c>
      <c r="J128" s="118">
        <f t="shared" si="14"/>
        <v>6.6740725795669809E-2</v>
      </c>
      <c r="K128" s="117">
        <v>440688</v>
      </c>
      <c r="L128" s="118">
        <f t="shared" si="14"/>
        <v>4.2133903322174593E-3</v>
      </c>
      <c r="M128" s="117"/>
      <c r="N128" s="118"/>
    </row>
    <row r="129" spans="2:15" x14ac:dyDescent="0.25">
      <c r="B129" s="116" t="s">
        <v>91</v>
      </c>
      <c r="C129" s="117">
        <v>58172</v>
      </c>
      <c r="D129" s="118">
        <v>-0.8345859102864861</v>
      </c>
      <c r="E129" s="117">
        <v>253462</v>
      </c>
      <c r="F129" s="118">
        <f t="shared" si="14"/>
        <v>3.3571133878842057</v>
      </c>
      <c r="G129" s="117">
        <v>344832</v>
      </c>
      <c r="H129" s="118">
        <f t="shared" si="14"/>
        <v>0.3604879626926325</v>
      </c>
      <c r="I129" s="117">
        <v>355194</v>
      </c>
      <c r="J129" s="118">
        <f t="shared" si="14"/>
        <v>3.004941536748329E-2</v>
      </c>
      <c r="K129" s="117">
        <v>349166</v>
      </c>
      <c r="L129" s="118">
        <f t="shared" si="14"/>
        <v>-1.6971007393142945E-2</v>
      </c>
      <c r="M129" s="117"/>
      <c r="N129" s="118"/>
    </row>
    <row r="130" spans="2:15" x14ac:dyDescent="0.25">
      <c r="B130" s="116" t="s">
        <v>93</v>
      </c>
      <c r="C130" s="117">
        <v>59517</v>
      </c>
      <c r="D130" s="118">
        <v>-0.84141782593983061</v>
      </c>
      <c r="E130" s="117">
        <v>187921</v>
      </c>
      <c r="F130" s="118">
        <f t="shared" si="14"/>
        <v>2.1574340104507956</v>
      </c>
      <c r="G130" s="117">
        <v>335204</v>
      </c>
      <c r="H130" s="118">
        <f t="shared" si="14"/>
        <v>0.78374955433400206</v>
      </c>
      <c r="I130" s="117">
        <v>352959</v>
      </c>
      <c r="J130" s="118">
        <f t="shared" si="14"/>
        <v>5.296774501497592E-2</v>
      </c>
      <c r="K130" s="117">
        <v>347949</v>
      </c>
      <c r="L130" s="118">
        <f t="shared" si="14"/>
        <v>-1.4194283188698975E-2</v>
      </c>
      <c r="M130" s="117"/>
      <c r="N130" s="118"/>
    </row>
    <row r="131" spans="2:15" ht="15.75" x14ac:dyDescent="0.25">
      <c r="B131" s="119" t="s">
        <v>30</v>
      </c>
      <c r="C131" s="120">
        <v>1173619</v>
      </c>
      <c r="D131" s="121">
        <v>-0.76964985814343068</v>
      </c>
      <c r="E131" s="120">
        <v>1066343</v>
      </c>
      <c r="F131" s="121">
        <f t="shared" si="14"/>
        <v>-9.1406154808332141E-2</v>
      </c>
      <c r="G131" s="120">
        <v>4256430</v>
      </c>
      <c r="H131" s="121">
        <f t="shared" si="14"/>
        <v>2.9916143304734031</v>
      </c>
      <c r="I131" s="120">
        <v>4628153</v>
      </c>
      <c r="J131" s="121">
        <f t="shared" si="14"/>
        <v>8.7332106953479816E-2</v>
      </c>
      <c r="K131" s="120">
        <v>4858902</v>
      </c>
      <c r="L131" s="121">
        <f t="shared" si="14"/>
        <v>4.9857686208731655E-2</v>
      </c>
      <c r="M131" s="120">
        <v>673435</v>
      </c>
      <c r="N131" s="121">
        <v>2.8170153774748741E-2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8" t="s">
        <v>278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247</v>
      </c>
      <c r="G140" s="115" t="s">
        <v>69</v>
      </c>
      <c r="H140" s="114" t="s">
        <v>247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44550</v>
      </c>
      <c r="D141" s="118">
        <v>-0.10161527758172173</v>
      </c>
      <c r="E141" s="117">
        <v>3988</v>
      </c>
      <c r="F141" s="118">
        <f t="shared" ref="F141:L153" si="16">IFERROR(E141/C141-1,"-")</f>
        <v>-0.91048260381593715</v>
      </c>
      <c r="G141" s="117">
        <v>24948</v>
      </c>
      <c r="H141" s="118">
        <f t="shared" si="16"/>
        <v>5.2557673019057169</v>
      </c>
      <c r="I141" s="117">
        <v>34751</v>
      </c>
      <c r="J141" s="118">
        <f t="shared" si="16"/>
        <v>0.39293730960397633</v>
      </c>
      <c r="K141" s="117">
        <v>33149</v>
      </c>
      <c r="L141" s="118">
        <f t="shared" si="16"/>
        <v>-4.6099392823228058E-2</v>
      </c>
      <c r="M141" s="117">
        <v>33405</v>
      </c>
      <c r="N141" s="118">
        <f t="shared" ref="N141:N142" si="17">IFERROR(M141/K141-1,"-")</f>
        <v>7.7227065673173279E-3</v>
      </c>
    </row>
    <row r="142" spans="2:15" x14ac:dyDescent="0.25">
      <c r="B142" s="116" t="s">
        <v>73</v>
      </c>
      <c r="C142" s="117">
        <v>43433</v>
      </c>
      <c r="D142" s="118">
        <v>-6.8660877023694611E-2</v>
      </c>
      <c r="E142" s="117">
        <v>4402</v>
      </c>
      <c r="F142" s="118">
        <f t="shared" si="16"/>
        <v>-0.89864849308129768</v>
      </c>
      <c r="G142" s="117">
        <v>24167</v>
      </c>
      <c r="H142" s="118">
        <f t="shared" si="16"/>
        <v>4.4900045433893681</v>
      </c>
      <c r="I142" s="117">
        <v>41108</v>
      </c>
      <c r="J142" s="118">
        <f t="shared" si="16"/>
        <v>0.7009972276244465</v>
      </c>
      <c r="K142" s="117">
        <v>38403</v>
      </c>
      <c r="L142" s="118">
        <f t="shared" si="16"/>
        <v>-6.5802276929064929E-2</v>
      </c>
      <c r="M142" s="117">
        <v>32430</v>
      </c>
      <c r="N142" s="118">
        <f t="shared" si="17"/>
        <v>-0.15553472384969924</v>
      </c>
    </row>
    <row r="143" spans="2:15" x14ac:dyDescent="0.25">
      <c r="B143" s="116" t="s">
        <v>75</v>
      </c>
      <c r="C143" s="117">
        <v>17711</v>
      </c>
      <c r="D143" s="118">
        <v>-0.61737383339094365</v>
      </c>
      <c r="E143" s="117">
        <v>6472</v>
      </c>
      <c r="F143" s="118">
        <f t="shared" si="16"/>
        <v>-0.63457738128846475</v>
      </c>
      <c r="G143" s="117">
        <v>30216</v>
      </c>
      <c r="H143" s="118">
        <f t="shared" si="16"/>
        <v>3.6687268232385657</v>
      </c>
      <c r="I143" s="117">
        <v>34033</v>
      </c>
      <c r="J143" s="118">
        <f t="shared" si="16"/>
        <v>0.12632380195922699</v>
      </c>
      <c r="K143" s="117">
        <v>36177</v>
      </c>
      <c r="L143" s="118">
        <f t="shared" si="16"/>
        <v>6.2997678723591743E-2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3725</v>
      </c>
      <c r="F144" s="118" t="str">
        <f t="shared" si="16"/>
        <v>-</v>
      </c>
      <c r="G144" s="117">
        <v>29557</v>
      </c>
      <c r="H144" s="118">
        <f t="shared" si="16"/>
        <v>6.9347651006711413</v>
      </c>
      <c r="I144" s="117">
        <v>29401</v>
      </c>
      <c r="J144" s="118">
        <f t="shared" si="16"/>
        <v>-5.277937544405753E-3</v>
      </c>
      <c r="K144" s="117">
        <v>30259</v>
      </c>
      <c r="L144" s="118">
        <f t="shared" si="16"/>
        <v>2.9182680861195243E-2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4989</v>
      </c>
      <c r="F145" s="118" t="str">
        <f t="shared" si="16"/>
        <v>-</v>
      </c>
      <c r="G145" s="117">
        <v>16808</v>
      </c>
      <c r="H145" s="118">
        <f t="shared" si="16"/>
        <v>2.3690118260172381</v>
      </c>
      <c r="I145" s="117">
        <v>17791</v>
      </c>
      <c r="J145" s="118">
        <f t="shared" si="16"/>
        <v>5.8484055211803998E-2</v>
      </c>
      <c r="K145" s="117">
        <v>18366</v>
      </c>
      <c r="L145" s="118">
        <f t="shared" si="16"/>
        <v>3.2319712214040841E-2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6327</v>
      </c>
      <c r="F146" s="118" t="str">
        <f t="shared" si="16"/>
        <v>-</v>
      </c>
      <c r="G146" s="117">
        <v>19444</v>
      </c>
      <c r="H146" s="118">
        <f t="shared" si="16"/>
        <v>2.0731784415994943</v>
      </c>
      <c r="I146" s="117">
        <v>23745</v>
      </c>
      <c r="J146" s="118">
        <f t="shared" si="16"/>
        <v>0.22119934169923883</v>
      </c>
      <c r="K146" s="117">
        <v>18611</v>
      </c>
      <c r="L146" s="118">
        <f t="shared" si="16"/>
        <v>-0.21621393977679515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11927</v>
      </c>
      <c r="F147" s="118" t="str">
        <f t="shared" si="16"/>
        <v>-</v>
      </c>
      <c r="G147" s="117">
        <v>25892</v>
      </c>
      <c r="H147" s="118">
        <f t="shared" si="16"/>
        <v>1.1708728095916827</v>
      </c>
      <c r="I147" s="117">
        <v>21000</v>
      </c>
      <c r="J147" s="118">
        <f t="shared" si="16"/>
        <v>-0.18893866831453732</v>
      </c>
      <c r="K147" s="117">
        <v>21458</v>
      </c>
      <c r="L147" s="118">
        <f t="shared" si="16"/>
        <v>2.1809523809523723E-2</v>
      </c>
      <c r="M147" s="117"/>
      <c r="N147" s="118"/>
    </row>
    <row r="148" spans="1:15" x14ac:dyDescent="0.25">
      <c r="B148" s="116" t="s">
        <v>85</v>
      </c>
      <c r="C148" s="117">
        <v>9610</v>
      </c>
      <c r="D148" s="118">
        <v>-0.68435919332588846</v>
      </c>
      <c r="E148" s="117">
        <v>11584</v>
      </c>
      <c r="F148" s="118">
        <f t="shared" si="16"/>
        <v>0.20541103017689899</v>
      </c>
      <c r="G148" s="117">
        <v>23834</v>
      </c>
      <c r="H148" s="118">
        <f t="shared" si="16"/>
        <v>1.0574930939226519</v>
      </c>
      <c r="I148" s="117">
        <v>24723</v>
      </c>
      <c r="J148" s="118">
        <f t="shared" si="16"/>
        <v>3.7299655953679567E-2</v>
      </c>
      <c r="K148" s="117">
        <v>25592</v>
      </c>
      <c r="L148" s="118">
        <f t="shared" si="16"/>
        <v>3.5149455972171673E-2</v>
      </c>
      <c r="M148" s="117"/>
      <c r="N148" s="118"/>
    </row>
    <row r="149" spans="1:15" x14ac:dyDescent="0.25">
      <c r="B149" s="116" t="s">
        <v>87</v>
      </c>
      <c r="C149" s="117">
        <v>2711</v>
      </c>
      <c r="D149" s="118">
        <v>-0.92172431714500203</v>
      </c>
      <c r="E149" s="117">
        <v>19406</v>
      </c>
      <c r="F149" s="118">
        <f t="shared" si="16"/>
        <v>6.1582441903356697</v>
      </c>
      <c r="G149" s="117">
        <v>20951</v>
      </c>
      <c r="H149" s="118">
        <f t="shared" si="16"/>
        <v>7.9614552200350408E-2</v>
      </c>
      <c r="I149" s="117">
        <v>27751</v>
      </c>
      <c r="J149" s="118">
        <f t="shared" si="16"/>
        <v>0.32456684645124345</v>
      </c>
      <c r="K149" s="117">
        <v>23085</v>
      </c>
      <c r="L149" s="118">
        <f t="shared" si="16"/>
        <v>-0.16813808511404993</v>
      </c>
      <c r="M149" s="117"/>
      <c r="N149" s="118"/>
    </row>
    <row r="150" spans="1:15" x14ac:dyDescent="0.25">
      <c r="A150" s="122"/>
      <c r="B150" s="116" t="s">
        <v>89</v>
      </c>
      <c r="C150" s="117">
        <v>1419</v>
      </c>
      <c r="D150" s="118">
        <v>-0.96029547553093264</v>
      </c>
      <c r="E150" s="117">
        <v>30169</v>
      </c>
      <c r="F150" s="118">
        <f t="shared" si="16"/>
        <v>20.260747004933052</v>
      </c>
      <c r="G150" s="117">
        <v>22674</v>
      </c>
      <c r="H150" s="118">
        <f t="shared" si="16"/>
        <v>-0.24843382279823656</v>
      </c>
      <c r="I150" s="117">
        <v>29023</v>
      </c>
      <c r="J150" s="118">
        <f t="shared" si="16"/>
        <v>0.28001234894592919</v>
      </c>
      <c r="K150" s="117">
        <v>30463</v>
      </c>
      <c r="L150" s="118">
        <f t="shared" si="16"/>
        <v>4.9615821934327897E-2</v>
      </c>
      <c r="M150" s="117"/>
      <c r="N150" s="118"/>
    </row>
    <row r="151" spans="1:15" x14ac:dyDescent="0.25">
      <c r="B151" s="116" t="s">
        <v>91</v>
      </c>
      <c r="C151" s="117">
        <v>6113</v>
      </c>
      <c r="D151" s="118">
        <v>-0.86518910574484509</v>
      </c>
      <c r="E151" s="117">
        <v>39561</v>
      </c>
      <c r="F151" s="118">
        <f t="shared" si="16"/>
        <v>5.4716178635694419</v>
      </c>
      <c r="G151" s="117">
        <v>37132</v>
      </c>
      <c r="H151" s="118">
        <f t="shared" si="16"/>
        <v>-6.1398852405146531E-2</v>
      </c>
      <c r="I151" s="117">
        <v>37370</v>
      </c>
      <c r="J151" s="118">
        <f t="shared" si="16"/>
        <v>6.4095658731013749E-3</v>
      </c>
      <c r="K151" s="117">
        <v>40648</v>
      </c>
      <c r="L151" s="118">
        <f t="shared" si="16"/>
        <v>8.7717420390687639E-2</v>
      </c>
      <c r="M151" s="117"/>
      <c r="N151" s="118"/>
    </row>
    <row r="152" spans="1:15" x14ac:dyDescent="0.25">
      <c r="B152" s="116" t="s">
        <v>93</v>
      </c>
      <c r="C152" s="117">
        <v>7245</v>
      </c>
      <c r="D152" s="118">
        <v>-0.82432530733978326</v>
      </c>
      <c r="E152" s="117">
        <v>32431</v>
      </c>
      <c r="F152" s="118">
        <f t="shared" si="16"/>
        <v>3.4763285024154591</v>
      </c>
      <c r="G152" s="117">
        <v>35573</v>
      </c>
      <c r="H152" s="118">
        <f t="shared" si="16"/>
        <v>9.6882612315377203E-2</v>
      </c>
      <c r="I152" s="117">
        <v>37684</v>
      </c>
      <c r="J152" s="118">
        <f t="shared" si="16"/>
        <v>5.934275995839533E-2</v>
      </c>
      <c r="K152" s="117">
        <v>41905</v>
      </c>
      <c r="L152" s="118">
        <f t="shared" si="16"/>
        <v>0.11201040229275017</v>
      </c>
      <c r="M152" s="117"/>
      <c r="N152" s="118"/>
    </row>
    <row r="153" spans="1:15" ht="15.75" x14ac:dyDescent="0.25">
      <c r="B153" s="119" t="s">
        <v>30</v>
      </c>
      <c r="C153" s="120">
        <v>139836</v>
      </c>
      <c r="D153" s="121">
        <v>-0.7030603664285533</v>
      </c>
      <c r="E153" s="120">
        <v>174981</v>
      </c>
      <c r="F153" s="121">
        <f t="shared" si="16"/>
        <v>0.2513301295803656</v>
      </c>
      <c r="G153" s="120">
        <v>311196</v>
      </c>
      <c r="H153" s="121">
        <f t="shared" si="16"/>
        <v>0.77845594664563578</v>
      </c>
      <c r="I153" s="120">
        <v>358380</v>
      </c>
      <c r="J153" s="121">
        <f t="shared" si="16"/>
        <v>0.15162148613735393</v>
      </c>
      <c r="K153" s="120">
        <v>358116</v>
      </c>
      <c r="L153" s="121">
        <f t="shared" si="16"/>
        <v>-7.3664825046038107E-4</v>
      </c>
      <c r="M153" s="120">
        <v>65835</v>
      </c>
      <c r="N153" s="121">
        <v>-7.9899932915921235E-2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8" t="s">
        <v>279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247</v>
      </c>
      <c r="G162" s="115" t="s">
        <v>69</v>
      </c>
      <c r="H162" s="114" t="s">
        <v>247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18130</v>
      </c>
      <c r="D163" s="118">
        <v>9.8787878787878869E-2</v>
      </c>
      <c r="E163" s="117">
        <v>3849</v>
      </c>
      <c r="F163" s="118">
        <f t="shared" ref="F163:L175" si="18">IFERROR(E163/C163-1,"-")</f>
        <v>-0.78769994484280192</v>
      </c>
      <c r="G163" s="117">
        <v>13267</v>
      </c>
      <c r="H163" s="118">
        <f t="shared" si="18"/>
        <v>2.4468693167056377</v>
      </c>
      <c r="I163" s="117">
        <v>19000</v>
      </c>
      <c r="J163" s="118">
        <f t="shared" si="18"/>
        <v>0.43212482098439731</v>
      </c>
      <c r="K163" s="117">
        <v>18969</v>
      </c>
      <c r="L163" s="118">
        <f t="shared" si="18"/>
        <v>-1.6315789473684283E-3</v>
      </c>
      <c r="M163" s="117">
        <v>20765</v>
      </c>
      <c r="N163" s="118">
        <f t="shared" ref="N163:N164" si="19">IFERROR(M163/K163-1,"-")</f>
        <v>9.4680794981285343E-2</v>
      </c>
    </row>
    <row r="164" spans="2:14" x14ac:dyDescent="0.25">
      <c r="B164" s="116" t="s">
        <v>73</v>
      </c>
      <c r="C164" s="117">
        <v>19669</v>
      </c>
      <c r="D164" s="118">
        <v>6.7053653773124333E-2</v>
      </c>
      <c r="E164" s="117">
        <v>7396</v>
      </c>
      <c r="F164" s="118">
        <f t="shared" si="18"/>
        <v>-0.62397681630992929</v>
      </c>
      <c r="G164" s="117">
        <v>18071</v>
      </c>
      <c r="H164" s="118">
        <f t="shared" si="18"/>
        <v>1.4433477555435372</v>
      </c>
      <c r="I164" s="117">
        <v>20172</v>
      </c>
      <c r="J164" s="118">
        <f t="shared" si="18"/>
        <v>0.11626362680537872</v>
      </c>
      <c r="K164" s="117">
        <v>19532</v>
      </c>
      <c r="L164" s="118">
        <f t="shared" si="18"/>
        <v>-3.1727146539758055E-2</v>
      </c>
      <c r="M164" s="117">
        <v>23537</v>
      </c>
      <c r="N164" s="118">
        <f t="shared" si="19"/>
        <v>0.20504812615195567</v>
      </c>
    </row>
    <row r="165" spans="2:14" x14ac:dyDescent="0.25">
      <c r="B165" s="116" t="s">
        <v>75</v>
      </c>
      <c r="C165" s="117">
        <v>5819</v>
      </c>
      <c r="D165" s="118">
        <v>-0.58130666282918408</v>
      </c>
      <c r="E165" s="117">
        <v>7023</v>
      </c>
      <c r="F165" s="118">
        <f t="shared" si="18"/>
        <v>0.2069084035057569</v>
      </c>
      <c r="G165" s="117">
        <v>15881</v>
      </c>
      <c r="H165" s="118">
        <f t="shared" si="18"/>
        <v>1.2612843514167733</v>
      </c>
      <c r="I165" s="117">
        <v>20521</v>
      </c>
      <c r="J165" s="118">
        <f t="shared" si="18"/>
        <v>0.29217303696240782</v>
      </c>
      <c r="K165" s="117">
        <v>19164</v>
      </c>
      <c r="L165" s="118">
        <f t="shared" si="18"/>
        <v>-6.612738170654453E-2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4157</v>
      </c>
      <c r="F166" s="118" t="str">
        <f t="shared" si="18"/>
        <v>-</v>
      </c>
      <c r="G166" s="117">
        <v>15425</v>
      </c>
      <c r="H166" s="118">
        <f t="shared" si="18"/>
        <v>2.7106086119797932</v>
      </c>
      <c r="I166" s="117">
        <v>24238</v>
      </c>
      <c r="J166" s="118">
        <f t="shared" si="18"/>
        <v>0.57134521880064826</v>
      </c>
      <c r="K166" s="117">
        <v>23046</v>
      </c>
      <c r="L166" s="118">
        <f t="shared" si="18"/>
        <v>-4.9178975162967209E-2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8877</v>
      </c>
      <c r="F167" s="118" t="str">
        <f t="shared" si="18"/>
        <v>-</v>
      </c>
      <c r="G167" s="117">
        <v>14464</v>
      </c>
      <c r="H167" s="118">
        <f t="shared" si="18"/>
        <v>0.62937929480680399</v>
      </c>
      <c r="I167" s="117">
        <v>19331</v>
      </c>
      <c r="J167" s="118">
        <f t="shared" si="18"/>
        <v>0.33649059734513265</v>
      </c>
      <c r="K167" s="117">
        <v>18795</v>
      </c>
      <c r="L167" s="118">
        <f t="shared" si="18"/>
        <v>-2.7727484351559695E-2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7506</v>
      </c>
      <c r="F168" s="118" t="str">
        <f t="shared" si="18"/>
        <v>-</v>
      </c>
      <c r="G168" s="117">
        <v>11078</v>
      </c>
      <c r="H168" s="118">
        <f t="shared" si="18"/>
        <v>0.47588595790034649</v>
      </c>
      <c r="I168" s="117">
        <v>16213</v>
      </c>
      <c r="J168" s="118">
        <f t="shared" si="18"/>
        <v>0.46353132334356384</v>
      </c>
      <c r="K168" s="117">
        <v>18025</v>
      </c>
      <c r="L168" s="118">
        <f t="shared" si="18"/>
        <v>0.11176216616295576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14469</v>
      </c>
      <c r="F169" s="118" t="str">
        <f t="shared" si="18"/>
        <v>-</v>
      </c>
      <c r="G169" s="117">
        <v>14696</v>
      </c>
      <c r="H169" s="118">
        <f t="shared" si="18"/>
        <v>1.5688713801921272E-2</v>
      </c>
      <c r="I169" s="117">
        <v>16801</v>
      </c>
      <c r="J169" s="118">
        <f t="shared" si="18"/>
        <v>0.1432362547632009</v>
      </c>
      <c r="K169" s="117">
        <v>21516</v>
      </c>
      <c r="L169" s="118">
        <f t="shared" si="18"/>
        <v>0.28063805725849655</v>
      </c>
      <c r="M169" s="117"/>
      <c r="N169" s="118"/>
    </row>
    <row r="170" spans="2:14" x14ac:dyDescent="0.25">
      <c r="B170" s="116" t="s">
        <v>85</v>
      </c>
      <c r="C170" s="117">
        <v>7582</v>
      </c>
      <c r="D170" s="118">
        <v>-0.62379676491019154</v>
      </c>
      <c r="E170" s="117">
        <v>19532</v>
      </c>
      <c r="F170" s="118">
        <f t="shared" si="18"/>
        <v>1.5761012925349513</v>
      </c>
      <c r="G170" s="117">
        <v>26445</v>
      </c>
      <c r="H170" s="118">
        <f t="shared" si="18"/>
        <v>0.35393200901085398</v>
      </c>
      <c r="I170" s="117">
        <v>28351</v>
      </c>
      <c r="J170" s="118">
        <f t="shared" si="18"/>
        <v>7.207411608999803E-2</v>
      </c>
      <c r="K170" s="117">
        <v>28603</v>
      </c>
      <c r="L170" s="118">
        <f t="shared" si="18"/>
        <v>8.8885753588938687E-3</v>
      </c>
      <c r="M170" s="117"/>
      <c r="N170" s="118"/>
    </row>
    <row r="171" spans="2:14" x14ac:dyDescent="0.25">
      <c r="B171" s="116" t="s">
        <v>87</v>
      </c>
      <c r="C171" s="117">
        <v>2424</v>
      </c>
      <c r="D171" s="118">
        <v>-0.7991881368569298</v>
      </c>
      <c r="E171" s="117">
        <v>9241</v>
      </c>
      <c r="F171" s="118">
        <f t="shared" si="18"/>
        <v>2.8122937293729371</v>
      </c>
      <c r="G171" s="117">
        <v>15077</v>
      </c>
      <c r="H171" s="118">
        <f t="shared" si="18"/>
        <v>0.63153338383291846</v>
      </c>
      <c r="I171" s="117">
        <v>19988</v>
      </c>
      <c r="J171" s="118">
        <f t="shared" si="18"/>
        <v>0.32572792995954103</v>
      </c>
      <c r="K171" s="117">
        <v>18074</v>
      </c>
      <c r="L171" s="118">
        <f t="shared" si="18"/>
        <v>-9.5757454472683579E-2</v>
      </c>
      <c r="M171" s="117"/>
      <c r="N171" s="118"/>
    </row>
    <row r="172" spans="2:14" x14ac:dyDescent="0.25">
      <c r="B172" s="116" t="s">
        <v>89</v>
      </c>
      <c r="C172" s="117">
        <v>7424</v>
      </c>
      <c r="D172" s="118">
        <v>-0.45563865669452996</v>
      </c>
      <c r="E172" s="117">
        <v>14695</v>
      </c>
      <c r="F172" s="118">
        <f t="shared" si="18"/>
        <v>0.97939116379310343</v>
      </c>
      <c r="G172" s="117">
        <v>19469</v>
      </c>
      <c r="H172" s="118">
        <f t="shared" si="18"/>
        <v>0.32487240558012931</v>
      </c>
      <c r="I172" s="117">
        <v>23246</v>
      </c>
      <c r="J172" s="118">
        <f t="shared" si="18"/>
        <v>0.19400071909188976</v>
      </c>
      <c r="K172" s="117">
        <v>21587</v>
      </c>
      <c r="L172" s="118">
        <f t="shared" si="18"/>
        <v>-7.1367116923341634E-2</v>
      </c>
      <c r="M172" s="117"/>
      <c r="N172" s="118"/>
    </row>
    <row r="173" spans="2:14" x14ac:dyDescent="0.25">
      <c r="B173" s="116" t="s">
        <v>91</v>
      </c>
      <c r="C173" s="117">
        <v>1425</v>
      </c>
      <c r="D173" s="118">
        <v>-0.89326642199086215</v>
      </c>
      <c r="E173" s="117">
        <v>15308</v>
      </c>
      <c r="F173" s="118">
        <f t="shared" si="18"/>
        <v>9.7424561403508765</v>
      </c>
      <c r="G173" s="117">
        <v>14978</v>
      </c>
      <c r="H173" s="118">
        <f t="shared" si="18"/>
        <v>-2.1557355631042552E-2</v>
      </c>
      <c r="I173" s="117">
        <v>20932</v>
      </c>
      <c r="J173" s="118">
        <f t="shared" si="18"/>
        <v>0.39751635732407542</v>
      </c>
      <c r="K173" s="117">
        <v>18655</v>
      </c>
      <c r="L173" s="118">
        <f t="shared" si="18"/>
        <v>-0.10878081406459006</v>
      </c>
      <c r="M173" s="117"/>
      <c r="N173" s="118"/>
    </row>
    <row r="174" spans="2:14" x14ac:dyDescent="0.25">
      <c r="B174" s="116" t="s">
        <v>93</v>
      </c>
      <c r="C174" s="117">
        <v>3667</v>
      </c>
      <c r="D174" s="118">
        <v>-0.6960126005139684</v>
      </c>
      <c r="E174" s="117">
        <v>15332</v>
      </c>
      <c r="F174" s="118">
        <f t="shared" si="18"/>
        <v>3.1810744477774744</v>
      </c>
      <c r="G174" s="117">
        <v>20052</v>
      </c>
      <c r="H174" s="118">
        <f t="shared" si="18"/>
        <v>0.30785285677015395</v>
      </c>
      <c r="I174" s="117">
        <v>19000</v>
      </c>
      <c r="J174" s="118">
        <f t="shared" si="18"/>
        <v>-5.2463594653899825E-2</v>
      </c>
      <c r="K174" s="117">
        <v>19682</v>
      </c>
      <c r="L174" s="118">
        <f t="shared" si="18"/>
        <v>3.5894736842105202E-2</v>
      </c>
      <c r="M174" s="117"/>
      <c r="N174" s="118"/>
    </row>
    <row r="175" spans="2:14" ht="15.75" x14ac:dyDescent="0.25">
      <c r="B175" s="119" t="s">
        <v>30</v>
      </c>
      <c r="C175" s="120">
        <v>67848</v>
      </c>
      <c r="D175" s="121">
        <v>-0.61970102069986044</v>
      </c>
      <c r="E175" s="120">
        <v>127385</v>
      </c>
      <c r="F175" s="121">
        <f t="shared" si="18"/>
        <v>0.87750560075462802</v>
      </c>
      <c r="G175" s="120">
        <v>198903</v>
      </c>
      <c r="H175" s="121">
        <f t="shared" si="18"/>
        <v>0.56143187973466269</v>
      </c>
      <c r="I175" s="120">
        <v>247793</v>
      </c>
      <c r="J175" s="121">
        <f t="shared" si="18"/>
        <v>0.24579820314424627</v>
      </c>
      <c r="K175" s="120">
        <v>245648</v>
      </c>
      <c r="L175" s="121">
        <f t="shared" si="18"/>
        <v>-8.6564188657468621E-3</v>
      </c>
      <c r="M175" s="120">
        <v>44302</v>
      </c>
      <c r="N175" s="121">
        <v>0.1506714111321783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8" t="s">
        <v>280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247</v>
      </c>
      <c r="G184" s="115" t="s">
        <v>69</v>
      </c>
      <c r="H184" s="114" t="s">
        <v>247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37400</v>
      </c>
      <c r="D185" s="118">
        <v>0.15435661594493655</v>
      </c>
      <c r="E185" s="117">
        <v>2352</v>
      </c>
      <c r="F185" s="118">
        <f t="shared" ref="F185:L197" si="20">IFERROR(E185/C185-1,"-")</f>
        <v>-0.93711229946524066</v>
      </c>
      <c r="G185" s="117">
        <v>24134</v>
      </c>
      <c r="H185" s="118">
        <f t="shared" si="20"/>
        <v>9.2610544217687067</v>
      </c>
      <c r="I185" s="117">
        <v>34084</v>
      </c>
      <c r="J185" s="118">
        <f t="shared" si="20"/>
        <v>0.4122814286898151</v>
      </c>
      <c r="K185" s="117">
        <v>36621</v>
      </c>
      <c r="L185" s="118">
        <f t="shared" si="20"/>
        <v>7.4433751907053258E-2</v>
      </c>
      <c r="M185" s="117">
        <v>29962</v>
      </c>
      <c r="N185" s="118">
        <f t="shared" ref="N185:N186" si="21">IFERROR(M185/K185-1,"-")</f>
        <v>-0.18183555883236391</v>
      </c>
    </row>
    <row r="186" spans="1:15" x14ac:dyDescent="0.25">
      <c r="B186" s="116" t="s">
        <v>73</v>
      </c>
      <c r="C186" s="117">
        <v>29154</v>
      </c>
      <c r="D186" s="118">
        <v>0.17121966896995011</v>
      </c>
      <c r="E186" s="117">
        <v>692</v>
      </c>
      <c r="F186" s="118">
        <f t="shared" si="20"/>
        <v>-0.97626397749879945</v>
      </c>
      <c r="G186" s="117">
        <v>23097</v>
      </c>
      <c r="H186" s="118">
        <f t="shared" si="20"/>
        <v>32.377167630057805</v>
      </c>
      <c r="I186" s="117">
        <v>28094</v>
      </c>
      <c r="J186" s="118">
        <f t="shared" si="20"/>
        <v>0.21634844352080362</v>
      </c>
      <c r="K186" s="117">
        <v>31556</v>
      </c>
      <c r="L186" s="118">
        <f t="shared" si="20"/>
        <v>0.12322915925108568</v>
      </c>
      <c r="M186" s="117">
        <v>26211</v>
      </c>
      <c r="N186" s="118">
        <f t="shared" si="21"/>
        <v>-0.16938141716313859</v>
      </c>
    </row>
    <row r="187" spans="1:15" x14ac:dyDescent="0.25">
      <c r="B187" s="116" t="s">
        <v>75</v>
      </c>
      <c r="C187" s="117">
        <v>14426</v>
      </c>
      <c r="D187" s="118">
        <v>-0.47138145840967383</v>
      </c>
      <c r="E187" s="117">
        <v>644</v>
      </c>
      <c r="F187" s="118">
        <f t="shared" si="20"/>
        <v>-0.95535838070151113</v>
      </c>
      <c r="G187" s="117">
        <v>26029</v>
      </c>
      <c r="H187" s="118">
        <f t="shared" si="20"/>
        <v>39.41770186335404</v>
      </c>
      <c r="I187" s="117">
        <v>24451</v>
      </c>
      <c r="J187" s="118">
        <f t="shared" si="20"/>
        <v>-6.0624687848169323E-2</v>
      </c>
      <c r="K187" s="117">
        <v>29418</v>
      </c>
      <c r="L187" s="118">
        <f t="shared" si="20"/>
        <v>0.20314097582920954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949</v>
      </c>
      <c r="F188" s="118" t="str">
        <f t="shared" si="20"/>
        <v>-</v>
      </c>
      <c r="G188" s="117">
        <v>26786</v>
      </c>
      <c r="H188" s="118">
        <f t="shared" si="20"/>
        <v>27.225500526870391</v>
      </c>
      <c r="I188" s="117">
        <v>29765</v>
      </c>
      <c r="J188" s="118">
        <f t="shared" si="20"/>
        <v>0.11121481370865371</v>
      </c>
      <c r="K188" s="117">
        <v>34774</v>
      </c>
      <c r="L188" s="118">
        <f t="shared" si="20"/>
        <v>0.16828489837056937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3125</v>
      </c>
      <c r="F189" s="118" t="str">
        <f t="shared" si="20"/>
        <v>-</v>
      </c>
      <c r="G189" s="117">
        <v>22076</v>
      </c>
      <c r="H189" s="118">
        <f t="shared" si="20"/>
        <v>6.0643200000000004</v>
      </c>
      <c r="I189" s="117">
        <v>28163</v>
      </c>
      <c r="J189" s="118">
        <f t="shared" si="20"/>
        <v>0.27572929878601204</v>
      </c>
      <c r="K189" s="117">
        <v>25349</v>
      </c>
      <c r="L189" s="118">
        <f t="shared" si="20"/>
        <v>-9.9918332564002399E-2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9995</v>
      </c>
      <c r="F190" s="118" t="str">
        <f t="shared" si="20"/>
        <v>-</v>
      </c>
      <c r="G190" s="117">
        <v>22144</v>
      </c>
      <c r="H190" s="118">
        <f t="shared" si="20"/>
        <v>1.2155077538769383</v>
      </c>
      <c r="I190" s="117">
        <v>26526</v>
      </c>
      <c r="J190" s="118">
        <f t="shared" si="20"/>
        <v>0.19788656069364152</v>
      </c>
      <c r="K190" s="117">
        <v>22751</v>
      </c>
      <c r="L190" s="118">
        <f t="shared" si="20"/>
        <v>-0.14231320214129528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17267</v>
      </c>
      <c r="F191" s="118" t="str">
        <f t="shared" si="20"/>
        <v>-</v>
      </c>
      <c r="G191" s="117">
        <v>30251</v>
      </c>
      <c r="H191" s="118">
        <f t="shared" si="20"/>
        <v>0.75195459547112997</v>
      </c>
      <c r="I191" s="117">
        <v>33464</v>
      </c>
      <c r="J191" s="118">
        <f t="shared" si="20"/>
        <v>0.10621136491355654</v>
      </c>
      <c r="K191" s="117">
        <v>32743</v>
      </c>
      <c r="L191" s="118">
        <f t="shared" si="20"/>
        <v>-2.1545541477408503E-2</v>
      </c>
      <c r="M191" s="117"/>
      <c r="N191" s="118"/>
    </row>
    <row r="192" spans="1:15" x14ac:dyDescent="0.25">
      <c r="B192" s="116" t="s">
        <v>85</v>
      </c>
      <c r="C192" s="117">
        <v>11092</v>
      </c>
      <c r="D192" s="118">
        <v>-0.5540545973545612</v>
      </c>
      <c r="E192" s="117">
        <v>18483</v>
      </c>
      <c r="F192" s="118">
        <f t="shared" si="20"/>
        <v>0.66633609808871253</v>
      </c>
      <c r="G192" s="117">
        <v>21835</v>
      </c>
      <c r="H192" s="118">
        <f t="shared" si="20"/>
        <v>0.18135584050208298</v>
      </c>
      <c r="I192" s="117">
        <v>31558</v>
      </c>
      <c r="J192" s="118">
        <f t="shared" si="20"/>
        <v>0.44529425234714903</v>
      </c>
      <c r="K192" s="117">
        <v>29115</v>
      </c>
      <c r="L192" s="118">
        <f t="shared" si="20"/>
        <v>-7.741301730147665E-2</v>
      </c>
      <c r="M192" s="117"/>
      <c r="N192" s="118"/>
    </row>
    <row r="193" spans="2:15" x14ac:dyDescent="0.25">
      <c r="B193" s="116" t="s">
        <v>87</v>
      </c>
      <c r="C193" s="117">
        <v>17306</v>
      </c>
      <c r="D193" s="118">
        <v>-0.44301760484052655</v>
      </c>
      <c r="E193" s="117">
        <v>27344</v>
      </c>
      <c r="F193" s="118">
        <f t="shared" si="20"/>
        <v>0.58003004738241071</v>
      </c>
      <c r="G193" s="117">
        <v>28789</v>
      </c>
      <c r="H193" s="118">
        <f t="shared" si="20"/>
        <v>5.2845231129315495E-2</v>
      </c>
      <c r="I193" s="117">
        <v>33205</v>
      </c>
      <c r="J193" s="118">
        <f t="shared" si="20"/>
        <v>0.15339192052520056</v>
      </c>
      <c r="K193" s="117">
        <v>26955</v>
      </c>
      <c r="L193" s="118">
        <f t="shared" si="20"/>
        <v>-0.18822466496009638</v>
      </c>
      <c r="M193" s="117"/>
      <c r="N193" s="118"/>
    </row>
    <row r="194" spans="2:15" x14ac:dyDescent="0.25">
      <c r="B194" s="116" t="s">
        <v>89</v>
      </c>
      <c r="C194" s="117">
        <v>8123</v>
      </c>
      <c r="D194" s="118">
        <v>-0.73589751926390745</v>
      </c>
      <c r="E194" s="117">
        <v>32377</v>
      </c>
      <c r="F194" s="118">
        <f t="shared" si="20"/>
        <v>2.9858426689646684</v>
      </c>
      <c r="G194" s="117">
        <v>28129</v>
      </c>
      <c r="H194" s="118">
        <f t="shared" si="20"/>
        <v>-0.13120424993050628</v>
      </c>
      <c r="I194" s="117">
        <v>34381</v>
      </c>
      <c r="J194" s="118">
        <f t="shared" si="20"/>
        <v>0.22226172277720502</v>
      </c>
      <c r="K194" s="117">
        <v>32149</v>
      </c>
      <c r="L194" s="118">
        <f t="shared" si="20"/>
        <v>-6.4919577673715145E-2</v>
      </c>
      <c r="M194" s="117"/>
      <c r="N194" s="118"/>
    </row>
    <row r="195" spans="2:15" x14ac:dyDescent="0.25">
      <c r="B195" s="116" t="s">
        <v>91</v>
      </c>
      <c r="C195" s="117">
        <v>3107</v>
      </c>
      <c r="D195" s="118">
        <v>-0.89431972789115644</v>
      </c>
      <c r="E195" s="117">
        <v>37434</v>
      </c>
      <c r="F195" s="118">
        <f t="shared" si="20"/>
        <v>11.048278081750885</v>
      </c>
      <c r="G195" s="117">
        <v>29244</v>
      </c>
      <c r="H195" s="118">
        <f t="shared" si="20"/>
        <v>-0.21878506170860712</v>
      </c>
      <c r="I195" s="117">
        <v>31295</v>
      </c>
      <c r="J195" s="118">
        <f t="shared" si="20"/>
        <v>7.0134044590343336E-2</v>
      </c>
      <c r="K195" s="117">
        <v>30599</v>
      </c>
      <c r="L195" s="118">
        <f t="shared" si="20"/>
        <v>-2.2239974436811027E-2</v>
      </c>
      <c r="M195" s="117"/>
      <c r="N195" s="118"/>
    </row>
    <row r="196" spans="2:15" x14ac:dyDescent="0.25">
      <c r="B196" s="116" t="s">
        <v>93</v>
      </c>
      <c r="C196" s="117">
        <v>4175</v>
      </c>
      <c r="D196" s="118">
        <v>-0.90026278069756327</v>
      </c>
      <c r="E196" s="117">
        <v>33539</v>
      </c>
      <c r="F196" s="118">
        <f t="shared" si="20"/>
        <v>7.0332934131736522</v>
      </c>
      <c r="G196" s="117">
        <v>36172</v>
      </c>
      <c r="H196" s="118">
        <f t="shared" si="20"/>
        <v>7.8505620322609548E-2</v>
      </c>
      <c r="I196" s="117">
        <v>39946</v>
      </c>
      <c r="J196" s="118">
        <f t="shared" si="20"/>
        <v>0.10433484463120646</v>
      </c>
      <c r="K196" s="117">
        <v>40752</v>
      </c>
      <c r="L196" s="118">
        <f t="shared" si="20"/>
        <v>2.0177239273018621E-2</v>
      </c>
      <c r="M196" s="117"/>
      <c r="N196" s="118"/>
    </row>
    <row r="197" spans="2:15" ht="15.75" x14ac:dyDescent="0.25">
      <c r="B197" s="119" t="s">
        <v>30</v>
      </c>
      <c r="C197" s="120">
        <v>131712</v>
      </c>
      <c r="D197" s="121">
        <v>-0.62753764581124072</v>
      </c>
      <c r="E197" s="120">
        <v>184201</v>
      </c>
      <c r="F197" s="121">
        <f t="shared" si="20"/>
        <v>0.39851342322643335</v>
      </c>
      <c r="G197" s="120">
        <v>318686</v>
      </c>
      <c r="H197" s="121">
        <f t="shared" si="20"/>
        <v>0.73009918512928818</v>
      </c>
      <c r="I197" s="120">
        <v>374932</v>
      </c>
      <c r="J197" s="121">
        <f t="shared" si="20"/>
        <v>0.17649347633720969</v>
      </c>
      <c r="K197" s="120">
        <v>372782</v>
      </c>
      <c r="L197" s="121">
        <f t="shared" si="20"/>
        <v>-5.7343731663341835E-3</v>
      </c>
      <c r="M197" s="120">
        <v>56173</v>
      </c>
      <c r="N197" s="121">
        <v>-0.17607110902503775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8" t="s">
        <v>281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247</v>
      </c>
      <c r="G206" s="115" t="s">
        <v>69</v>
      </c>
      <c r="H206" s="114" t="s">
        <v>247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36543</v>
      </c>
      <c r="D207" s="118">
        <v>5.7898850707813532E-2</v>
      </c>
      <c r="E207" s="117">
        <v>962</v>
      </c>
      <c r="F207" s="118">
        <f t="shared" ref="F207:L219" si="22">IFERROR(E207/C207-1,"-")</f>
        <v>-0.97367484880825328</v>
      </c>
      <c r="G207" s="117">
        <v>33158</v>
      </c>
      <c r="H207" s="118">
        <f t="shared" si="22"/>
        <v>33.467775467775468</v>
      </c>
      <c r="I207" s="117">
        <v>37744</v>
      </c>
      <c r="J207" s="118">
        <f t="shared" si="22"/>
        <v>0.13830749743651616</v>
      </c>
      <c r="K207" s="117">
        <v>41040</v>
      </c>
      <c r="L207" s="118">
        <f t="shared" si="22"/>
        <v>8.7325137770241534E-2</v>
      </c>
      <c r="M207" s="117">
        <v>35525</v>
      </c>
      <c r="N207" s="118">
        <f t="shared" ref="N207:N208" si="23">IFERROR(M207/K207-1,"-")</f>
        <v>-0.13438109161793377</v>
      </c>
    </row>
    <row r="208" spans="2:15" x14ac:dyDescent="0.25">
      <c r="B208" s="116" t="s">
        <v>73</v>
      </c>
      <c r="C208" s="117">
        <v>36529</v>
      </c>
      <c r="D208" s="118">
        <v>1.9679544439481944E-2</v>
      </c>
      <c r="E208" s="117">
        <v>736</v>
      </c>
      <c r="F208" s="118">
        <f t="shared" si="22"/>
        <v>-0.97985162473651077</v>
      </c>
      <c r="G208" s="117">
        <v>31142</v>
      </c>
      <c r="H208" s="118">
        <f t="shared" si="22"/>
        <v>41.3125</v>
      </c>
      <c r="I208" s="117">
        <v>38159</v>
      </c>
      <c r="J208" s="118">
        <f t="shared" si="22"/>
        <v>0.22532271530409087</v>
      </c>
      <c r="K208" s="117">
        <v>40584</v>
      </c>
      <c r="L208" s="118">
        <f t="shared" si="22"/>
        <v>6.3549883382688188E-2</v>
      </c>
      <c r="M208" s="117">
        <v>39705</v>
      </c>
      <c r="N208" s="118">
        <f t="shared" si="23"/>
        <v>-2.1658781785925507E-2</v>
      </c>
    </row>
    <row r="209" spans="2:15" x14ac:dyDescent="0.25">
      <c r="B209" s="116" t="s">
        <v>75</v>
      </c>
      <c r="C209" s="117">
        <v>14903</v>
      </c>
      <c r="D209" s="118">
        <v>-0.56374227920728315</v>
      </c>
      <c r="E209" s="117">
        <v>704</v>
      </c>
      <c r="F209" s="118">
        <f t="shared" si="22"/>
        <v>-0.95276118902234452</v>
      </c>
      <c r="G209" s="117">
        <v>37658</v>
      </c>
      <c r="H209" s="118">
        <f t="shared" si="22"/>
        <v>52.491477272727273</v>
      </c>
      <c r="I209" s="117">
        <v>34053</v>
      </c>
      <c r="J209" s="118">
        <f t="shared" si="22"/>
        <v>-9.5729990971373913E-2</v>
      </c>
      <c r="K209" s="117">
        <v>33027</v>
      </c>
      <c r="L209" s="118">
        <f t="shared" si="22"/>
        <v>-3.0129504008457375E-2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573</v>
      </c>
      <c r="F210" s="118" t="str">
        <f t="shared" si="22"/>
        <v>-</v>
      </c>
      <c r="G210" s="117">
        <v>39062</v>
      </c>
      <c r="H210" s="118">
        <f t="shared" si="22"/>
        <v>67.171029668411862</v>
      </c>
      <c r="I210" s="117">
        <v>39077</v>
      </c>
      <c r="J210" s="118">
        <f t="shared" si="22"/>
        <v>3.8400491526302538E-4</v>
      </c>
      <c r="K210" s="117">
        <v>40882</v>
      </c>
      <c r="L210" s="118">
        <f t="shared" si="22"/>
        <v>4.619085395501199E-2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2269</v>
      </c>
      <c r="F211" s="118" t="str">
        <f t="shared" si="22"/>
        <v>-</v>
      </c>
      <c r="G211" s="117">
        <v>47122</v>
      </c>
      <c r="H211" s="118">
        <f t="shared" si="22"/>
        <v>19.767739092111061</v>
      </c>
      <c r="I211" s="117">
        <v>38759</v>
      </c>
      <c r="J211" s="118">
        <f t="shared" si="22"/>
        <v>-0.17747548915580835</v>
      </c>
      <c r="K211" s="117">
        <v>41406</v>
      </c>
      <c r="L211" s="118">
        <f t="shared" si="22"/>
        <v>6.8293815629918209E-2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16579</v>
      </c>
      <c r="F212" s="118" t="str">
        <f t="shared" si="22"/>
        <v>-</v>
      </c>
      <c r="G212" s="117">
        <v>34341</v>
      </c>
      <c r="H212" s="118">
        <f t="shared" si="22"/>
        <v>1.0713553290307014</v>
      </c>
      <c r="I212" s="117">
        <v>38151</v>
      </c>
      <c r="J212" s="118">
        <f t="shared" si="22"/>
        <v>0.1109460994146938</v>
      </c>
      <c r="K212" s="117">
        <v>35459</v>
      </c>
      <c r="L212" s="118">
        <f t="shared" si="22"/>
        <v>-7.0561715289245375E-2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24677</v>
      </c>
      <c r="F213" s="118" t="str">
        <f t="shared" si="22"/>
        <v>-</v>
      </c>
      <c r="G213" s="117">
        <v>47180</v>
      </c>
      <c r="H213" s="118">
        <f t="shared" si="22"/>
        <v>0.91190177087976654</v>
      </c>
      <c r="I213" s="117">
        <v>46479</v>
      </c>
      <c r="J213" s="118">
        <f t="shared" si="22"/>
        <v>-1.4857990674014387E-2</v>
      </c>
      <c r="K213" s="117">
        <v>44935</v>
      </c>
      <c r="L213" s="118">
        <f t="shared" si="22"/>
        <v>-3.3219303341293971E-2</v>
      </c>
      <c r="M213" s="117"/>
      <c r="N213" s="118"/>
    </row>
    <row r="214" spans="2:15" x14ac:dyDescent="0.25">
      <c r="B214" s="116" t="s">
        <v>85</v>
      </c>
      <c r="C214" s="117">
        <v>14171</v>
      </c>
      <c r="D214" s="118">
        <v>-0.74963339870320311</v>
      </c>
      <c r="E214" s="117">
        <v>32393</v>
      </c>
      <c r="F214" s="118">
        <f t="shared" si="22"/>
        <v>1.2858654999647166</v>
      </c>
      <c r="G214" s="117">
        <v>56250</v>
      </c>
      <c r="H214" s="118">
        <f t="shared" si="22"/>
        <v>0.73648627789954624</v>
      </c>
      <c r="I214" s="117">
        <v>60423</v>
      </c>
      <c r="J214" s="118">
        <f t="shared" si="22"/>
        <v>7.4186666666666623E-2</v>
      </c>
      <c r="K214" s="117">
        <v>53292</v>
      </c>
      <c r="L214" s="118">
        <f t="shared" si="22"/>
        <v>-0.11801797328831731</v>
      </c>
      <c r="M214" s="117"/>
      <c r="N214" s="118"/>
    </row>
    <row r="215" spans="2:15" x14ac:dyDescent="0.25">
      <c r="B215" s="116" t="s">
        <v>87</v>
      </c>
      <c r="C215" s="117">
        <v>592</v>
      </c>
      <c r="D215" s="118">
        <v>-0.98391479187044883</v>
      </c>
      <c r="E215" s="117">
        <v>40044</v>
      </c>
      <c r="F215" s="118">
        <f t="shared" si="22"/>
        <v>66.641891891891888</v>
      </c>
      <c r="G215" s="117">
        <v>48135</v>
      </c>
      <c r="H215" s="118">
        <f t="shared" si="22"/>
        <v>0.20205274198381784</v>
      </c>
      <c r="I215" s="117">
        <v>45100</v>
      </c>
      <c r="J215" s="118">
        <f t="shared" si="22"/>
        <v>-6.3051833385270539E-2</v>
      </c>
      <c r="K215" s="117">
        <v>42045</v>
      </c>
      <c r="L215" s="118">
        <f t="shared" si="22"/>
        <v>-6.7738359201773846E-2</v>
      </c>
      <c r="M215" s="117"/>
      <c r="N215" s="118"/>
    </row>
    <row r="216" spans="2:15" x14ac:dyDescent="0.25">
      <c r="B216" s="116" t="s">
        <v>89</v>
      </c>
      <c r="C216" s="117">
        <v>1075</v>
      </c>
      <c r="D216" s="118">
        <v>-0.97094280462752725</v>
      </c>
      <c r="E216" s="117">
        <v>49996</v>
      </c>
      <c r="F216" s="118">
        <f t="shared" si="22"/>
        <v>45.507906976744188</v>
      </c>
      <c r="G216" s="117">
        <v>37257</v>
      </c>
      <c r="H216" s="118">
        <f t="shared" si="22"/>
        <v>-0.25480038403072247</v>
      </c>
      <c r="I216" s="117">
        <v>47048</v>
      </c>
      <c r="J216" s="118">
        <f t="shared" si="22"/>
        <v>0.2627962530531176</v>
      </c>
      <c r="K216" s="117">
        <v>49338</v>
      </c>
      <c r="L216" s="118">
        <f t="shared" si="22"/>
        <v>4.8673694949838531E-2</v>
      </c>
      <c r="M216" s="117"/>
      <c r="N216" s="118"/>
    </row>
    <row r="217" spans="2:15" x14ac:dyDescent="0.25">
      <c r="B217" s="116" t="s">
        <v>91</v>
      </c>
      <c r="C217" s="117">
        <v>3587</v>
      </c>
      <c r="D217" s="118">
        <v>-0.87237146415228606</v>
      </c>
      <c r="E217" s="117">
        <v>36800</v>
      </c>
      <c r="F217" s="118">
        <f t="shared" si="22"/>
        <v>9.2592695846110953</v>
      </c>
      <c r="G217" s="117">
        <v>31131</v>
      </c>
      <c r="H217" s="118">
        <f t="shared" si="22"/>
        <v>-0.15404891304347823</v>
      </c>
      <c r="I217" s="117">
        <v>36228</v>
      </c>
      <c r="J217" s="118">
        <f t="shared" si="22"/>
        <v>0.16372747422183664</v>
      </c>
      <c r="K217" s="117">
        <v>38626</v>
      </c>
      <c r="L217" s="118">
        <f t="shared" si="22"/>
        <v>6.6191895771226639E-2</v>
      </c>
      <c r="M217" s="117"/>
      <c r="N217" s="118"/>
    </row>
    <row r="218" spans="2:15" x14ac:dyDescent="0.25">
      <c r="B218" s="116" t="s">
        <v>93</v>
      </c>
      <c r="C218" s="117">
        <v>4288</v>
      </c>
      <c r="D218" s="118">
        <v>-0.86672468452787965</v>
      </c>
      <c r="E218" s="117">
        <v>34190</v>
      </c>
      <c r="F218" s="118">
        <f t="shared" si="22"/>
        <v>6.9734141791044779</v>
      </c>
      <c r="G218" s="117">
        <v>34614</v>
      </c>
      <c r="H218" s="118">
        <f t="shared" si="22"/>
        <v>1.2401286926001731E-2</v>
      </c>
      <c r="I218" s="117">
        <v>39875</v>
      </c>
      <c r="J218" s="118">
        <f t="shared" si="22"/>
        <v>0.15199052406540714</v>
      </c>
      <c r="K218" s="117">
        <v>39037</v>
      </c>
      <c r="L218" s="118">
        <f t="shared" si="22"/>
        <v>-2.1015673981191196E-2</v>
      </c>
      <c r="M218" s="117"/>
      <c r="N218" s="118"/>
    </row>
    <row r="219" spans="2:15" ht="15.75" x14ac:dyDescent="0.25">
      <c r="B219" s="119" t="s">
        <v>30</v>
      </c>
      <c r="C219" s="120">
        <v>124287</v>
      </c>
      <c r="D219" s="121">
        <v>-0.72470961911596632</v>
      </c>
      <c r="E219" s="120">
        <v>239923</v>
      </c>
      <c r="F219" s="121">
        <f t="shared" si="22"/>
        <v>0.93039497292556739</v>
      </c>
      <c r="G219" s="120">
        <v>477050</v>
      </c>
      <c r="H219" s="121">
        <f t="shared" si="22"/>
        <v>0.98834626109210033</v>
      </c>
      <c r="I219" s="120">
        <v>501096</v>
      </c>
      <c r="J219" s="121">
        <f t="shared" si="22"/>
        <v>5.0405617859763163E-2</v>
      </c>
      <c r="K219" s="120">
        <v>499671</v>
      </c>
      <c r="L219" s="121">
        <f t="shared" si="22"/>
        <v>-2.8437664639111571E-3</v>
      </c>
      <c r="M219" s="120">
        <v>75230</v>
      </c>
      <c r="N219" s="121">
        <v>-7.833480348916988E-2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8" t="s">
        <v>282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247</v>
      </c>
      <c r="G228" s="115" t="s">
        <v>69</v>
      </c>
      <c r="H228" s="114" t="s">
        <v>247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33066</v>
      </c>
      <c r="D229" s="118">
        <v>-9.9092717216576309E-2</v>
      </c>
      <c r="E229" s="117">
        <v>308</v>
      </c>
      <c r="F229" s="118">
        <f t="shared" ref="F229:L241" si="24">IFERROR(E229/C229-1,"-")</f>
        <v>-0.99068529607451761</v>
      </c>
      <c r="G229" s="117">
        <v>27584</v>
      </c>
      <c r="H229" s="118">
        <f t="shared" si="24"/>
        <v>88.558441558441558</v>
      </c>
      <c r="I229" s="117">
        <v>28081</v>
      </c>
      <c r="J229" s="118">
        <f t="shared" si="24"/>
        <v>1.8017691415313175E-2</v>
      </c>
      <c r="K229" s="117">
        <v>29190</v>
      </c>
      <c r="L229" s="118">
        <f t="shared" si="24"/>
        <v>3.949289555215274E-2</v>
      </c>
      <c r="M229" s="117">
        <v>32181</v>
      </c>
      <c r="N229" s="118">
        <f t="shared" ref="N229:N230" si="25">IFERROR(M229/K229-1,"-")</f>
        <v>0.10246659815005144</v>
      </c>
    </row>
    <row r="230" spans="2:15" x14ac:dyDescent="0.25">
      <c r="B230" s="116" t="s">
        <v>73</v>
      </c>
      <c r="C230" s="117">
        <v>34156</v>
      </c>
      <c r="D230" s="118">
        <v>-4.3329692182729751E-2</v>
      </c>
      <c r="E230" s="117">
        <v>207</v>
      </c>
      <c r="F230" s="118">
        <f t="shared" si="24"/>
        <v>-0.99393957137838151</v>
      </c>
      <c r="G230" s="117">
        <v>28945</v>
      </c>
      <c r="H230" s="118">
        <f t="shared" si="24"/>
        <v>138.83091787439614</v>
      </c>
      <c r="I230" s="117">
        <v>34359</v>
      </c>
      <c r="J230" s="118">
        <f t="shared" si="24"/>
        <v>0.18704439454137156</v>
      </c>
      <c r="K230" s="117">
        <v>31973</v>
      </c>
      <c r="L230" s="118">
        <f t="shared" si="24"/>
        <v>-6.9443231758782309E-2</v>
      </c>
      <c r="M230" s="117">
        <v>30102</v>
      </c>
      <c r="N230" s="118">
        <f t="shared" si="25"/>
        <v>-5.8518124667688354E-2</v>
      </c>
    </row>
    <row r="231" spans="2:15" x14ac:dyDescent="0.25">
      <c r="B231" s="116" t="s">
        <v>75</v>
      </c>
      <c r="C231" s="117">
        <v>18520</v>
      </c>
      <c r="D231" s="118">
        <v>-0.54898570489248222</v>
      </c>
      <c r="E231" s="117">
        <v>295</v>
      </c>
      <c r="F231" s="118">
        <f t="shared" si="24"/>
        <v>-0.98407127429805619</v>
      </c>
      <c r="G231" s="117">
        <v>27402</v>
      </c>
      <c r="H231" s="118">
        <f t="shared" si="24"/>
        <v>91.888135593220341</v>
      </c>
      <c r="I231" s="117">
        <v>32644</v>
      </c>
      <c r="J231" s="118">
        <f t="shared" si="24"/>
        <v>0.19129990511641481</v>
      </c>
      <c r="K231" s="117">
        <v>30472</v>
      </c>
      <c r="L231" s="118">
        <f t="shared" si="24"/>
        <v>-6.6535963729935088E-2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107</v>
      </c>
      <c r="F232" s="118" t="str">
        <f t="shared" si="24"/>
        <v>-</v>
      </c>
      <c r="G232" s="117">
        <v>14540</v>
      </c>
      <c r="H232" s="118">
        <f t="shared" si="24"/>
        <v>134.88785046728972</v>
      </c>
      <c r="I232" s="117">
        <v>16479</v>
      </c>
      <c r="J232" s="118">
        <f t="shared" si="24"/>
        <v>0.13335625859697386</v>
      </c>
      <c r="K232" s="117">
        <v>12896</v>
      </c>
      <c r="L232" s="118">
        <f t="shared" si="24"/>
        <v>-0.21742824200497601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33</v>
      </c>
      <c r="F233" s="118" t="str">
        <f t="shared" si="24"/>
        <v>-</v>
      </c>
      <c r="G233" s="117">
        <v>3257</v>
      </c>
      <c r="H233" s="118">
        <f t="shared" si="24"/>
        <v>97.696969696969703</v>
      </c>
      <c r="I233" s="117">
        <v>3226</v>
      </c>
      <c r="J233" s="118">
        <f t="shared" si="24"/>
        <v>-9.517961314092771E-3</v>
      </c>
      <c r="K233" s="117">
        <v>4569</v>
      </c>
      <c r="L233" s="118">
        <f t="shared" si="24"/>
        <v>0.4163050216986981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420</v>
      </c>
      <c r="F234" s="118" t="str">
        <f t="shared" si="24"/>
        <v>-</v>
      </c>
      <c r="G234" s="117">
        <v>2257</v>
      </c>
      <c r="H234" s="118">
        <f t="shared" si="24"/>
        <v>4.3738095238095234</v>
      </c>
      <c r="I234" s="117">
        <v>4389</v>
      </c>
      <c r="J234" s="118">
        <f t="shared" si="24"/>
        <v>0.94461674789543637</v>
      </c>
      <c r="K234" s="117">
        <v>3883</v>
      </c>
      <c r="L234" s="118">
        <f t="shared" si="24"/>
        <v>-0.11528822055137844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6238</v>
      </c>
      <c r="F235" s="118" t="str">
        <f t="shared" si="24"/>
        <v>-</v>
      </c>
      <c r="G235" s="117">
        <v>7344</v>
      </c>
      <c r="H235" s="118">
        <f t="shared" si="24"/>
        <v>0.17730041680025654</v>
      </c>
      <c r="I235" s="117">
        <v>3899</v>
      </c>
      <c r="J235" s="118">
        <f t="shared" si="24"/>
        <v>-0.46909041394335516</v>
      </c>
      <c r="K235" s="117">
        <v>4602</v>
      </c>
      <c r="L235" s="118">
        <f t="shared" si="24"/>
        <v>0.1803026417030007</v>
      </c>
      <c r="M235" s="117"/>
      <c r="N235" s="118"/>
    </row>
    <row r="236" spans="2:15" x14ac:dyDescent="0.25">
      <c r="B236" s="116" t="s">
        <v>85</v>
      </c>
      <c r="C236" s="117">
        <v>98</v>
      </c>
      <c r="D236" s="118">
        <v>-0.97674418604651159</v>
      </c>
      <c r="E236" s="117">
        <v>5358</v>
      </c>
      <c r="F236" s="118">
        <f t="shared" si="24"/>
        <v>53.673469387755105</v>
      </c>
      <c r="G236" s="117">
        <v>6474</v>
      </c>
      <c r="H236" s="118">
        <f t="shared" si="24"/>
        <v>0.20828667413213875</v>
      </c>
      <c r="I236" s="117">
        <v>3011</v>
      </c>
      <c r="J236" s="118">
        <f t="shared" si="24"/>
        <v>-0.53490886623416745</v>
      </c>
      <c r="K236" s="117">
        <v>3794</v>
      </c>
      <c r="L236" s="118">
        <f t="shared" si="24"/>
        <v>0.26004649618067077</v>
      </c>
      <c r="M236" s="117"/>
      <c r="N236" s="118"/>
    </row>
    <row r="237" spans="2:15" x14ac:dyDescent="0.25">
      <c r="B237" s="116" t="s">
        <v>87</v>
      </c>
      <c r="C237" s="117">
        <v>22</v>
      </c>
      <c r="D237" s="118">
        <v>-0.99596478356566398</v>
      </c>
      <c r="E237" s="117">
        <v>4435</v>
      </c>
      <c r="F237" s="118">
        <f t="shared" si="24"/>
        <v>200.59090909090909</v>
      </c>
      <c r="G237" s="117">
        <v>4878</v>
      </c>
      <c r="H237" s="118">
        <f t="shared" si="24"/>
        <v>9.9887260428410451E-2</v>
      </c>
      <c r="I237" s="117">
        <v>3511</v>
      </c>
      <c r="J237" s="118">
        <f t="shared" si="24"/>
        <v>-0.28023780237802376</v>
      </c>
      <c r="K237" s="117">
        <v>4211</v>
      </c>
      <c r="L237" s="118">
        <f t="shared" si="24"/>
        <v>0.19937339789233843</v>
      </c>
      <c r="M237" s="117"/>
      <c r="N237" s="118"/>
    </row>
    <row r="238" spans="2:15" x14ac:dyDescent="0.25">
      <c r="B238" s="116" t="s">
        <v>89</v>
      </c>
      <c r="C238" s="117">
        <v>144</v>
      </c>
      <c r="D238" s="118">
        <v>-0.98942343004039657</v>
      </c>
      <c r="E238" s="117">
        <v>16294</v>
      </c>
      <c r="F238" s="118">
        <f t="shared" si="24"/>
        <v>112.15277777777777</v>
      </c>
      <c r="G238" s="117">
        <v>14250</v>
      </c>
      <c r="H238" s="118">
        <f t="shared" si="24"/>
        <v>-0.12544494906100401</v>
      </c>
      <c r="I238" s="117">
        <v>13071</v>
      </c>
      <c r="J238" s="118">
        <f t="shared" si="24"/>
        <v>-8.2736842105263109E-2</v>
      </c>
      <c r="K238" s="117">
        <v>11574</v>
      </c>
      <c r="L238" s="118">
        <f t="shared" si="24"/>
        <v>-0.11452834519164568</v>
      </c>
      <c r="M238" s="117"/>
      <c r="N238" s="118"/>
    </row>
    <row r="239" spans="2:15" x14ac:dyDescent="0.25">
      <c r="B239" s="116" t="s">
        <v>91</v>
      </c>
      <c r="C239" s="117">
        <v>219</v>
      </c>
      <c r="D239" s="118">
        <v>-0.9912087029826181</v>
      </c>
      <c r="E239" s="117">
        <v>25333</v>
      </c>
      <c r="F239" s="118">
        <f t="shared" si="24"/>
        <v>114.67579908675799</v>
      </c>
      <c r="G239" s="117">
        <v>25858</v>
      </c>
      <c r="H239" s="118">
        <f t="shared" si="24"/>
        <v>2.0723956894169726E-2</v>
      </c>
      <c r="I239" s="117">
        <v>23720</v>
      </c>
      <c r="J239" s="118">
        <f t="shared" si="24"/>
        <v>-8.2682342021811461E-2</v>
      </c>
      <c r="K239" s="117">
        <v>24371</v>
      </c>
      <c r="L239" s="118">
        <f t="shared" si="24"/>
        <v>2.7445193929173772E-2</v>
      </c>
      <c r="M239" s="117"/>
      <c r="N239" s="118"/>
    </row>
    <row r="240" spans="2:15" x14ac:dyDescent="0.25">
      <c r="B240" s="116" t="s">
        <v>93</v>
      </c>
      <c r="C240" s="117">
        <v>305</v>
      </c>
      <c r="D240" s="118">
        <v>-0.99059744743818978</v>
      </c>
      <c r="E240" s="117">
        <v>22805</v>
      </c>
      <c r="F240" s="118">
        <f t="shared" si="24"/>
        <v>73.770491803278688</v>
      </c>
      <c r="G240" s="117">
        <v>22903</v>
      </c>
      <c r="H240" s="118">
        <f t="shared" si="24"/>
        <v>4.2973032229773889E-3</v>
      </c>
      <c r="I240" s="117">
        <v>21949</v>
      </c>
      <c r="J240" s="118">
        <f t="shared" si="24"/>
        <v>-4.1653931799327637E-2</v>
      </c>
      <c r="K240" s="117">
        <v>25573</v>
      </c>
      <c r="L240" s="118">
        <f t="shared" si="24"/>
        <v>0.16511002779169903</v>
      </c>
      <c r="M240" s="117"/>
      <c r="N240" s="118"/>
    </row>
    <row r="241" spans="2:15" ht="15.75" x14ac:dyDescent="0.25">
      <c r="B241" s="119" t="s">
        <v>30</v>
      </c>
      <c r="C241" s="120">
        <v>86739</v>
      </c>
      <c r="D241" s="121">
        <v>-0.61904113559902674</v>
      </c>
      <c r="E241" s="120">
        <v>81833</v>
      </c>
      <c r="F241" s="121">
        <f t="shared" si="24"/>
        <v>-5.6560486055868719E-2</v>
      </c>
      <c r="G241" s="120">
        <v>185692</v>
      </c>
      <c r="H241" s="121">
        <f t="shared" si="24"/>
        <v>1.2691579191768603</v>
      </c>
      <c r="I241" s="120">
        <v>188339</v>
      </c>
      <c r="J241" s="121">
        <f t="shared" si="24"/>
        <v>1.4254787497576693E-2</v>
      </c>
      <c r="K241" s="120">
        <v>187108</v>
      </c>
      <c r="L241" s="121">
        <f t="shared" si="24"/>
        <v>-6.5360865248301758E-3</v>
      </c>
      <c r="M241" s="120">
        <v>62283</v>
      </c>
      <c r="N241" s="121">
        <v>1.8311724408547558E-2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8" t="s">
        <v>283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247</v>
      </c>
      <c r="G254" s="115" t="s">
        <v>69</v>
      </c>
      <c r="H254" s="114" t="s">
        <v>247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62996</v>
      </c>
      <c r="D255" s="118">
        <v>1.7081597726759101E-2</v>
      </c>
      <c r="E255" s="117">
        <v>4585</v>
      </c>
      <c r="F255" s="118">
        <f t="shared" ref="F255:L267" si="26">IFERROR(E255/C255-1,"-")</f>
        <v>-0.92721760111753126</v>
      </c>
      <c r="G255" s="117">
        <v>32167</v>
      </c>
      <c r="H255" s="118">
        <f t="shared" si="26"/>
        <v>6.0157033805888771</v>
      </c>
      <c r="I255" s="117">
        <v>36246</v>
      </c>
      <c r="J255" s="118">
        <f t="shared" si="26"/>
        <v>0.12680697609351199</v>
      </c>
      <c r="K255" s="117">
        <v>42817</v>
      </c>
      <c r="L255" s="118">
        <f t="shared" si="26"/>
        <v>0.1812889698173592</v>
      </c>
      <c r="M255" s="117">
        <v>40225</v>
      </c>
      <c r="N255" s="118">
        <f t="shared" ref="N255:N256" si="27">IFERROR(M255/K255-1,"-")</f>
        <v>-6.0536702711539769E-2</v>
      </c>
    </row>
    <row r="256" spans="2:15" x14ac:dyDescent="0.25">
      <c r="B256" s="116" t="s">
        <v>73</v>
      </c>
      <c r="C256" s="117">
        <v>54402</v>
      </c>
      <c r="D256" s="118">
        <v>8.303369537012939E-3</v>
      </c>
      <c r="E256" s="117">
        <v>2795</v>
      </c>
      <c r="F256" s="118">
        <f t="shared" si="26"/>
        <v>-0.94862321238189773</v>
      </c>
      <c r="G256" s="117">
        <v>21001</v>
      </c>
      <c r="H256" s="118">
        <f t="shared" si="26"/>
        <v>6.5137745974955275</v>
      </c>
      <c r="I256" s="117">
        <v>33395</v>
      </c>
      <c r="J256" s="118">
        <f t="shared" si="26"/>
        <v>0.59016237322032294</v>
      </c>
      <c r="K256" s="117">
        <v>37402</v>
      </c>
      <c r="L256" s="118">
        <f t="shared" si="26"/>
        <v>0.11998802215900595</v>
      </c>
      <c r="M256" s="117">
        <v>32015</v>
      </c>
      <c r="N256" s="118">
        <f t="shared" si="27"/>
        <v>-0.14402973103042616</v>
      </c>
    </row>
    <row r="257" spans="2:14" x14ac:dyDescent="0.25">
      <c r="B257" s="116" t="s">
        <v>75</v>
      </c>
      <c r="C257" s="117">
        <v>21399</v>
      </c>
      <c r="D257" s="118">
        <v>-0.67212135141346818</v>
      </c>
      <c r="E257" s="117">
        <v>5401</v>
      </c>
      <c r="F257" s="118">
        <f t="shared" si="26"/>
        <v>-0.7476050282723492</v>
      </c>
      <c r="G257" s="117">
        <v>28576</v>
      </c>
      <c r="H257" s="118">
        <f t="shared" si="26"/>
        <v>4.2908720607294946</v>
      </c>
      <c r="I257" s="117">
        <v>32444</v>
      </c>
      <c r="J257" s="118">
        <f t="shared" si="26"/>
        <v>0.13535834266517366</v>
      </c>
      <c r="K257" s="117">
        <v>37795</v>
      </c>
      <c r="L257" s="118">
        <f t="shared" si="26"/>
        <v>0.16493034151152752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1101</v>
      </c>
      <c r="F258" s="118" t="str">
        <f t="shared" si="26"/>
        <v>-</v>
      </c>
      <c r="G258" s="117">
        <v>14762</v>
      </c>
      <c r="H258" s="118">
        <f t="shared" si="26"/>
        <v>12.407811080835604</v>
      </c>
      <c r="I258" s="117">
        <v>16826</v>
      </c>
      <c r="J258" s="118">
        <f t="shared" si="26"/>
        <v>0.13981845278417548</v>
      </c>
      <c r="K258" s="117">
        <v>16401</v>
      </c>
      <c r="L258" s="118">
        <f t="shared" si="26"/>
        <v>-2.5258528467847374E-2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194</v>
      </c>
      <c r="F259" s="118" t="str">
        <f t="shared" si="26"/>
        <v>-</v>
      </c>
      <c r="G259" s="117">
        <v>724</v>
      </c>
      <c r="H259" s="118">
        <f t="shared" si="26"/>
        <v>2.731958762886598</v>
      </c>
      <c r="I259" s="117">
        <v>2087</v>
      </c>
      <c r="J259" s="118">
        <f t="shared" si="26"/>
        <v>1.882596685082873</v>
      </c>
      <c r="K259" s="117">
        <v>973</v>
      </c>
      <c r="L259" s="118">
        <f t="shared" si="26"/>
        <v>-0.53378054623862004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78</v>
      </c>
      <c r="F260" s="118" t="str">
        <f t="shared" si="26"/>
        <v>-</v>
      </c>
      <c r="G260" s="117">
        <v>1267</v>
      </c>
      <c r="H260" s="118">
        <f t="shared" si="26"/>
        <v>15.243589743589745</v>
      </c>
      <c r="I260" s="117">
        <v>2269</v>
      </c>
      <c r="J260" s="118">
        <f t="shared" si="26"/>
        <v>0.79084451460142069</v>
      </c>
      <c r="K260" s="117">
        <v>1043</v>
      </c>
      <c r="L260" s="118">
        <f t="shared" si="26"/>
        <v>-0.54032613486117231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473</v>
      </c>
      <c r="F261" s="118" t="str">
        <f t="shared" si="26"/>
        <v>-</v>
      </c>
      <c r="G261" s="117">
        <v>1278</v>
      </c>
      <c r="H261" s="118">
        <f t="shared" si="26"/>
        <v>1.7019027484143763</v>
      </c>
      <c r="I261" s="117">
        <v>2935</v>
      </c>
      <c r="J261" s="118">
        <f t="shared" si="26"/>
        <v>1.2965571205007826</v>
      </c>
      <c r="K261" s="117">
        <v>781</v>
      </c>
      <c r="L261" s="118">
        <f t="shared" si="26"/>
        <v>-0.73390119250425889</v>
      </c>
      <c r="M261" s="117"/>
      <c r="N261" s="118"/>
    </row>
    <row r="262" spans="2:14" x14ac:dyDescent="0.25">
      <c r="B262" s="116" t="s">
        <v>85</v>
      </c>
      <c r="C262" s="117">
        <v>121</v>
      </c>
      <c r="D262" s="118">
        <v>-0.95277127244340365</v>
      </c>
      <c r="E262" s="117">
        <v>620</v>
      </c>
      <c r="F262" s="118">
        <f t="shared" si="26"/>
        <v>4.1239669421487601</v>
      </c>
      <c r="G262" s="117">
        <v>989</v>
      </c>
      <c r="H262" s="118">
        <f t="shared" si="26"/>
        <v>0.59516129032258069</v>
      </c>
      <c r="I262" s="117">
        <v>2710</v>
      </c>
      <c r="J262" s="118">
        <f t="shared" si="26"/>
        <v>1.7401415571284127</v>
      </c>
      <c r="K262" s="117">
        <v>381</v>
      </c>
      <c r="L262" s="118">
        <f t="shared" si="26"/>
        <v>-0.85940959409594098</v>
      </c>
      <c r="M262" s="117"/>
      <c r="N262" s="118"/>
    </row>
    <row r="263" spans="2:14" x14ac:dyDescent="0.25">
      <c r="B263" s="116" t="s">
        <v>87</v>
      </c>
      <c r="C263" s="117">
        <v>200</v>
      </c>
      <c r="D263" s="118">
        <v>-0.94196169471851421</v>
      </c>
      <c r="E263" s="117">
        <v>834</v>
      </c>
      <c r="F263" s="118">
        <f t="shared" si="26"/>
        <v>3.17</v>
      </c>
      <c r="G263" s="117">
        <v>881</v>
      </c>
      <c r="H263" s="118">
        <f t="shared" si="26"/>
        <v>5.6354916067146377E-2</v>
      </c>
      <c r="I263" s="117">
        <v>2697</v>
      </c>
      <c r="J263" s="118">
        <f t="shared" si="26"/>
        <v>2.0612939841089672</v>
      </c>
      <c r="K263" s="117">
        <v>805</v>
      </c>
      <c r="L263" s="118">
        <f t="shared" si="26"/>
        <v>-0.7015202076381164</v>
      </c>
      <c r="M263" s="117"/>
      <c r="N263" s="118"/>
    </row>
    <row r="264" spans="2:14" x14ac:dyDescent="0.25">
      <c r="B264" s="116" t="s">
        <v>89</v>
      </c>
      <c r="C264" s="117">
        <v>2086</v>
      </c>
      <c r="D264" s="118">
        <v>-0.91433968462549275</v>
      </c>
      <c r="E264" s="117">
        <v>7257</v>
      </c>
      <c r="F264" s="118">
        <f t="shared" si="26"/>
        <v>2.4789069990412274</v>
      </c>
      <c r="G264" s="117">
        <v>12144</v>
      </c>
      <c r="H264" s="118">
        <f t="shared" si="26"/>
        <v>0.673418768085986</v>
      </c>
      <c r="I264" s="117">
        <v>13940</v>
      </c>
      <c r="J264" s="118">
        <f t="shared" si="26"/>
        <v>0.14789196310935449</v>
      </c>
      <c r="K264" s="117">
        <v>12474</v>
      </c>
      <c r="L264" s="118">
        <f t="shared" si="26"/>
        <v>-0.10516499282639891</v>
      </c>
      <c r="M264" s="117"/>
      <c r="N264" s="118"/>
    </row>
    <row r="265" spans="2:14" x14ac:dyDescent="0.25">
      <c r="B265" s="116" t="s">
        <v>91</v>
      </c>
      <c r="C265" s="117">
        <v>4827</v>
      </c>
      <c r="D265" s="118">
        <v>-0.91460868949900931</v>
      </c>
      <c r="E265" s="117">
        <v>33433</v>
      </c>
      <c r="F265" s="118">
        <f t="shared" si="26"/>
        <v>5.9262481872798842</v>
      </c>
      <c r="G265" s="117">
        <v>39258</v>
      </c>
      <c r="H265" s="118">
        <f t="shared" si="26"/>
        <v>0.17422905512517572</v>
      </c>
      <c r="I265" s="117">
        <v>40654</v>
      </c>
      <c r="J265" s="118">
        <f t="shared" si="26"/>
        <v>3.5559631157980442E-2</v>
      </c>
      <c r="K265" s="117">
        <v>32066</v>
      </c>
      <c r="L265" s="118">
        <f t="shared" si="26"/>
        <v>-0.21124612584247549</v>
      </c>
      <c r="M265" s="117"/>
      <c r="N265" s="118"/>
    </row>
    <row r="266" spans="2:14" x14ac:dyDescent="0.25">
      <c r="B266" s="116" t="s">
        <v>93</v>
      </c>
      <c r="C266" s="117">
        <v>3934</v>
      </c>
      <c r="D266" s="118">
        <v>-0.93409170869004343</v>
      </c>
      <c r="E266" s="117">
        <v>31477</v>
      </c>
      <c r="F266" s="118">
        <f t="shared" si="26"/>
        <v>7.0012709710218601</v>
      </c>
      <c r="G266" s="117">
        <v>35181</v>
      </c>
      <c r="H266" s="118">
        <f t="shared" si="26"/>
        <v>0.11767322171744454</v>
      </c>
      <c r="I266" s="117">
        <v>38319</v>
      </c>
      <c r="J266" s="118">
        <f t="shared" si="26"/>
        <v>8.9195872772235063E-2</v>
      </c>
      <c r="K266" s="117">
        <v>34431</v>
      </c>
      <c r="L266" s="118">
        <f t="shared" si="26"/>
        <v>-0.10146402567916701</v>
      </c>
      <c r="M266" s="117"/>
      <c r="N266" s="118"/>
    </row>
    <row r="267" spans="2:14" ht="15.75" x14ac:dyDescent="0.25">
      <c r="B267" s="119" t="s">
        <v>30</v>
      </c>
      <c r="C267" s="120">
        <v>150036</v>
      </c>
      <c r="D267" s="121">
        <v>-0.59081351300491725</v>
      </c>
      <c r="E267" s="120">
        <v>88248</v>
      </c>
      <c r="F267" s="121">
        <f t="shared" si="26"/>
        <v>-0.41182116292089899</v>
      </c>
      <c r="G267" s="120">
        <v>188228</v>
      </c>
      <c r="H267" s="121">
        <f t="shared" si="26"/>
        <v>1.1329435227993834</v>
      </c>
      <c r="I267" s="120">
        <v>224522</v>
      </c>
      <c r="J267" s="121">
        <f t="shared" si="26"/>
        <v>0.19281934674968659</v>
      </c>
      <c r="K267" s="120">
        <v>217369</v>
      </c>
      <c r="L267" s="121">
        <f t="shared" si="26"/>
        <v>-3.1858793347645187E-2</v>
      </c>
      <c r="M267" s="120">
        <v>72240</v>
      </c>
      <c r="N267" s="121">
        <v>-9.9465213976738687E-2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01192-96A1-4658-A78B-F8820E387B29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271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893934</v>
      </c>
      <c r="D9" s="118">
        <v>2.0976097801655547E-2</v>
      </c>
      <c r="E9" s="117">
        <v>51667</v>
      </c>
      <c r="F9" s="118">
        <f t="shared" ref="F9:L21" si="0">IFERROR(E9/C9-1,"-")</f>
        <v>-0.94220266820593024</v>
      </c>
      <c r="G9" s="117">
        <v>576461</v>
      </c>
      <c r="H9" s="118">
        <f t="shared" si="0"/>
        <v>10.157237695240676</v>
      </c>
      <c r="I9" s="117">
        <v>810733</v>
      </c>
      <c r="J9" s="118">
        <f t="shared" si="0"/>
        <v>0.40639696354133248</v>
      </c>
      <c r="K9" s="117">
        <v>836960</v>
      </c>
      <c r="L9" s="118">
        <f t="shared" si="0"/>
        <v>3.2349737829840297E-2</v>
      </c>
      <c r="M9" s="117">
        <v>876312</v>
      </c>
      <c r="N9" s="118">
        <f t="shared" ref="N9:N10" si="1">IFERROR(M9/K9-1,"-")</f>
        <v>4.701777862741352E-2</v>
      </c>
    </row>
    <row r="10" spans="1:15" x14ac:dyDescent="0.25">
      <c r="A10" s="1" t="s">
        <v>72</v>
      </c>
      <c r="B10" s="116" t="s">
        <v>73</v>
      </c>
      <c r="C10" s="117">
        <v>832182</v>
      </c>
      <c r="D10" s="118">
        <v>3.5273715272421402E-2</v>
      </c>
      <c r="E10" s="117">
        <v>53867</v>
      </c>
      <c r="F10" s="118">
        <f t="shared" si="0"/>
        <v>-0.93527016926585771</v>
      </c>
      <c r="G10" s="117">
        <v>608977</v>
      </c>
      <c r="H10" s="118">
        <f t="shared" si="0"/>
        <v>10.305196131212059</v>
      </c>
      <c r="I10" s="117">
        <v>773844</v>
      </c>
      <c r="J10" s="118">
        <f t="shared" si="0"/>
        <v>0.27072779431735516</v>
      </c>
      <c r="K10" s="117">
        <v>824761</v>
      </c>
      <c r="L10" s="118">
        <f t="shared" si="0"/>
        <v>6.5797499237572499E-2</v>
      </c>
      <c r="M10" s="117">
        <v>812017</v>
      </c>
      <c r="N10" s="118">
        <f t="shared" si="1"/>
        <v>-1.5451749052149633E-2</v>
      </c>
    </row>
    <row r="11" spans="1:15" x14ac:dyDescent="0.25">
      <c r="A11" s="1" t="s">
        <v>74</v>
      </c>
      <c r="B11" s="116" t="s">
        <v>75</v>
      </c>
      <c r="C11" s="117">
        <v>381721</v>
      </c>
      <c r="D11" s="118">
        <v>-0.55779099968258161</v>
      </c>
      <c r="E11" s="117">
        <v>73467</v>
      </c>
      <c r="F11" s="118">
        <f t="shared" si="0"/>
        <v>-0.80753744226804391</v>
      </c>
      <c r="G11" s="117">
        <v>747881</v>
      </c>
      <c r="H11" s="118">
        <f t="shared" si="0"/>
        <v>9.1798222331114658</v>
      </c>
      <c r="I11" s="117">
        <v>818402</v>
      </c>
      <c r="J11" s="118">
        <f t="shared" si="0"/>
        <v>9.4294413148615863E-2</v>
      </c>
      <c r="K11" s="117">
        <v>866668</v>
      </c>
      <c r="L11" s="118">
        <f t="shared" si="0"/>
        <v>5.8975906705995396E-2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71140</v>
      </c>
      <c r="F12" s="118" t="str">
        <f t="shared" si="0"/>
        <v>-</v>
      </c>
      <c r="G12" s="117">
        <v>725227</v>
      </c>
      <c r="H12" s="118">
        <f t="shared" si="0"/>
        <v>9.1943632274388527</v>
      </c>
      <c r="I12" s="117">
        <v>745949</v>
      </c>
      <c r="J12" s="118">
        <f t="shared" si="0"/>
        <v>2.8573122622296276E-2</v>
      </c>
      <c r="K12" s="117">
        <v>789795</v>
      </c>
      <c r="L12" s="118">
        <f t="shared" si="0"/>
        <v>5.8778817318610344E-2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71284</v>
      </c>
      <c r="F13" s="118" t="str">
        <f t="shared" si="0"/>
        <v>-</v>
      </c>
      <c r="G13" s="117">
        <v>653261</v>
      </c>
      <c r="H13" s="118">
        <f t="shared" si="0"/>
        <v>8.1642023455473876</v>
      </c>
      <c r="I13" s="117">
        <v>671021</v>
      </c>
      <c r="J13" s="118">
        <f t="shared" si="0"/>
        <v>2.7186683423623847E-2</v>
      </c>
      <c r="K13" s="117">
        <v>746827</v>
      </c>
      <c r="L13" s="118">
        <f t="shared" si="0"/>
        <v>0.11297112907047624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113899</v>
      </c>
      <c r="F14" s="118" t="str">
        <f t="shared" si="0"/>
        <v>-</v>
      </c>
      <c r="G14" s="117">
        <v>672943</v>
      </c>
      <c r="H14" s="118">
        <f t="shared" si="0"/>
        <v>4.9082432681586319</v>
      </c>
      <c r="I14" s="117">
        <v>758024</v>
      </c>
      <c r="J14" s="118">
        <f t="shared" si="0"/>
        <v>0.12643121334199181</v>
      </c>
      <c r="K14" s="117">
        <v>787690</v>
      </c>
      <c r="L14" s="118">
        <f t="shared" si="0"/>
        <v>3.9135964032801063E-2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254312</v>
      </c>
      <c r="F15" s="118" t="str">
        <f t="shared" si="0"/>
        <v>-</v>
      </c>
      <c r="G15" s="117">
        <v>858220</v>
      </c>
      <c r="H15" s="118">
        <f t="shared" si="0"/>
        <v>2.3746736292428197</v>
      </c>
      <c r="I15" s="117">
        <v>871300</v>
      </c>
      <c r="J15" s="118">
        <f t="shared" si="0"/>
        <v>1.5240847335182162E-2</v>
      </c>
      <c r="K15" s="117">
        <v>895588</v>
      </c>
      <c r="L15" s="118">
        <f t="shared" si="0"/>
        <v>2.7875588201538015E-2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191201</v>
      </c>
      <c r="D16" s="118">
        <v>-0.80228508439032353</v>
      </c>
      <c r="E16" s="117">
        <v>386772</v>
      </c>
      <c r="F16" s="118">
        <f t="shared" si="0"/>
        <v>1.0228555289982793</v>
      </c>
      <c r="G16" s="117">
        <v>895466</v>
      </c>
      <c r="H16" s="118">
        <f t="shared" si="0"/>
        <v>1.3152296443382663</v>
      </c>
      <c r="I16" s="117">
        <v>947197</v>
      </c>
      <c r="J16" s="118">
        <f t="shared" si="0"/>
        <v>5.7769920912686734E-2</v>
      </c>
      <c r="K16" s="117">
        <v>936279</v>
      </c>
      <c r="L16" s="118">
        <f t="shared" si="0"/>
        <v>-1.1526641237250557E-2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105790</v>
      </c>
      <c r="D17" s="118">
        <v>-0.86726440969738949</v>
      </c>
      <c r="E17" s="117">
        <v>422869</v>
      </c>
      <c r="F17" s="118">
        <f t="shared" si="0"/>
        <v>2.99724926741658</v>
      </c>
      <c r="G17" s="117">
        <v>748642</v>
      </c>
      <c r="H17" s="118">
        <f t="shared" si="0"/>
        <v>0.77038751953914808</v>
      </c>
      <c r="I17" s="117">
        <v>799868</v>
      </c>
      <c r="J17" s="118">
        <f t="shared" si="0"/>
        <v>6.8425228613943734E-2</v>
      </c>
      <c r="K17" s="117">
        <v>807680</v>
      </c>
      <c r="L17" s="118">
        <f t="shared" si="0"/>
        <v>9.7666114908960822E-3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101639</v>
      </c>
      <c r="D18" s="118">
        <v>-0.8772455089820359</v>
      </c>
      <c r="E18" s="117">
        <v>627412</v>
      </c>
      <c r="F18" s="118">
        <f t="shared" si="0"/>
        <v>5.1729454244925668</v>
      </c>
      <c r="G18" s="117">
        <v>801936</v>
      </c>
      <c r="H18" s="118">
        <f t="shared" si="0"/>
        <v>0.27816490599478483</v>
      </c>
      <c r="I18" s="117">
        <v>863416</v>
      </c>
      <c r="J18" s="118">
        <f t="shared" si="0"/>
        <v>7.6664471977813786E-2</v>
      </c>
      <c r="K18" s="117">
        <v>870321</v>
      </c>
      <c r="L18" s="118">
        <f t="shared" si="0"/>
        <v>7.997303733078942E-3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110775</v>
      </c>
      <c r="D19" s="118">
        <v>-0.86625818719628145</v>
      </c>
      <c r="E19" s="117">
        <v>660916</v>
      </c>
      <c r="F19" s="118">
        <f t="shared" si="0"/>
        <v>4.9662920334010385</v>
      </c>
      <c r="G19" s="117">
        <v>785918</v>
      </c>
      <c r="H19" s="118">
        <f t="shared" si="0"/>
        <v>0.18913447397248673</v>
      </c>
      <c r="I19" s="117">
        <v>847777</v>
      </c>
      <c r="J19" s="118">
        <f t="shared" si="0"/>
        <v>7.8709229207118314E-2</v>
      </c>
      <c r="K19" s="117">
        <v>817457</v>
      </c>
      <c r="L19" s="118">
        <f t="shared" si="0"/>
        <v>-3.5764121933008375E-2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118240</v>
      </c>
      <c r="D20" s="118">
        <v>-0.86305431499360674</v>
      </c>
      <c r="E20" s="117">
        <v>579557</v>
      </c>
      <c r="F20" s="118">
        <f t="shared" si="0"/>
        <v>3.9015307848443843</v>
      </c>
      <c r="G20" s="117">
        <v>790311</v>
      </c>
      <c r="H20" s="118">
        <f t="shared" si="0"/>
        <v>0.36364671637129731</v>
      </c>
      <c r="I20" s="117">
        <v>831777</v>
      </c>
      <c r="J20" s="118">
        <f t="shared" si="0"/>
        <v>5.2467952489589464E-2</v>
      </c>
      <c r="K20" s="117">
        <v>834955</v>
      </c>
      <c r="L20" s="118">
        <f t="shared" si="0"/>
        <v>3.8207356058175268E-3</v>
      </c>
      <c r="M20" s="117"/>
      <c r="N20" s="118"/>
    </row>
    <row r="21" spans="1:15" ht="15.75" x14ac:dyDescent="0.25">
      <c r="A21" s="1"/>
      <c r="B21" s="119" t="s">
        <v>30</v>
      </c>
      <c r="C21" s="120">
        <v>2858440</v>
      </c>
      <c r="D21" s="121">
        <v>-0.71680604408130044</v>
      </c>
      <c r="E21" s="120">
        <v>3367162</v>
      </c>
      <c r="F21" s="121">
        <f t="shared" si="0"/>
        <v>0.17797190075705638</v>
      </c>
      <c r="G21" s="120">
        <v>8865243</v>
      </c>
      <c r="H21" s="121">
        <f t="shared" si="0"/>
        <v>1.6328531267577859</v>
      </c>
      <c r="I21" s="120">
        <v>9739308</v>
      </c>
      <c r="J21" s="121">
        <f t="shared" si="0"/>
        <v>9.8594590131370285E-2</v>
      </c>
      <c r="K21" s="120">
        <v>10014981</v>
      </c>
      <c r="L21" s="121">
        <f t="shared" si="0"/>
        <v>2.8305193757092395E-2</v>
      </c>
      <c r="M21" s="120">
        <v>1688329</v>
      </c>
      <c r="N21" s="121">
        <v>1.601231494336286E-2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284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501178</v>
      </c>
      <c r="D31" s="118">
        <v>0.10112710095572885</v>
      </c>
      <c r="E31" s="117">
        <v>14580</v>
      </c>
      <c r="F31" s="118">
        <f t="shared" ref="F31:J43" si="2">IFERROR(E31/C31-1,"-")</f>
        <v>-0.97090853948098277</v>
      </c>
      <c r="G31" s="117">
        <v>303205</v>
      </c>
      <c r="H31" s="118">
        <f t="shared" si="2"/>
        <v>19.795953360768177</v>
      </c>
      <c r="I31" s="117">
        <v>488351</v>
      </c>
      <c r="J31" s="118">
        <f t="shared" si="2"/>
        <v>0.6106297719364786</v>
      </c>
      <c r="K31" s="117">
        <v>464379</v>
      </c>
      <c r="L31" s="118">
        <f t="shared" ref="L31:L43" si="3">IFERROR(K31/I31-1,"-")</f>
        <v>-4.9087643928240166E-2</v>
      </c>
      <c r="M31" s="117">
        <v>516029</v>
      </c>
      <c r="N31" s="118">
        <f t="shared" ref="N31:N32" si="4">IFERROR(M31/K31-1,"-")</f>
        <v>0.11122380641674146</v>
      </c>
    </row>
    <row r="32" spans="1:15" x14ac:dyDescent="0.25">
      <c r="B32" s="116" t="s">
        <v>73</v>
      </c>
      <c r="C32" s="117">
        <v>463416</v>
      </c>
      <c r="D32" s="118">
        <v>0.11876510365239801</v>
      </c>
      <c r="E32" s="117">
        <v>16940</v>
      </c>
      <c r="F32" s="118">
        <f t="shared" si="2"/>
        <v>-0.9634453708978542</v>
      </c>
      <c r="G32" s="117">
        <v>330152</v>
      </c>
      <c r="H32" s="118">
        <f t="shared" si="2"/>
        <v>18.489492325855963</v>
      </c>
      <c r="I32" s="117">
        <v>443471</v>
      </c>
      <c r="J32" s="118">
        <f t="shared" si="2"/>
        <v>0.34323281397659255</v>
      </c>
      <c r="K32" s="117">
        <v>463066</v>
      </c>
      <c r="L32" s="118">
        <f t="shared" si="3"/>
        <v>4.4185527351281229E-2</v>
      </c>
      <c r="M32" s="117">
        <v>474785</v>
      </c>
      <c r="N32" s="118">
        <f t="shared" si="4"/>
        <v>2.5307407583368136E-2</v>
      </c>
    </row>
    <row r="33" spans="2:15" x14ac:dyDescent="0.25">
      <c r="B33" s="116" t="s">
        <v>75</v>
      </c>
      <c r="C33" s="117">
        <v>215134</v>
      </c>
      <c r="D33" s="118">
        <v>-0.51879231710399465</v>
      </c>
      <c r="E33" s="117">
        <v>21891</v>
      </c>
      <c r="F33" s="118">
        <f t="shared" si="2"/>
        <v>-0.89824481485957586</v>
      </c>
      <c r="G33" s="117">
        <v>426904</v>
      </c>
      <c r="H33" s="118">
        <f t="shared" si="2"/>
        <v>18.501347585765838</v>
      </c>
      <c r="I33" s="117">
        <v>469427</v>
      </c>
      <c r="J33" s="118">
        <f t="shared" si="2"/>
        <v>9.9607874369881833E-2</v>
      </c>
      <c r="K33" s="117">
        <v>495607</v>
      </c>
      <c r="L33" s="118">
        <f t="shared" si="3"/>
        <v>5.5770119741727742E-2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21218</v>
      </c>
      <c r="F34" s="118" t="str">
        <f t="shared" si="2"/>
        <v>-</v>
      </c>
      <c r="G34" s="117">
        <v>425285</v>
      </c>
      <c r="H34" s="118">
        <f t="shared" si="2"/>
        <v>19.043595060797436</v>
      </c>
      <c r="I34" s="117">
        <v>444527</v>
      </c>
      <c r="J34" s="118">
        <f t="shared" si="2"/>
        <v>4.5244953384201203E-2</v>
      </c>
      <c r="K34" s="117">
        <v>447408</v>
      </c>
      <c r="L34" s="118">
        <f t="shared" si="3"/>
        <v>6.4810461456783486E-3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21400</v>
      </c>
      <c r="F35" s="118" t="str">
        <f t="shared" si="2"/>
        <v>-</v>
      </c>
      <c r="G35" s="117">
        <v>388948</v>
      </c>
      <c r="H35" s="118">
        <f t="shared" si="2"/>
        <v>17.175140186915886</v>
      </c>
      <c r="I35" s="117">
        <v>422412</v>
      </c>
      <c r="J35" s="118">
        <f t="shared" si="2"/>
        <v>8.6037208058660886E-2</v>
      </c>
      <c r="K35" s="117">
        <v>435777</v>
      </c>
      <c r="L35" s="118">
        <f t="shared" si="3"/>
        <v>3.1639726144143676E-2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44736</v>
      </c>
      <c r="F36" s="118" t="str">
        <f t="shared" si="2"/>
        <v>-</v>
      </c>
      <c r="G36" s="117">
        <v>408804</v>
      </c>
      <c r="H36" s="118">
        <f t="shared" si="2"/>
        <v>8.1381437768240339</v>
      </c>
      <c r="I36" s="117">
        <v>454213</v>
      </c>
      <c r="J36" s="118">
        <f t="shared" si="2"/>
        <v>0.11107768025753173</v>
      </c>
      <c r="K36" s="117">
        <v>465333</v>
      </c>
      <c r="L36" s="118">
        <f t="shared" si="3"/>
        <v>2.4481906066096792E-2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113386</v>
      </c>
      <c r="F37" s="118" t="str">
        <f t="shared" si="2"/>
        <v>-</v>
      </c>
      <c r="G37" s="117">
        <v>491736</v>
      </c>
      <c r="H37" s="118">
        <f t="shared" si="2"/>
        <v>3.3368317076182246</v>
      </c>
      <c r="I37" s="117">
        <v>510638</v>
      </c>
      <c r="J37" s="118">
        <f t="shared" si="2"/>
        <v>3.8439325166349514E-2</v>
      </c>
      <c r="K37" s="117">
        <v>531003</v>
      </c>
      <c r="L37" s="118">
        <f t="shared" si="3"/>
        <v>3.9881481597531021E-2</v>
      </c>
      <c r="M37" s="117"/>
      <c r="N37" s="118"/>
    </row>
    <row r="38" spans="2:15" x14ac:dyDescent="0.25">
      <c r="B38" s="116" t="s">
        <v>85</v>
      </c>
      <c r="C38" s="117">
        <v>96004</v>
      </c>
      <c r="D38" s="118">
        <v>-0.80321242333803422</v>
      </c>
      <c r="E38" s="117">
        <v>197818</v>
      </c>
      <c r="F38" s="118">
        <f t="shared" si="2"/>
        <v>1.0605183117370109</v>
      </c>
      <c r="G38" s="117">
        <v>530698</v>
      </c>
      <c r="H38" s="118">
        <f t="shared" si="2"/>
        <v>1.6827588995945768</v>
      </c>
      <c r="I38" s="117">
        <v>569851</v>
      </c>
      <c r="J38" s="118">
        <f t="shared" si="2"/>
        <v>7.3776422748907944E-2</v>
      </c>
      <c r="K38" s="117">
        <v>553021</v>
      </c>
      <c r="L38" s="118">
        <f t="shared" si="3"/>
        <v>-2.9534036090135829E-2</v>
      </c>
      <c r="M38" s="117"/>
      <c r="N38" s="118"/>
    </row>
    <row r="39" spans="2:15" x14ac:dyDescent="0.25">
      <c r="B39" s="116" t="s">
        <v>87</v>
      </c>
      <c r="C39" s="117">
        <v>60570</v>
      </c>
      <c r="D39" s="118">
        <v>-0.86497933561897289</v>
      </c>
      <c r="E39" s="117">
        <v>241203</v>
      </c>
      <c r="F39" s="118">
        <f t="shared" si="2"/>
        <v>2.9822189202575533</v>
      </c>
      <c r="G39" s="117">
        <v>466212</v>
      </c>
      <c r="H39" s="118">
        <f t="shared" si="2"/>
        <v>0.93286153157299045</v>
      </c>
      <c r="I39" s="117">
        <v>491257</v>
      </c>
      <c r="J39" s="118">
        <f t="shared" si="2"/>
        <v>5.3720195962351891E-2</v>
      </c>
      <c r="K39" s="117">
        <v>500247</v>
      </c>
      <c r="L39" s="118">
        <f t="shared" si="3"/>
        <v>1.829999368965729E-2</v>
      </c>
      <c r="M39" s="117"/>
      <c r="N39" s="118"/>
    </row>
    <row r="40" spans="2:15" x14ac:dyDescent="0.25">
      <c r="B40" s="116" t="s">
        <v>89</v>
      </c>
      <c r="C40" s="117">
        <v>51321</v>
      </c>
      <c r="D40" s="118">
        <v>-0.89245817957792961</v>
      </c>
      <c r="E40" s="117">
        <v>379310</v>
      </c>
      <c r="F40" s="118">
        <f t="shared" si="2"/>
        <v>6.3909315874593249</v>
      </c>
      <c r="G40" s="117">
        <v>492206</v>
      </c>
      <c r="H40" s="118">
        <f t="shared" si="2"/>
        <v>0.29763517966834518</v>
      </c>
      <c r="I40" s="117">
        <v>505474</v>
      </c>
      <c r="J40" s="118">
        <f t="shared" si="2"/>
        <v>2.6956193138645279E-2</v>
      </c>
      <c r="K40" s="117">
        <v>527606</v>
      </c>
      <c r="L40" s="118">
        <f t="shared" si="3"/>
        <v>4.3784645698888625E-2</v>
      </c>
      <c r="M40" s="117"/>
      <c r="N40" s="118"/>
    </row>
    <row r="41" spans="2:15" x14ac:dyDescent="0.25">
      <c r="B41" s="116" t="s">
        <v>91</v>
      </c>
      <c r="C41" s="117">
        <v>52157</v>
      </c>
      <c r="D41" s="118">
        <v>-0.88898419806903128</v>
      </c>
      <c r="E41" s="117">
        <v>382750</v>
      </c>
      <c r="F41" s="118">
        <f t="shared" si="2"/>
        <v>6.3384205379910652</v>
      </c>
      <c r="G41" s="117">
        <v>471403</v>
      </c>
      <c r="H41" s="118">
        <f t="shared" si="2"/>
        <v>0.23162116263879806</v>
      </c>
      <c r="I41" s="117">
        <v>495470</v>
      </c>
      <c r="J41" s="118">
        <f t="shared" si="2"/>
        <v>5.105398141293116E-2</v>
      </c>
      <c r="K41" s="117">
        <v>484662</v>
      </c>
      <c r="L41" s="118">
        <f t="shared" si="3"/>
        <v>-2.1813631501402697E-2</v>
      </c>
      <c r="M41" s="117"/>
      <c r="N41" s="118"/>
    </row>
    <row r="42" spans="2:15" x14ac:dyDescent="0.25">
      <c r="B42" s="116" t="s">
        <v>93</v>
      </c>
      <c r="C42" s="117">
        <v>56375</v>
      </c>
      <c r="D42" s="118">
        <v>-0.88385915179583108</v>
      </c>
      <c r="E42" s="117">
        <v>322714</v>
      </c>
      <c r="F42" s="118">
        <f t="shared" si="2"/>
        <v>4.7244168514412417</v>
      </c>
      <c r="G42" s="117">
        <v>481522</v>
      </c>
      <c r="H42" s="118">
        <f t="shared" si="2"/>
        <v>0.49210136529558679</v>
      </c>
      <c r="I42" s="117">
        <v>480103</v>
      </c>
      <c r="J42" s="118">
        <f t="shared" si="2"/>
        <v>-2.9469058526920833E-3</v>
      </c>
      <c r="K42" s="117">
        <v>488662</v>
      </c>
      <c r="L42" s="118">
        <f t="shared" si="3"/>
        <v>1.7827424531819291E-2</v>
      </c>
      <c r="M42" s="117"/>
      <c r="N42" s="118"/>
    </row>
    <row r="43" spans="2:15" ht="15.75" x14ac:dyDescent="0.25">
      <c r="B43" s="119" t="s">
        <v>30</v>
      </c>
      <c r="C43" s="120">
        <v>1557028</v>
      </c>
      <c r="D43" s="121">
        <v>-0.715436376044158</v>
      </c>
      <c r="E43" s="120">
        <v>1777946</v>
      </c>
      <c r="F43" s="121">
        <f t="shared" si="2"/>
        <v>0.14188441055652179</v>
      </c>
      <c r="G43" s="120">
        <v>5217075</v>
      </c>
      <c r="H43" s="121">
        <f t="shared" si="2"/>
        <v>1.9343270268050885</v>
      </c>
      <c r="I43" s="120">
        <v>5775194</v>
      </c>
      <c r="J43" s="121">
        <f t="shared" si="2"/>
        <v>0.10697929395302919</v>
      </c>
      <c r="K43" s="120">
        <v>5856771</v>
      </c>
      <c r="L43" s="121">
        <f t="shared" si="3"/>
        <v>1.4125412929851366E-2</v>
      </c>
      <c r="M43" s="120">
        <v>990814</v>
      </c>
      <c r="N43" s="121">
        <v>6.8326423669328173E-2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8" t="s">
        <v>285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149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370908</v>
      </c>
      <c r="D53" s="118">
        <v>9.8527726194389986E-2</v>
      </c>
      <c r="E53" s="117">
        <v>11298</v>
      </c>
      <c r="F53" s="118">
        <f t="shared" ref="F53:J65" si="5">IFERROR(E53/C53-1,"-")</f>
        <v>-0.96953961629298913</v>
      </c>
      <c r="G53" s="117">
        <v>234995</v>
      </c>
      <c r="H53" s="118">
        <f t="shared" si="5"/>
        <v>19.799699061780846</v>
      </c>
      <c r="I53" s="117">
        <v>371455</v>
      </c>
      <c r="J53" s="118">
        <f t="shared" si="5"/>
        <v>0.58069320623843068</v>
      </c>
      <c r="K53" s="117">
        <v>375590</v>
      </c>
      <c r="L53" s="118">
        <f t="shared" ref="L53:L65" si="6">IFERROR(K53/I53-1,"-")</f>
        <v>1.1131900230175962E-2</v>
      </c>
      <c r="M53" s="117">
        <v>392816</v>
      </c>
      <c r="N53" s="118">
        <f t="shared" ref="N53:N54" si="7">IFERROR(M53/K53-1,"-")</f>
        <v>4.5863840890332463E-2</v>
      </c>
    </row>
    <row r="54" spans="1:15" x14ac:dyDescent="0.25">
      <c r="A54" s="1">
        <v>2</v>
      </c>
      <c r="B54" s="116" t="s">
        <v>73</v>
      </c>
      <c r="C54" s="117">
        <v>336790</v>
      </c>
      <c r="D54" s="118">
        <v>0.12451126714947303</v>
      </c>
      <c r="E54" s="117">
        <v>14719</v>
      </c>
      <c r="F54" s="118">
        <f t="shared" si="5"/>
        <v>-0.95629620831972451</v>
      </c>
      <c r="G54" s="117">
        <v>256339</v>
      </c>
      <c r="H54" s="118">
        <f t="shared" si="5"/>
        <v>16.415517358516205</v>
      </c>
      <c r="I54" s="117">
        <v>333022</v>
      </c>
      <c r="J54" s="118">
        <f t="shared" si="5"/>
        <v>0.29914683290486432</v>
      </c>
      <c r="K54" s="117">
        <v>353865</v>
      </c>
      <c r="L54" s="118">
        <f t="shared" si="6"/>
        <v>6.2587456684543463E-2</v>
      </c>
      <c r="M54" s="117">
        <v>362809</v>
      </c>
      <c r="N54" s="118">
        <f t="shared" si="7"/>
        <v>2.5275175561301655E-2</v>
      </c>
    </row>
    <row r="55" spans="1:15" x14ac:dyDescent="0.25">
      <c r="A55" s="1">
        <v>3</v>
      </c>
      <c r="B55" s="116" t="s">
        <v>75</v>
      </c>
      <c r="C55" s="117">
        <v>153036</v>
      </c>
      <c r="D55" s="118">
        <v>-0.53248038712515577</v>
      </c>
      <c r="E55" s="117">
        <v>19759</v>
      </c>
      <c r="F55" s="118">
        <f t="shared" si="5"/>
        <v>-0.87088658877649705</v>
      </c>
      <c r="G55" s="117">
        <v>322615</v>
      </c>
      <c r="H55" s="118">
        <f t="shared" si="5"/>
        <v>15.327496330785969</v>
      </c>
      <c r="I55" s="117">
        <v>346043</v>
      </c>
      <c r="J55" s="118">
        <f t="shared" si="5"/>
        <v>7.2619066069463667E-2</v>
      </c>
      <c r="K55" s="117">
        <v>376224</v>
      </c>
      <c r="L55" s="118">
        <f t="shared" si="6"/>
        <v>8.7217484532269074E-2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15140</v>
      </c>
      <c r="F56" s="118" t="str">
        <f t="shared" si="5"/>
        <v>-</v>
      </c>
      <c r="G56" s="117">
        <v>326468</v>
      </c>
      <c r="H56" s="118">
        <f t="shared" si="5"/>
        <v>20.563276089828271</v>
      </c>
      <c r="I56" s="117">
        <v>331335</v>
      </c>
      <c r="J56" s="118">
        <f t="shared" si="5"/>
        <v>1.4908046117843021E-2</v>
      </c>
      <c r="K56" s="117">
        <v>344040</v>
      </c>
      <c r="L56" s="118">
        <f t="shared" si="6"/>
        <v>3.8344877540857469E-2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19434</v>
      </c>
      <c r="F57" s="118" t="str">
        <f t="shared" si="5"/>
        <v>-</v>
      </c>
      <c r="G57" s="117">
        <v>316077</v>
      </c>
      <c r="H57" s="118">
        <f t="shared" si="5"/>
        <v>15.264124729854892</v>
      </c>
      <c r="I57" s="117">
        <v>340704</v>
      </c>
      <c r="J57" s="118">
        <f t="shared" si="5"/>
        <v>7.7914558794217825E-2</v>
      </c>
      <c r="K57" s="117">
        <v>344685</v>
      </c>
      <c r="L57" s="118">
        <f t="shared" si="6"/>
        <v>1.1684629473091013E-2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38047</v>
      </c>
      <c r="F58" s="118" t="str">
        <f t="shared" si="5"/>
        <v>-</v>
      </c>
      <c r="G58" s="117">
        <v>318832</v>
      </c>
      <c r="H58" s="118">
        <f t="shared" si="5"/>
        <v>7.3799511130969595</v>
      </c>
      <c r="I58" s="117">
        <v>354121</v>
      </c>
      <c r="J58" s="118">
        <f t="shared" si="5"/>
        <v>0.11068211471872336</v>
      </c>
      <c r="K58" s="117">
        <v>354898</v>
      </c>
      <c r="L58" s="118">
        <f t="shared" si="6"/>
        <v>2.1941652711925386E-3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101654</v>
      </c>
      <c r="F59" s="118" t="str">
        <f t="shared" si="5"/>
        <v>-</v>
      </c>
      <c r="G59" s="117">
        <v>380812</v>
      </c>
      <c r="H59" s="118">
        <f t="shared" si="5"/>
        <v>2.7461585377850355</v>
      </c>
      <c r="I59" s="117">
        <v>398818</v>
      </c>
      <c r="J59" s="118">
        <f t="shared" si="5"/>
        <v>4.7283173849563598E-2</v>
      </c>
      <c r="K59" s="117">
        <v>405625</v>
      </c>
      <c r="L59" s="118">
        <f t="shared" si="6"/>
        <v>1.7067935750141761E-2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69690</v>
      </c>
      <c r="D60" s="118">
        <v>-0.81755875869796268</v>
      </c>
      <c r="E60" s="117">
        <v>163462</v>
      </c>
      <c r="F60" s="118">
        <f t="shared" si="5"/>
        <v>1.3455589037164586</v>
      </c>
      <c r="G60" s="117">
        <v>408951</v>
      </c>
      <c r="H60" s="118">
        <f t="shared" si="5"/>
        <v>1.5018108184165126</v>
      </c>
      <c r="I60" s="117">
        <v>415100</v>
      </c>
      <c r="J60" s="118">
        <f t="shared" si="5"/>
        <v>1.5036031211563161E-2</v>
      </c>
      <c r="K60" s="117">
        <v>423978</v>
      </c>
      <c r="L60" s="118">
        <f t="shared" si="6"/>
        <v>2.1387617441580353E-2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47226</v>
      </c>
      <c r="D61" s="118">
        <v>-0.86598903531174454</v>
      </c>
      <c r="E61" s="117">
        <v>196992</v>
      </c>
      <c r="F61" s="118">
        <f t="shared" si="5"/>
        <v>3.1712615931901915</v>
      </c>
      <c r="G61" s="117">
        <v>364342</v>
      </c>
      <c r="H61" s="118">
        <f t="shared" si="5"/>
        <v>0.84952688434048085</v>
      </c>
      <c r="I61" s="117">
        <v>384126</v>
      </c>
      <c r="J61" s="118">
        <f t="shared" si="5"/>
        <v>5.4300629628206476E-2</v>
      </c>
      <c r="K61" s="117">
        <v>385672</v>
      </c>
      <c r="L61" s="118">
        <f t="shared" si="6"/>
        <v>4.0247210550705681E-3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43327</v>
      </c>
      <c r="D62" s="118">
        <v>-0.88349574607681802</v>
      </c>
      <c r="E62" s="117">
        <v>303261</v>
      </c>
      <c r="F62" s="118">
        <f t="shared" si="5"/>
        <v>5.9993537517021718</v>
      </c>
      <c r="G62" s="117">
        <v>388751</v>
      </c>
      <c r="H62" s="118">
        <f t="shared" si="5"/>
        <v>0.28190238771223464</v>
      </c>
      <c r="I62" s="117">
        <v>392254</v>
      </c>
      <c r="J62" s="118">
        <f t="shared" si="5"/>
        <v>9.0109092966963455E-3</v>
      </c>
      <c r="K62" s="117">
        <v>410112</v>
      </c>
      <c r="L62" s="118">
        <f t="shared" si="6"/>
        <v>4.5526623055469173E-2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39419</v>
      </c>
      <c r="D63" s="118">
        <v>-0.88741481638038877</v>
      </c>
      <c r="E63" s="117">
        <v>295608</v>
      </c>
      <c r="F63" s="118">
        <f t="shared" si="5"/>
        <v>6.4991247875390039</v>
      </c>
      <c r="G63" s="117">
        <v>371295</v>
      </c>
      <c r="H63" s="118">
        <f t="shared" si="5"/>
        <v>0.25603840220832996</v>
      </c>
      <c r="I63" s="117">
        <v>361460</v>
      </c>
      <c r="J63" s="118">
        <f t="shared" si="5"/>
        <v>-2.6488371779851638E-2</v>
      </c>
      <c r="K63" s="117">
        <v>367251</v>
      </c>
      <c r="L63" s="118">
        <f t="shared" si="6"/>
        <v>1.6021136501964239E-2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43129</v>
      </c>
      <c r="D64" s="118">
        <v>-0.87992137493631206</v>
      </c>
      <c r="E64" s="117">
        <v>256762</v>
      </c>
      <c r="F64" s="118">
        <f t="shared" si="5"/>
        <v>4.9533492545618953</v>
      </c>
      <c r="G64" s="117">
        <v>375961</v>
      </c>
      <c r="H64" s="118">
        <f t="shared" si="5"/>
        <v>0.46423925658781284</v>
      </c>
      <c r="I64" s="117">
        <v>362997</v>
      </c>
      <c r="J64" s="118">
        <f t="shared" si="5"/>
        <v>-3.448230002580055E-2</v>
      </c>
      <c r="K64" s="117">
        <v>369112</v>
      </c>
      <c r="L64" s="118">
        <f t="shared" si="6"/>
        <v>1.684586924960807E-2</v>
      </c>
      <c r="M64" s="117"/>
      <c r="N64" s="118"/>
    </row>
    <row r="65" spans="1:15" ht="15.75" x14ac:dyDescent="0.25">
      <c r="B65" s="119" t="s">
        <v>30</v>
      </c>
      <c r="C65" s="120">
        <v>1144929</v>
      </c>
      <c r="D65" s="121">
        <v>-0.72279761760646921</v>
      </c>
      <c r="E65" s="120">
        <v>1436136</v>
      </c>
      <c r="F65" s="121">
        <f t="shared" si="5"/>
        <v>0.25434502925508928</v>
      </c>
      <c r="G65" s="120">
        <v>4065438</v>
      </c>
      <c r="H65" s="121">
        <f t="shared" si="5"/>
        <v>1.8308168585704974</v>
      </c>
      <c r="I65" s="120">
        <v>4391435</v>
      </c>
      <c r="J65" s="121">
        <f t="shared" si="5"/>
        <v>8.0187423839694461E-2</v>
      </c>
      <c r="K65" s="120">
        <v>4511052</v>
      </c>
      <c r="L65" s="121">
        <f t="shared" si="6"/>
        <v>2.7238704432605676E-2</v>
      </c>
      <c r="M65" s="120">
        <v>755625</v>
      </c>
      <c r="N65" s="121">
        <v>3.5876099279599227E-2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286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130270</v>
      </c>
      <c r="D75" s="118">
        <v>0.10859593733245965</v>
      </c>
      <c r="E75" s="117">
        <v>3282</v>
      </c>
      <c r="F75" s="118">
        <f t="shared" ref="F75:J87" si="8">IFERROR(E75/C75-1,"-")</f>
        <v>-0.97480617179703688</v>
      </c>
      <c r="G75" s="117">
        <v>68210</v>
      </c>
      <c r="H75" s="118">
        <f t="shared" si="8"/>
        <v>19.783059110298598</v>
      </c>
      <c r="I75" s="117">
        <v>116896</v>
      </c>
      <c r="J75" s="118">
        <f t="shared" si="8"/>
        <v>0.71376630992523094</v>
      </c>
      <c r="K75" s="117">
        <v>88789</v>
      </c>
      <c r="L75" s="118">
        <f t="shared" ref="L75:L87" si="9">IFERROR(K75/I75-1,"-")</f>
        <v>-0.24044449767314535</v>
      </c>
      <c r="M75" s="117">
        <v>123213</v>
      </c>
      <c r="N75" s="118">
        <f t="shared" ref="N75:N76" si="10">IFERROR(M75/K75-1,"-")</f>
        <v>0.38770568426269025</v>
      </c>
    </row>
    <row r="76" spans="1:15" x14ac:dyDescent="0.25">
      <c r="A76" s="1">
        <v>2</v>
      </c>
      <c r="B76" s="116" t="s">
        <v>73</v>
      </c>
      <c r="C76" s="117">
        <v>126626</v>
      </c>
      <c r="D76" s="118">
        <v>0.103763881382821</v>
      </c>
      <c r="E76" s="117">
        <v>2221</v>
      </c>
      <c r="F76" s="118">
        <f t="shared" si="8"/>
        <v>-0.98246015826133659</v>
      </c>
      <c r="G76" s="117">
        <v>73813</v>
      </c>
      <c r="H76" s="118">
        <f t="shared" si="8"/>
        <v>32.234128770823951</v>
      </c>
      <c r="I76" s="117">
        <v>110449</v>
      </c>
      <c r="J76" s="118">
        <f t="shared" si="8"/>
        <v>0.49633533388427509</v>
      </c>
      <c r="K76" s="117">
        <v>109201</v>
      </c>
      <c r="L76" s="118">
        <f t="shared" si="9"/>
        <v>-1.1299332723700539E-2</v>
      </c>
      <c r="M76" s="117">
        <v>111976</v>
      </c>
      <c r="N76" s="118">
        <f t="shared" si="10"/>
        <v>2.54118552027911E-2</v>
      </c>
    </row>
    <row r="77" spans="1:15" x14ac:dyDescent="0.25">
      <c r="A77" s="1">
        <v>3</v>
      </c>
      <c r="B77" s="116" t="s">
        <v>75</v>
      </c>
      <c r="C77" s="117">
        <v>62098</v>
      </c>
      <c r="D77" s="118">
        <v>-0.48137136175721384</v>
      </c>
      <c r="E77" s="117">
        <v>2132</v>
      </c>
      <c r="F77" s="118">
        <f t="shared" si="8"/>
        <v>-0.96566717124545076</v>
      </c>
      <c r="G77" s="117">
        <v>104289</v>
      </c>
      <c r="H77" s="118">
        <f t="shared" si="8"/>
        <v>47.916041275797376</v>
      </c>
      <c r="I77" s="117">
        <v>123384</v>
      </c>
      <c r="J77" s="118">
        <f t="shared" si="8"/>
        <v>0.18309697091735466</v>
      </c>
      <c r="K77" s="117">
        <v>119383</v>
      </c>
      <c r="L77" s="118">
        <f t="shared" si="9"/>
        <v>-3.2427219088374537E-2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6078</v>
      </c>
      <c r="F78" s="118" t="str">
        <f t="shared" si="8"/>
        <v>-</v>
      </c>
      <c r="G78" s="117">
        <v>98817</v>
      </c>
      <c r="H78" s="118">
        <f t="shared" si="8"/>
        <v>15.258144126357355</v>
      </c>
      <c r="I78" s="117">
        <v>113192</v>
      </c>
      <c r="J78" s="118">
        <f t="shared" si="8"/>
        <v>0.14547092099537529</v>
      </c>
      <c r="K78" s="117">
        <v>103368</v>
      </c>
      <c r="L78" s="118">
        <f t="shared" si="9"/>
        <v>-8.679058590713129E-2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1966</v>
      </c>
      <c r="F79" s="118" t="str">
        <f t="shared" si="8"/>
        <v>-</v>
      </c>
      <c r="G79" s="117">
        <v>72871</v>
      </c>
      <c r="H79" s="118">
        <f t="shared" si="8"/>
        <v>36.06561546286877</v>
      </c>
      <c r="I79" s="117">
        <v>81708</v>
      </c>
      <c r="J79" s="118">
        <f t="shared" si="8"/>
        <v>0.12126909195701985</v>
      </c>
      <c r="K79" s="117">
        <v>91092</v>
      </c>
      <c r="L79" s="118">
        <f t="shared" si="9"/>
        <v>0.11484799530033785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6689</v>
      </c>
      <c r="F80" s="118" t="str">
        <f t="shared" si="8"/>
        <v>-</v>
      </c>
      <c r="G80" s="117">
        <v>89972</v>
      </c>
      <c r="H80" s="118">
        <f t="shared" si="8"/>
        <v>12.450740020929885</v>
      </c>
      <c r="I80" s="117">
        <v>100092</v>
      </c>
      <c r="J80" s="118">
        <f t="shared" si="8"/>
        <v>0.11247943804739258</v>
      </c>
      <c r="K80" s="117">
        <v>110435</v>
      </c>
      <c r="L80" s="118">
        <f t="shared" si="9"/>
        <v>0.10333493186268639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11732</v>
      </c>
      <c r="F81" s="118" t="str">
        <f t="shared" si="8"/>
        <v>-</v>
      </c>
      <c r="G81" s="117">
        <v>110924</v>
      </c>
      <c r="H81" s="118">
        <f t="shared" si="8"/>
        <v>8.4548244118649851</v>
      </c>
      <c r="I81" s="117">
        <v>111820</v>
      </c>
      <c r="J81" s="118">
        <f t="shared" si="8"/>
        <v>8.077602682918128E-3</v>
      </c>
      <c r="K81" s="117">
        <v>125378</v>
      </c>
      <c r="L81" s="118">
        <f t="shared" si="9"/>
        <v>0.12124843498479709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26314</v>
      </c>
      <c r="D82" s="118">
        <v>-0.75144989137621609</v>
      </c>
      <c r="E82" s="117">
        <v>34356</v>
      </c>
      <c r="F82" s="118">
        <f t="shared" si="8"/>
        <v>0.30561678194117192</v>
      </c>
      <c r="G82" s="117">
        <v>121747</v>
      </c>
      <c r="H82" s="118">
        <f t="shared" si="8"/>
        <v>2.5436896029805567</v>
      </c>
      <c r="I82" s="117">
        <v>154751</v>
      </c>
      <c r="J82" s="118">
        <f t="shared" si="8"/>
        <v>0.27108676189146341</v>
      </c>
      <c r="K82" s="117">
        <v>129043</v>
      </c>
      <c r="L82" s="118">
        <f t="shared" si="9"/>
        <v>-0.16612493618781143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13344</v>
      </c>
      <c r="D83" s="118">
        <v>-0.86128032933446996</v>
      </c>
      <c r="E83" s="117">
        <v>44211</v>
      </c>
      <c r="F83" s="118">
        <f t="shared" si="8"/>
        <v>2.3131744604316546</v>
      </c>
      <c r="G83" s="117">
        <v>101870</v>
      </c>
      <c r="H83" s="118">
        <f t="shared" si="8"/>
        <v>1.3041776933342382</v>
      </c>
      <c r="I83" s="117">
        <v>107131</v>
      </c>
      <c r="J83" s="118">
        <f t="shared" si="8"/>
        <v>5.1644252478649344E-2</v>
      </c>
      <c r="K83" s="117">
        <v>114575</v>
      </c>
      <c r="L83" s="118">
        <f t="shared" si="9"/>
        <v>6.9485023009212998E-2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7994</v>
      </c>
      <c r="D84" s="118">
        <v>-0.92410303151138828</v>
      </c>
      <c r="E84" s="117">
        <v>76049</v>
      </c>
      <c r="F84" s="118">
        <f t="shared" si="8"/>
        <v>8.513259944958719</v>
      </c>
      <c r="G84" s="117">
        <v>103455</v>
      </c>
      <c r="H84" s="118">
        <f t="shared" si="8"/>
        <v>0.36037291746111055</v>
      </c>
      <c r="I84" s="117">
        <v>113220</v>
      </c>
      <c r="J84" s="118">
        <f t="shared" si="8"/>
        <v>9.4388864723792931E-2</v>
      </c>
      <c r="K84" s="117">
        <v>117494</v>
      </c>
      <c r="L84" s="118">
        <f t="shared" si="9"/>
        <v>3.7749514220102531E-2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12738</v>
      </c>
      <c r="D85" s="118">
        <v>-0.89357506892806415</v>
      </c>
      <c r="E85" s="117">
        <v>87142</v>
      </c>
      <c r="F85" s="118">
        <f t="shared" si="8"/>
        <v>5.8411053540587217</v>
      </c>
      <c r="G85" s="117">
        <v>100108</v>
      </c>
      <c r="H85" s="118">
        <f t="shared" si="8"/>
        <v>0.14879162745863073</v>
      </c>
      <c r="I85" s="117">
        <v>134010</v>
      </c>
      <c r="J85" s="118">
        <f t="shared" si="8"/>
        <v>0.33865425340632127</v>
      </c>
      <c r="K85" s="117">
        <v>117411</v>
      </c>
      <c r="L85" s="118">
        <f t="shared" si="9"/>
        <v>-0.12386389075442128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13246</v>
      </c>
      <c r="D86" s="118">
        <v>-0.895063733373472</v>
      </c>
      <c r="E86" s="117">
        <v>65952</v>
      </c>
      <c r="F86" s="118">
        <f t="shared" si="8"/>
        <v>3.9790125320851581</v>
      </c>
      <c r="G86" s="117">
        <v>105561</v>
      </c>
      <c r="H86" s="118">
        <f t="shared" si="8"/>
        <v>0.60057314410480345</v>
      </c>
      <c r="I86" s="117">
        <v>117106</v>
      </c>
      <c r="J86" s="118">
        <f t="shared" si="8"/>
        <v>0.10936804312198634</v>
      </c>
      <c r="K86" s="117">
        <v>119550</v>
      </c>
      <c r="L86" s="118">
        <f t="shared" si="9"/>
        <v>2.0869981042815899E-2</v>
      </c>
      <c r="M86" s="117"/>
      <c r="N86" s="118"/>
    </row>
    <row r="87" spans="1:15" ht="15.75" x14ac:dyDescent="0.25">
      <c r="B87" s="119" t="s">
        <v>30</v>
      </c>
      <c r="C87" s="120">
        <v>412099</v>
      </c>
      <c r="D87" s="121">
        <v>-0.69276928788802783</v>
      </c>
      <c r="E87" s="120">
        <v>341810</v>
      </c>
      <c r="F87" s="121">
        <f t="shared" si="8"/>
        <v>-0.17056338404121341</v>
      </c>
      <c r="G87" s="120">
        <v>1151637</v>
      </c>
      <c r="H87" s="121">
        <f t="shared" si="8"/>
        <v>2.3692314443696789</v>
      </c>
      <c r="I87" s="120">
        <v>1383759</v>
      </c>
      <c r="J87" s="121">
        <f t="shared" si="8"/>
        <v>0.20155830352793469</v>
      </c>
      <c r="K87" s="120">
        <v>1345719</v>
      </c>
      <c r="L87" s="121">
        <f t="shared" si="9"/>
        <v>-2.7490336106214985E-2</v>
      </c>
      <c r="M87" s="120">
        <v>235189</v>
      </c>
      <c r="N87" s="121">
        <v>0.18788322642557698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287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392756</v>
      </c>
      <c r="D97" s="118">
        <v>-6.579642165654187E-2</v>
      </c>
      <c r="E97" s="117">
        <v>37087</v>
      </c>
      <c r="F97" s="118">
        <f t="shared" ref="F97:J109" si="11">IFERROR(E97/C97-1,"-")</f>
        <v>-0.90557241646212916</v>
      </c>
      <c r="G97" s="117">
        <v>273256</v>
      </c>
      <c r="H97" s="118">
        <f t="shared" si="11"/>
        <v>6.3679726049559147</v>
      </c>
      <c r="I97" s="117">
        <v>322382</v>
      </c>
      <c r="J97" s="118">
        <f t="shared" si="11"/>
        <v>0.17978013291565409</v>
      </c>
      <c r="K97" s="117">
        <v>372581</v>
      </c>
      <c r="L97" s="118">
        <f t="shared" ref="L97:L109" si="12">IFERROR(K97/I97-1,"-")</f>
        <v>0.15571278793481036</v>
      </c>
      <c r="M97" s="117">
        <v>360283</v>
      </c>
      <c r="N97" s="118">
        <f t="shared" ref="N97:N98" si="13">IFERROR(M97/K97-1,"-")</f>
        <v>-3.3007587611821321E-2</v>
      </c>
    </row>
    <row r="98" spans="2:14" x14ac:dyDescent="0.25">
      <c r="B98" s="116" t="s">
        <v>73</v>
      </c>
      <c r="C98" s="117">
        <v>368766</v>
      </c>
      <c r="D98" s="118">
        <v>-5.3492365383578822E-2</v>
      </c>
      <c r="E98" s="117">
        <v>36927</v>
      </c>
      <c r="F98" s="118">
        <f t="shared" si="11"/>
        <v>-0.89986332796407476</v>
      </c>
      <c r="G98" s="117">
        <v>278825</v>
      </c>
      <c r="H98" s="118">
        <f t="shared" si="11"/>
        <v>6.5507081539253118</v>
      </c>
      <c r="I98" s="117">
        <v>330373</v>
      </c>
      <c r="J98" s="118">
        <f t="shared" si="11"/>
        <v>0.1848758181655159</v>
      </c>
      <c r="K98" s="117">
        <v>361695</v>
      </c>
      <c r="L98" s="118">
        <f t="shared" si="12"/>
        <v>9.4807989757032196E-2</v>
      </c>
      <c r="M98" s="117">
        <v>337232</v>
      </c>
      <c r="N98" s="118">
        <f t="shared" si="13"/>
        <v>-6.7634332794205054E-2</v>
      </c>
    </row>
    <row r="99" spans="2:14" x14ac:dyDescent="0.25">
      <c r="B99" s="116" t="s">
        <v>75</v>
      </c>
      <c r="C99" s="117">
        <v>166587</v>
      </c>
      <c r="D99" s="118">
        <v>-0.59968808798898454</v>
      </c>
      <c r="E99" s="117">
        <v>51576</v>
      </c>
      <c r="F99" s="118">
        <f t="shared" si="11"/>
        <v>-0.69039600929244171</v>
      </c>
      <c r="G99" s="117">
        <v>320977</v>
      </c>
      <c r="H99" s="118">
        <f t="shared" si="11"/>
        <v>5.2233790910501012</v>
      </c>
      <c r="I99" s="117">
        <v>348975</v>
      </c>
      <c r="J99" s="118">
        <f t="shared" si="11"/>
        <v>8.7227433741358329E-2</v>
      </c>
      <c r="K99" s="117">
        <v>371061</v>
      </c>
      <c r="L99" s="118">
        <f t="shared" si="12"/>
        <v>6.3288201160541568E-2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49922</v>
      </c>
      <c r="F100" s="118" t="str">
        <f t="shared" si="11"/>
        <v>-</v>
      </c>
      <c r="G100" s="117">
        <v>299942</v>
      </c>
      <c r="H100" s="118">
        <f t="shared" si="11"/>
        <v>5.0082128119866995</v>
      </c>
      <c r="I100" s="117">
        <v>301422</v>
      </c>
      <c r="J100" s="118">
        <f t="shared" si="11"/>
        <v>4.9342872955437933E-3</v>
      </c>
      <c r="K100" s="117">
        <v>342387</v>
      </c>
      <c r="L100" s="118">
        <f t="shared" si="12"/>
        <v>0.13590580647729755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49884</v>
      </c>
      <c r="F101" s="118" t="str">
        <f t="shared" si="11"/>
        <v>-</v>
      </c>
      <c r="G101" s="117">
        <v>264313</v>
      </c>
      <c r="H101" s="118">
        <f t="shared" si="11"/>
        <v>4.2985526421297413</v>
      </c>
      <c r="I101" s="117">
        <v>248609</v>
      </c>
      <c r="J101" s="118">
        <f t="shared" si="11"/>
        <v>-5.9414406404527997E-2</v>
      </c>
      <c r="K101" s="117">
        <v>311050</v>
      </c>
      <c r="L101" s="118">
        <f t="shared" si="12"/>
        <v>0.25116146237666381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69163</v>
      </c>
      <c r="F102" s="118" t="str">
        <f t="shared" si="11"/>
        <v>-</v>
      </c>
      <c r="G102" s="117">
        <v>264139</v>
      </c>
      <c r="H102" s="118">
        <f t="shared" si="11"/>
        <v>2.819079565663722</v>
      </c>
      <c r="I102" s="117">
        <v>303811</v>
      </c>
      <c r="J102" s="118">
        <f t="shared" si="11"/>
        <v>0.15019364804137214</v>
      </c>
      <c r="K102" s="117">
        <v>322357</v>
      </c>
      <c r="L102" s="118">
        <f t="shared" si="12"/>
        <v>6.104453097484952E-2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140926</v>
      </c>
      <c r="F103" s="118" t="str">
        <f t="shared" si="11"/>
        <v>-</v>
      </c>
      <c r="G103" s="117">
        <v>366484</v>
      </c>
      <c r="H103" s="118">
        <f t="shared" si="11"/>
        <v>1.6005421284929677</v>
      </c>
      <c r="I103" s="117">
        <v>360662</v>
      </c>
      <c r="J103" s="118">
        <f t="shared" si="11"/>
        <v>-1.5886095982362125E-2</v>
      </c>
      <c r="K103" s="117">
        <v>364585</v>
      </c>
      <c r="L103" s="118">
        <f t="shared" si="12"/>
        <v>1.0877220222812456E-2</v>
      </c>
      <c r="M103" s="117"/>
      <c r="N103" s="118"/>
    </row>
    <row r="104" spans="2:14" x14ac:dyDescent="0.25">
      <c r="B104" s="116" t="s">
        <v>85</v>
      </c>
      <c r="C104" s="117">
        <v>95197</v>
      </c>
      <c r="D104" s="118">
        <v>-0.80134099057174701</v>
      </c>
      <c r="E104" s="117">
        <v>188954</v>
      </c>
      <c r="F104" s="118">
        <f t="shared" si="11"/>
        <v>0.98487347290355798</v>
      </c>
      <c r="G104" s="117">
        <v>364768</v>
      </c>
      <c r="H104" s="118">
        <f t="shared" si="11"/>
        <v>0.9304592652179895</v>
      </c>
      <c r="I104" s="117">
        <v>377346</v>
      </c>
      <c r="J104" s="118">
        <f t="shared" si="11"/>
        <v>3.4482191420299957E-2</v>
      </c>
      <c r="K104" s="117">
        <v>383258</v>
      </c>
      <c r="L104" s="118">
        <f t="shared" si="12"/>
        <v>1.5667318588245216E-2</v>
      </c>
      <c r="M104" s="117"/>
      <c r="N104" s="118"/>
    </row>
    <row r="105" spans="2:14" x14ac:dyDescent="0.25">
      <c r="B105" s="116" t="s">
        <v>87</v>
      </c>
      <c r="C105" s="117">
        <v>45220</v>
      </c>
      <c r="D105" s="118">
        <v>-0.87020665901262917</v>
      </c>
      <c r="E105" s="117">
        <v>181666</v>
      </c>
      <c r="F105" s="118">
        <f t="shared" si="11"/>
        <v>3.0173816895179124</v>
      </c>
      <c r="G105" s="117">
        <v>282430</v>
      </c>
      <c r="H105" s="118">
        <f t="shared" si="11"/>
        <v>0.55466625565598404</v>
      </c>
      <c r="I105" s="117">
        <v>308611</v>
      </c>
      <c r="J105" s="118">
        <f t="shared" si="11"/>
        <v>9.2699075877208603E-2</v>
      </c>
      <c r="K105" s="117">
        <v>307433</v>
      </c>
      <c r="L105" s="118">
        <f t="shared" si="12"/>
        <v>-3.8171030844655895E-3</v>
      </c>
      <c r="M105" s="117"/>
      <c r="N105" s="118"/>
    </row>
    <row r="106" spans="2:14" x14ac:dyDescent="0.25">
      <c r="B106" s="116" t="s">
        <v>89</v>
      </c>
      <c r="C106" s="117">
        <v>50318</v>
      </c>
      <c r="D106" s="118">
        <v>-0.8565486491032509</v>
      </c>
      <c r="E106" s="117">
        <v>248102</v>
      </c>
      <c r="F106" s="118">
        <f t="shared" si="11"/>
        <v>3.9306808696689055</v>
      </c>
      <c r="G106" s="117">
        <v>309730</v>
      </c>
      <c r="H106" s="118">
        <f t="shared" si="11"/>
        <v>0.24839783637374957</v>
      </c>
      <c r="I106" s="117">
        <v>357942</v>
      </c>
      <c r="J106" s="118">
        <f t="shared" si="11"/>
        <v>0.1556581538759565</v>
      </c>
      <c r="K106" s="117">
        <v>342715</v>
      </c>
      <c r="L106" s="118">
        <f t="shared" si="12"/>
        <v>-4.2540411575059611E-2</v>
      </c>
      <c r="M106" s="117"/>
      <c r="N106" s="118"/>
    </row>
    <row r="107" spans="2:14" x14ac:dyDescent="0.25">
      <c r="B107" s="116" t="s">
        <v>91</v>
      </c>
      <c r="C107" s="117">
        <v>58618</v>
      </c>
      <c r="D107" s="118">
        <v>-0.8364722325286853</v>
      </c>
      <c r="E107" s="117">
        <v>278166</v>
      </c>
      <c r="F107" s="118">
        <f t="shared" si="11"/>
        <v>3.7454024361117746</v>
      </c>
      <c r="G107" s="117">
        <v>314515</v>
      </c>
      <c r="H107" s="118">
        <f t="shared" si="11"/>
        <v>0.13067377033857475</v>
      </c>
      <c r="I107" s="117">
        <v>352307</v>
      </c>
      <c r="J107" s="118">
        <f t="shared" si="11"/>
        <v>0.1201596108293721</v>
      </c>
      <c r="K107" s="117">
        <v>332795</v>
      </c>
      <c r="L107" s="118">
        <f t="shared" si="12"/>
        <v>-5.5383514945771761E-2</v>
      </c>
      <c r="M107" s="117"/>
      <c r="N107" s="118"/>
    </row>
    <row r="108" spans="2:14" x14ac:dyDescent="0.25">
      <c r="B108" s="116" t="s">
        <v>93</v>
      </c>
      <c r="C108" s="117">
        <v>61865</v>
      </c>
      <c r="D108" s="118">
        <v>-0.8363385766363497</v>
      </c>
      <c r="E108" s="117">
        <v>256843</v>
      </c>
      <c r="F108" s="118">
        <f t="shared" si="11"/>
        <v>3.1516689565990461</v>
      </c>
      <c r="G108" s="117">
        <v>308789</v>
      </c>
      <c r="H108" s="118">
        <f t="shared" si="11"/>
        <v>0.2022480659391146</v>
      </c>
      <c r="I108" s="117">
        <v>351674</v>
      </c>
      <c r="J108" s="118">
        <f t="shared" si="11"/>
        <v>0.13888124253130774</v>
      </c>
      <c r="K108" s="117">
        <v>346293</v>
      </c>
      <c r="L108" s="118">
        <f t="shared" si="12"/>
        <v>-1.5301102725819971E-2</v>
      </c>
      <c r="M108" s="117"/>
      <c r="N108" s="118"/>
    </row>
    <row r="109" spans="2:14" ht="15.75" x14ac:dyDescent="0.25">
      <c r="B109" s="119" t="s">
        <v>30</v>
      </c>
      <c r="C109" s="120">
        <v>1301412</v>
      </c>
      <c r="D109" s="121">
        <v>-0.71842750981567716</v>
      </c>
      <c r="E109" s="120">
        <v>1589216</v>
      </c>
      <c r="F109" s="121">
        <f t="shared" si="11"/>
        <v>0.22114749210857121</v>
      </c>
      <c r="G109" s="120">
        <v>3648168</v>
      </c>
      <c r="H109" s="121">
        <f t="shared" si="11"/>
        <v>1.2955771902623683</v>
      </c>
      <c r="I109" s="120">
        <v>3964114</v>
      </c>
      <c r="J109" s="121">
        <f t="shared" si="11"/>
        <v>8.6604016043120735E-2</v>
      </c>
      <c r="K109" s="120">
        <v>4158210</v>
      </c>
      <c r="L109" s="121">
        <f t="shared" si="12"/>
        <v>4.8963274012805869E-2</v>
      </c>
      <c r="M109" s="120">
        <v>697515</v>
      </c>
      <c r="N109" s="121">
        <v>-5.0064281006052203E-2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38A48-D174-4F96-B664-C3BB10BF95B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2872711</v>
      </c>
      <c r="D8" s="175">
        <v>253867</v>
      </c>
      <c r="E8" s="175">
        <v>2235961</v>
      </c>
      <c r="F8" s="175">
        <v>2799277</v>
      </c>
      <c r="G8" s="175">
        <v>2998647</v>
      </c>
      <c r="H8" s="175">
        <v>2875189</v>
      </c>
      <c r="I8" s="176">
        <f>IFERROR(H8/G8-1,"-")</f>
        <v>-4.1171234893603637E-2</v>
      </c>
      <c r="J8" s="175">
        <f>H8-G8</f>
        <v>-123458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249726</v>
      </c>
      <c r="D9" s="159">
        <v>64986</v>
      </c>
      <c r="E9" s="159">
        <v>210499</v>
      </c>
      <c r="F9" s="159">
        <v>227134</v>
      </c>
      <c r="G9" s="159">
        <v>226481</v>
      </c>
      <c r="H9" s="159">
        <v>205751</v>
      </c>
      <c r="I9" s="160">
        <f>IFERROR(H9/G9-1,"-")</f>
        <v>-9.1530856893072721E-2</v>
      </c>
      <c r="J9" s="159">
        <f t="shared" ref="J9:J19" si="0">H9-G9</f>
        <v>-20730</v>
      </c>
      <c r="K9" s="160">
        <f>H9/H$8</f>
        <v>7.1560860868624634E-2</v>
      </c>
      <c r="L9" s="79"/>
    </row>
    <row r="10" spans="1:12" x14ac:dyDescent="0.25">
      <c r="A10" s="161" t="s">
        <v>103</v>
      </c>
      <c r="B10" s="162" t="s">
        <v>103</v>
      </c>
      <c r="C10" s="163">
        <v>66613</v>
      </c>
      <c r="D10" s="163">
        <v>41356</v>
      </c>
      <c r="E10" s="163">
        <v>62522</v>
      </c>
      <c r="F10" s="163">
        <v>66694</v>
      </c>
      <c r="G10" s="163">
        <v>70606</v>
      </c>
      <c r="H10" s="163">
        <v>55340</v>
      </c>
      <c r="I10" s="164">
        <f>IFERROR(H10/G10-1,"-")</f>
        <v>-0.21621391949692659</v>
      </c>
      <c r="J10" s="163">
        <f t="shared" si="0"/>
        <v>-15266</v>
      </c>
      <c r="K10" s="164">
        <f>H10/H$8</f>
        <v>1.9247430342840072E-2</v>
      </c>
      <c r="L10" s="79"/>
    </row>
    <row r="11" spans="1:12" x14ac:dyDescent="0.25">
      <c r="A11" s="161" t="s">
        <v>100</v>
      </c>
      <c r="B11" s="162" t="s">
        <v>100</v>
      </c>
      <c r="C11" s="163">
        <v>183113</v>
      </c>
      <c r="D11" s="163">
        <v>23630</v>
      </c>
      <c r="E11" s="163">
        <v>147977</v>
      </c>
      <c r="F11" s="163">
        <v>160440</v>
      </c>
      <c r="G11" s="163">
        <v>155875</v>
      </c>
      <c r="H11" s="163">
        <v>150411</v>
      </c>
      <c r="I11" s="164">
        <f>IFERROR(H11/G11-1,"-")</f>
        <v>-3.505372894947878E-2</v>
      </c>
      <c r="J11" s="163">
        <f t="shared" si="0"/>
        <v>-5464</v>
      </c>
      <c r="K11" s="164">
        <f>H11/H$8</f>
        <v>5.2313430525784563E-2</v>
      </c>
      <c r="L11" s="79"/>
    </row>
    <row r="12" spans="1:12" x14ac:dyDescent="0.25">
      <c r="A12" s="1"/>
      <c r="B12" s="158" t="s">
        <v>107</v>
      </c>
      <c r="C12" s="159">
        <v>2622985</v>
      </c>
      <c r="D12" s="159">
        <v>188881</v>
      </c>
      <c r="E12" s="159">
        <v>2025462</v>
      </c>
      <c r="F12" s="159">
        <v>2572143</v>
      </c>
      <c r="G12" s="159">
        <v>2772166</v>
      </c>
      <c r="H12" s="159">
        <v>2669438</v>
      </c>
      <c r="I12" s="160">
        <f>IFERROR(H12/G12-1,"-")</f>
        <v>-3.7056943920385721E-2</v>
      </c>
      <c r="J12" s="159">
        <f t="shared" si="0"/>
        <v>-102728</v>
      </c>
      <c r="K12" s="160">
        <f>H12/H$8</f>
        <v>0.92843913913137532</v>
      </c>
      <c r="L12" s="79"/>
    </row>
    <row r="13" spans="1:12" s="56" customFormat="1" x14ac:dyDescent="0.25">
      <c r="A13" s="161"/>
      <c r="B13" s="162" t="s">
        <v>110</v>
      </c>
      <c r="C13" s="163">
        <v>1045275</v>
      </c>
      <c r="D13" s="163">
        <v>10447</v>
      </c>
      <c r="E13" s="163">
        <v>809079</v>
      </c>
      <c r="F13" s="163">
        <v>976969</v>
      </c>
      <c r="G13" s="163">
        <v>1038034</v>
      </c>
      <c r="H13" s="163">
        <v>1024686</v>
      </c>
      <c r="I13" s="164">
        <f t="shared" ref="I13:I20" si="1">IFERROR(H13/G13-1,"-")</f>
        <v>-1.2858923696140945E-2</v>
      </c>
      <c r="J13" s="163">
        <f t="shared" si="0"/>
        <v>-13348</v>
      </c>
      <c r="K13" s="164">
        <f t="shared" ref="K13:K20" si="2">H13/H$8</f>
        <v>0.35638909303005822</v>
      </c>
      <c r="L13" s="165"/>
    </row>
    <row r="14" spans="1:12" s="56" customFormat="1" x14ac:dyDescent="0.25">
      <c r="A14" s="161"/>
      <c r="B14" s="162" t="s">
        <v>113</v>
      </c>
      <c r="C14" s="163">
        <v>376084</v>
      </c>
      <c r="D14" s="163">
        <v>32115</v>
      </c>
      <c r="E14" s="163">
        <v>234944</v>
      </c>
      <c r="F14" s="163">
        <v>338200</v>
      </c>
      <c r="G14" s="163">
        <v>374927</v>
      </c>
      <c r="H14" s="163">
        <v>339941</v>
      </c>
      <c r="I14" s="164">
        <f t="shared" si="1"/>
        <v>-9.331416515748403E-2</v>
      </c>
      <c r="J14" s="163">
        <f t="shared" si="0"/>
        <v>-34986</v>
      </c>
      <c r="K14" s="164">
        <f t="shared" si="2"/>
        <v>0.11823257531939639</v>
      </c>
      <c r="L14" s="165"/>
    </row>
    <row r="15" spans="1:12" x14ac:dyDescent="0.25">
      <c r="A15" s="161"/>
      <c r="B15" s="162" t="s">
        <v>116</v>
      </c>
      <c r="C15" s="163">
        <v>114355</v>
      </c>
      <c r="D15" s="163">
        <v>42634</v>
      </c>
      <c r="E15" s="163">
        <v>114316</v>
      </c>
      <c r="F15" s="163">
        <v>145020</v>
      </c>
      <c r="G15" s="163">
        <v>150334</v>
      </c>
      <c r="H15" s="163">
        <v>144402</v>
      </c>
      <c r="I15" s="164">
        <f t="shared" si="1"/>
        <v>-3.9458805060731406E-2</v>
      </c>
      <c r="J15" s="163">
        <f t="shared" si="0"/>
        <v>-5932</v>
      </c>
      <c r="K15" s="164">
        <f t="shared" si="2"/>
        <v>5.0223480960729885E-2</v>
      </c>
      <c r="L15" s="79"/>
    </row>
    <row r="16" spans="1:12" x14ac:dyDescent="0.25">
      <c r="A16" s="161"/>
      <c r="B16" s="162" t="s">
        <v>123</v>
      </c>
      <c r="C16" s="163">
        <v>89313</v>
      </c>
      <c r="D16" s="163">
        <v>3231</v>
      </c>
      <c r="E16" s="163">
        <v>93483</v>
      </c>
      <c r="F16" s="163">
        <v>94411</v>
      </c>
      <c r="G16" s="163">
        <v>116896</v>
      </c>
      <c r="H16" s="163">
        <v>112813</v>
      </c>
      <c r="I16" s="164">
        <f t="shared" si="1"/>
        <v>-3.4928483438269931E-2</v>
      </c>
      <c r="J16" s="163">
        <f t="shared" si="0"/>
        <v>-4083</v>
      </c>
      <c r="K16" s="164">
        <f t="shared" si="2"/>
        <v>3.9236724959646134E-2</v>
      </c>
      <c r="L16" s="79"/>
    </row>
    <row r="17" spans="1:12" x14ac:dyDescent="0.25">
      <c r="A17" s="161"/>
      <c r="B17" s="162" t="s">
        <v>119</v>
      </c>
      <c r="C17" s="163">
        <v>98953</v>
      </c>
      <c r="D17" s="163">
        <v>5298</v>
      </c>
      <c r="E17" s="163">
        <v>91920</v>
      </c>
      <c r="F17" s="163">
        <v>100713</v>
      </c>
      <c r="G17" s="163">
        <v>103571</v>
      </c>
      <c r="H17" s="163">
        <v>92265</v>
      </c>
      <c r="I17" s="164">
        <f t="shared" si="1"/>
        <v>-0.10916183101447319</v>
      </c>
      <c r="J17" s="163">
        <f t="shared" si="0"/>
        <v>-11306</v>
      </c>
      <c r="K17" s="164">
        <f t="shared" si="2"/>
        <v>3.2090064340118164E-2</v>
      </c>
      <c r="L17" s="79"/>
    </row>
    <row r="18" spans="1:12" x14ac:dyDescent="0.25">
      <c r="A18" s="161"/>
      <c r="B18" s="162" t="s">
        <v>128</v>
      </c>
      <c r="C18" s="163">
        <v>98434</v>
      </c>
      <c r="D18" s="163">
        <v>617</v>
      </c>
      <c r="E18" s="163">
        <v>69529</v>
      </c>
      <c r="F18" s="163">
        <v>99234</v>
      </c>
      <c r="G18" s="163">
        <v>90994</v>
      </c>
      <c r="H18" s="163">
        <v>80007</v>
      </c>
      <c r="I18" s="164">
        <f t="shared" si="1"/>
        <v>-0.12074422489394909</v>
      </c>
      <c r="J18" s="163">
        <f t="shared" si="0"/>
        <v>-10987</v>
      </c>
      <c r="K18" s="164">
        <f t="shared" si="2"/>
        <v>2.7826692436566779E-2</v>
      </c>
      <c r="L18" s="79"/>
    </row>
    <row r="19" spans="1:12" x14ac:dyDescent="0.25">
      <c r="A19" s="161" t="s">
        <v>144</v>
      </c>
      <c r="B19" s="162" t="s">
        <v>131</v>
      </c>
      <c r="C19" s="163">
        <v>136059</v>
      </c>
      <c r="D19" s="163">
        <v>4068</v>
      </c>
      <c r="E19" s="163">
        <v>43013</v>
      </c>
      <c r="F19" s="163">
        <v>76936</v>
      </c>
      <c r="G19" s="163">
        <v>90039</v>
      </c>
      <c r="H19" s="163">
        <v>72835</v>
      </c>
      <c r="I19" s="164">
        <f t="shared" si="1"/>
        <v>-0.19107275736069929</v>
      </c>
      <c r="J19" s="163">
        <f t="shared" si="0"/>
        <v>-17204</v>
      </c>
      <c r="K19" s="164">
        <f t="shared" si="2"/>
        <v>2.5332247723540958E-2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664512</v>
      </c>
      <c r="D20" s="168">
        <f t="shared" ref="D20:H20" si="4">D12-SUM(D13:D19)</f>
        <v>90471</v>
      </c>
      <c r="E20" s="168">
        <f t="shared" si="4"/>
        <v>569178</v>
      </c>
      <c r="F20" s="168">
        <f t="shared" si="4"/>
        <v>740660</v>
      </c>
      <c r="G20" s="168">
        <f t="shared" si="4"/>
        <v>807371</v>
      </c>
      <c r="H20" s="168">
        <f t="shared" si="4"/>
        <v>802489</v>
      </c>
      <c r="I20" s="169">
        <f t="shared" si="1"/>
        <v>-6.0467864216079414E-3</v>
      </c>
      <c r="J20" s="168">
        <f>H20-G20</f>
        <v>-4882</v>
      </c>
      <c r="K20" s="169">
        <f t="shared" si="2"/>
        <v>0.27910826036131886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1115694</v>
      </c>
      <c r="D22" s="175">
        <v>103727</v>
      </c>
      <c r="E22" s="175">
        <v>912484</v>
      </c>
      <c r="F22" s="175">
        <v>1077344</v>
      </c>
      <c r="G22" s="175">
        <v>1114324</v>
      </c>
      <c r="H22" s="175">
        <v>1060335</v>
      </c>
      <c r="I22" s="176">
        <f>IFERROR(H22/G22-1,"-")</f>
        <v>-4.8450001974291168E-2</v>
      </c>
      <c r="J22" s="175">
        <f>H22-G22</f>
        <v>-53989</v>
      </c>
      <c r="K22" s="176">
        <f>H22/H$8</f>
        <v>0.36878793011520289</v>
      </c>
      <c r="L22" s="79"/>
    </row>
    <row r="23" spans="1:12" x14ac:dyDescent="0.25">
      <c r="A23" s="161" t="s">
        <v>96</v>
      </c>
      <c r="B23" s="158" t="s">
        <v>97</v>
      </c>
      <c r="C23" s="159">
        <v>34168</v>
      </c>
      <c r="D23" s="159">
        <v>21953</v>
      </c>
      <c r="E23" s="159">
        <v>38037</v>
      </c>
      <c r="F23" s="159">
        <v>32612</v>
      </c>
      <c r="G23" s="159">
        <v>40708</v>
      </c>
      <c r="H23" s="159">
        <v>24123</v>
      </c>
      <c r="I23" s="160">
        <f>IFERROR(H23/G23-1,"-")</f>
        <v>-0.40741377616193375</v>
      </c>
      <c r="J23" s="159">
        <f t="shared" ref="J23:J33" si="5">H23-G23</f>
        <v>-16585</v>
      </c>
      <c r="K23" s="160">
        <f>H23/H$8</f>
        <v>8.3900571405914528E-3</v>
      </c>
      <c r="L23" s="79"/>
    </row>
    <row r="24" spans="1:12" x14ac:dyDescent="0.25">
      <c r="A24" s="161" t="s">
        <v>103</v>
      </c>
      <c r="B24" s="162" t="s">
        <v>103</v>
      </c>
      <c r="C24" s="163">
        <v>13987</v>
      </c>
      <c r="D24" s="163">
        <v>12054</v>
      </c>
      <c r="E24" s="163">
        <v>11828</v>
      </c>
      <c r="F24" s="163">
        <v>10511</v>
      </c>
      <c r="G24" s="163">
        <v>15960</v>
      </c>
      <c r="H24" s="163">
        <v>6312</v>
      </c>
      <c r="I24" s="164">
        <f>IFERROR(H24/G24-1,"-")</f>
        <v>-0.60451127819548867</v>
      </c>
      <c r="J24" s="163">
        <f t="shared" si="5"/>
        <v>-9648</v>
      </c>
      <c r="K24" s="164">
        <f>H24/H$8</f>
        <v>2.1953339415252352E-3</v>
      </c>
      <c r="L24" s="79"/>
    </row>
    <row r="25" spans="1:12" x14ac:dyDescent="0.25">
      <c r="A25" s="161" t="s">
        <v>100</v>
      </c>
      <c r="B25" s="162" t="s">
        <v>100</v>
      </c>
      <c r="C25" s="163">
        <v>20181</v>
      </c>
      <c r="D25" s="163">
        <v>9899</v>
      </c>
      <c r="E25" s="163">
        <v>26209</v>
      </c>
      <c r="F25" s="163">
        <v>22101</v>
      </c>
      <c r="G25" s="163">
        <v>24748</v>
      </c>
      <c r="H25" s="163">
        <v>17811</v>
      </c>
      <c r="I25" s="164">
        <f>IFERROR(H25/G25-1,"-")</f>
        <v>-0.28030547923064486</v>
      </c>
      <c r="J25" s="163">
        <f t="shared" si="5"/>
        <v>-6937</v>
      </c>
      <c r="K25" s="164">
        <f>H25/H$8</f>
        <v>6.1947231990662176E-3</v>
      </c>
      <c r="L25" s="79"/>
    </row>
    <row r="26" spans="1:12" x14ac:dyDescent="0.25">
      <c r="A26" s="161"/>
      <c r="B26" s="158" t="s">
        <v>107</v>
      </c>
      <c r="C26" s="159">
        <v>1081526</v>
      </c>
      <c r="D26" s="159">
        <v>81774</v>
      </c>
      <c r="E26" s="159">
        <v>874447</v>
      </c>
      <c r="F26" s="159">
        <v>1044732</v>
      </c>
      <c r="G26" s="159">
        <v>1073616</v>
      </c>
      <c r="H26" s="159">
        <v>1036212</v>
      </c>
      <c r="I26" s="160">
        <f>IFERROR(H26/G26-1,"-")</f>
        <v>-3.4839272141994893E-2</v>
      </c>
      <c r="J26" s="159">
        <f t="shared" si="5"/>
        <v>-37404</v>
      </c>
      <c r="K26" s="160">
        <f>H26/H$8</f>
        <v>0.3603978729746114</v>
      </c>
      <c r="L26" s="79"/>
    </row>
    <row r="27" spans="1:12" s="56" customFormat="1" x14ac:dyDescent="0.25">
      <c r="A27" s="161"/>
      <c r="B27" s="162" t="s">
        <v>110</v>
      </c>
      <c r="C27" s="163">
        <v>473805</v>
      </c>
      <c r="D27" s="163">
        <v>3986</v>
      </c>
      <c r="E27" s="163">
        <v>387845</v>
      </c>
      <c r="F27" s="163">
        <v>455329</v>
      </c>
      <c r="G27" s="163">
        <v>462410</v>
      </c>
      <c r="H27" s="163">
        <v>460209</v>
      </c>
      <c r="I27" s="164">
        <f t="shared" ref="I27:I34" si="6">IFERROR(H27/G27-1,"-")</f>
        <v>-4.7598451590580293E-3</v>
      </c>
      <c r="J27" s="163">
        <f t="shared" si="5"/>
        <v>-2201</v>
      </c>
      <c r="K27" s="164">
        <f t="shared" ref="K27:K34" si="7">H27/H$8</f>
        <v>0.1600621733040854</v>
      </c>
      <c r="L27" s="165"/>
    </row>
    <row r="28" spans="1:12" s="56" customFormat="1" x14ac:dyDescent="0.25">
      <c r="A28" s="161"/>
      <c r="B28" s="162" t="s">
        <v>113</v>
      </c>
      <c r="C28" s="163">
        <v>139966</v>
      </c>
      <c r="D28" s="163">
        <v>11544</v>
      </c>
      <c r="E28" s="163">
        <v>91975</v>
      </c>
      <c r="F28" s="163">
        <v>119975</v>
      </c>
      <c r="G28" s="163">
        <v>123737</v>
      </c>
      <c r="H28" s="163">
        <v>114767</v>
      </c>
      <c r="I28" s="164">
        <f t="shared" si="6"/>
        <v>-7.2492463854788802E-2</v>
      </c>
      <c r="J28" s="163">
        <f t="shared" si="5"/>
        <v>-8970</v>
      </c>
      <c r="K28" s="164">
        <f t="shared" si="7"/>
        <v>3.991633245675328E-2</v>
      </c>
      <c r="L28" s="165"/>
    </row>
    <row r="29" spans="1:12" x14ac:dyDescent="0.25">
      <c r="A29" s="161"/>
      <c r="B29" s="162" t="s">
        <v>116</v>
      </c>
      <c r="C29" s="163">
        <v>49439</v>
      </c>
      <c r="D29" s="163">
        <v>23636</v>
      </c>
      <c r="E29" s="163">
        <v>48271</v>
      </c>
      <c r="F29" s="163">
        <v>54817</v>
      </c>
      <c r="G29" s="163">
        <v>56446</v>
      </c>
      <c r="H29" s="163">
        <v>44271</v>
      </c>
      <c r="I29" s="164">
        <f t="shared" si="6"/>
        <v>-0.21569287460581799</v>
      </c>
      <c r="J29" s="163">
        <f t="shared" si="5"/>
        <v>-12175</v>
      </c>
      <c r="K29" s="164">
        <f t="shared" si="7"/>
        <v>1.5397596471049381E-2</v>
      </c>
      <c r="L29" s="79"/>
    </row>
    <row r="30" spans="1:12" x14ac:dyDescent="0.25">
      <c r="A30" s="161"/>
      <c r="B30" s="162" t="s">
        <v>123</v>
      </c>
      <c r="C30" s="163">
        <v>42672</v>
      </c>
      <c r="D30" s="163">
        <v>1129</v>
      </c>
      <c r="E30" s="163">
        <v>45597</v>
      </c>
      <c r="F30" s="163">
        <v>39850</v>
      </c>
      <c r="G30" s="163">
        <v>48058</v>
      </c>
      <c r="H30" s="163">
        <v>45681</v>
      </c>
      <c r="I30" s="164">
        <f t="shared" si="6"/>
        <v>-4.94610678763161E-2</v>
      </c>
      <c r="J30" s="163">
        <f t="shared" si="5"/>
        <v>-2377</v>
      </c>
      <c r="K30" s="164">
        <f t="shared" si="7"/>
        <v>1.5887999015021272E-2</v>
      </c>
      <c r="L30" s="79"/>
    </row>
    <row r="31" spans="1:12" x14ac:dyDescent="0.25">
      <c r="A31" s="161"/>
      <c r="B31" s="162" t="s">
        <v>119</v>
      </c>
      <c r="C31" s="163">
        <v>57644</v>
      </c>
      <c r="D31" s="163">
        <v>3599</v>
      </c>
      <c r="E31" s="163">
        <v>56597</v>
      </c>
      <c r="F31" s="163">
        <v>56743</v>
      </c>
      <c r="G31" s="163">
        <v>54347</v>
      </c>
      <c r="H31" s="163">
        <v>50904</v>
      </c>
      <c r="I31" s="164">
        <f t="shared" si="6"/>
        <v>-6.3352162952876934E-2</v>
      </c>
      <c r="J31" s="163">
        <f t="shared" si="5"/>
        <v>-3443</v>
      </c>
      <c r="K31" s="164">
        <f t="shared" si="7"/>
        <v>1.7704575247053322E-2</v>
      </c>
      <c r="L31" s="79"/>
    </row>
    <row r="32" spans="1:12" x14ac:dyDescent="0.25">
      <c r="A32" s="161"/>
      <c r="B32" s="162" t="s">
        <v>128</v>
      </c>
      <c r="C32" s="163">
        <v>41345</v>
      </c>
      <c r="D32" s="163">
        <v>227</v>
      </c>
      <c r="E32" s="163">
        <v>25593</v>
      </c>
      <c r="F32" s="163">
        <v>34396</v>
      </c>
      <c r="G32" s="163">
        <v>29714</v>
      </c>
      <c r="H32" s="163">
        <v>27845</v>
      </c>
      <c r="I32" s="164">
        <f t="shared" si="6"/>
        <v>-6.2899643265800664E-2</v>
      </c>
      <c r="J32" s="163">
        <f t="shared" si="5"/>
        <v>-1869</v>
      </c>
      <c r="K32" s="164">
        <f t="shared" si="7"/>
        <v>9.6845807353881774E-3</v>
      </c>
      <c r="L32" s="79"/>
    </row>
    <row r="33" spans="1:12" x14ac:dyDescent="0.25">
      <c r="A33" s="161" t="s">
        <v>144</v>
      </c>
      <c r="B33" s="162" t="s">
        <v>131</v>
      </c>
      <c r="C33" s="163">
        <v>42210</v>
      </c>
      <c r="D33" s="163">
        <v>734</v>
      </c>
      <c r="E33" s="163">
        <v>12480</v>
      </c>
      <c r="F33" s="163">
        <v>24810</v>
      </c>
      <c r="G33" s="163">
        <v>27112</v>
      </c>
      <c r="H33" s="163">
        <v>22910</v>
      </c>
      <c r="I33" s="164">
        <f t="shared" si="6"/>
        <v>-0.15498672174682793</v>
      </c>
      <c r="J33" s="163">
        <f t="shared" si="5"/>
        <v>-4202</v>
      </c>
      <c r="K33" s="164">
        <f t="shared" si="7"/>
        <v>7.9681718314865563E-3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234445</v>
      </c>
      <c r="D34" s="168">
        <f t="shared" ref="D34:H34" si="9">D26-SUM(D27:D33)</f>
        <v>36919</v>
      </c>
      <c r="E34" s="168">
        <f t="shared" si="9"/>
        <v>206089</v>
      </c>
      <c r="F34" s="168">
        <f t="shared" si="9"/>
        <v>258812</v>
      </c>
      <c r="G34" s="168">
        <f t="shared" si="9"/>
        <v>271792</v>
      </c>
      <c r="H34" s="168">
        <f t="shared" si="9"/>
        <v>269625</v>
      </c>
      <c r="I34" s="169">
        <f t="shared" si="6"/>
        <v>-7.9730087714133813E-3</v>
      </c>
      <c r="J34" s="168">
        <f>H34-G34</f>
        <v>-2167</v>
      </c>
      <c r="K34" s="169">
        <f t="shared" si="7"/>
        <v>9.3776443913774016E-2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832182</v>
      </c>
      <c r="D36" s="175">
        <v>53867</v>
      </c>
      <c r="E36" s="175">
        <v>608977</v>
      </c>
      <c r="F36" s="175">
        <v>773844</v>
      </c>
      <c r="G36" s="175">
        <v>824761</v>
      </c>
      <c r="H36" s="175">
        <v>812017</v>
      </c>
      <c r="I36" s="176">
        <f>IFERROR(H36/G36-1,"-")</f>
        <v>-1.5451749052149633E-2</v>
      </c>
      <c r="J36" s="175">
        <f>H36-G36</f>
        <v>-12744</v>
      </c>
      <c r="K36" s="176">
        <f>H36/H$8</f>
        <v>0.28242212946696721</v>
      </c>
      <c r="L36" s="79"/>
    </row>
    <row r="37" spans="1:12" x14ac:dyDescent="0.25">
      <c r="A37" s="161" t="s">
        <v>96</v>
      </c>
      <c r="B37" s="158" t="s">
        <v>97</v>
      </c>
      <c r="C37" s="159">
        <v>31441</v>
      </c>
      <c r="D37" s="159">
        <v>8033</v>
      </c>
      <c r="E37" s="159">
        <v>23773</v>
      </c>
      <c r="F37" s="159">
        <v>21281</v>
      </c>
      <c r="G37" s="159">
        <v>26641</v>
      </c>
      <c r="H37" s="159">
        <v>30506</v>
      </c>
      <c r="I37" s="160">
        <f>IFERROR(H37/G37-1,"-")</f>
        <v>0.14507713674411615</v>
      </c>
      <c r="J37" s="159">
        <f t="shared" ref="J37:J47" si="10">H37-G37</f>
        <v>3865</v>
      </c>
      <c r="K37" s="160">
        <f>H37/H$8</f>
        <v>1.061008511092662E-2</v>
      </c>
      <c r="L37" s="79"/>
    </row>
    <row r="38" spans="1:12" x14ac:dyDescent="0.25">
      <c r="A38" s="161" t="s">
        <v>103</v>
      </c>
      <c r="B38" s="162" t="s">
        <v>103</v>
      </c>
      <c r="C38" s="163">
        <v>10029</v>
      </c>
      <c r="D38" s="163">
        <v>5015</v>
      </c>
      <c r="E38" s="163">
        <v>7479</v>
      </c>
      <c r="F38" s="163">
        <v>5254</v>
      </c>
      <c r="G38" s="163">
        <v>9998</v>
      </c>
      <c r="H38" s="163">
        <v>11350</v>
      </c>
      <c r="I38" s="164">
        <f>IFERROR(H38/G38-1,"-")</f>
        <v>0.13522704540908181</v>
      </c>
      <c r="J38" s="163">
        <f t="shared" si="10"/>
        <v>1352</v>
      </c>
      <c r="K38" s="164">
        <f>H38/H$8</f>
        <v>3.9475665773623927E-3</v>
      </c>
      <c r="L38" s="79"/>
    </row>
    <row r="39" spans="1:12" x14ac:dyDescent="0.25">
      <c r="A39" s="161" t="s">
        <v>100</v>
      </c>
      <c r="B39" s="162" t="s">
        <v>100</v>
      </c>
      <c r="C39" s="163">
        <v>21412</v>
      </c>
      <c r="D39" s="163">
        <v>3018</v>
      </c>
      <c r="E39" s="163">
        <v>16294</v>
      </c>
      <c r="F39" s="163">
        <v>16027</v>
      </c>
      <c r="G39" s="163">
        <v>16643</v>
      </c>
      <c r="H39" s="163">
        <v>19156</v>
      </c>
      <c r="I39" s="164">
        <f>IFERROR(H39/G39-1,"-")</f>
        <v>0.15099441206513253</v>
      </c>
      <c r="J39" s="163">
        <f t="shared" si="10"/>
        <v>2513</v>
      </c>
      <c r="K39" s="164">
        <f>H39/H$8</f>
        <v>6.6625185335642285E-3</v>
      </c>
      <c r="L39" s="79"/>
    </row>
    <row r="40" spans="1:12" x14ac:dyDescent="0.25">
      <c r="A40" s="161"/>
      <c r="B40" s="158" t="s">
        <v>107</v>
      </c>
      <c r="C40" s="159">
        <v>800741</v>
      </c>
      <c r="D40" s="159">
        <v>45834</v>
      </c>
      <c r="E40" s="159">
        <v>585204</v>
      </c>
      <c r="F40" s="159">
        <v>752563</v>
      </c>
      <c r="G40" s="159">
        <v>798120</v>
      </c>
      <c r="H40" s="159">
        <v>781511</v>
      </c>
      <c r="I40" s="160">
        <f>IFERROR(H40/G40-1,"-")</f>
        <v>-2.0810153861574698E-2</v>
      </c>
      <c r="J40" s="159">
        <f t="shared" si="10"/>
        <v>-16609</v>
      </c>
      <c r="K40" s="160">
        <f>H40/H$8</f>
        <v>0.27181204435604062</v>
      </c>
      <c r="L40" s="79"/>
    </row>
    <row r="41" spans="1:12" s="56" customFormat="1" x14ac:dyDescent="0.25">
      <c r="A41" s="161"/>
      <c r="B41" s="162" t="s">
        <v>110</v>
      </c>
      <c r="C41" s="163">
        <v>348572</v>
      </c>
      <c r="D41" s="163">
        <v>2515</v>
      </c>
      <c r="E41" s="163">
        <v>236389</v>
      </c>
      <c r="F41" s="163">
        <v>294598</v>
      </c>
      <c r="G41" s="163">
        <v>317505</v>
      </c>
      <c r="H41" s="163">
        <v>313821</v>
      </c>
      <c r="I41" s="164">
        <f t="shared" ref="I41:I48" si="11">IFERROR(H41/G41-1,"-")</f>
        <v>-1.1602966882411248E-2</v>
      </c>
      <c r="J41" s="163">
        <f t="shared" si="10"/>
        <v>-3684</v>
      </c>
      <c r="K41" s="164">
        <f t="shared" ref="K41:K48" si="12">H41/H$8</f>
        <v>0.10914795514312277</v>
      </c>
      <c r="L41" s="165"/>
    </row>
    <row r="42" spans="1:12" s="56" customFormat="1" x14ac:dyDescent="0.25">
      <c r="A42" s="161"/>
      <c r="B42" s="162" t="s">
        <v>113</v>
      </c>
      <c r="C42" s="163">
        <v>43433</v>
      </c>
      <c r="D42" s="163">
        <v>4402</v>
      </c>
      <c r="E42" s="163">
        <v>24167</v>
      </c>
      <c r="F42" s="163">
        <v>41108</v>
      </c>
      <c r="G42" s="163">
        <v>38403</v>
      </c>
      <c r="H42" s="163">
        <v>32430</v>
      </c>
      <c r="I42" s="164">
        <f t="shared" si="11"/>
        <v>-0.15553472384969924</v>
      </c>
      <c r="J42" s="163">
        <f t="shared" si="10"/>
        <v>-5973</v>
      </c>
      <c r="K42" s="164">
        <f t="shared" si="12"/>
        <v>1.1279258511353514E-2</v>
      </c>
      <c r="L42" s="165"/>
    </row>
    <row r="43" spans="1:12" x14ac:dyDescent="0.25">
      <c r="A43" s="161"/>
      <c r="B43" s="162" t="s">
        <v>116</v>
      </c>
      <c r="C43" s="163">
        <v>19669</v>
      </c>
      <c r="D43" s="163">
        <v>7396</v>
      </c>
      <c r="E43" s="163">
        <v>18071</v>
      </c>
      <c r="F43" s="163">
        <v>20172</v>
      </c>
      <c r="G43" s="163">
        <v>19532</v>
      </c>
      <c r="H43" s="163">
        <v>23537</v>
      </c>
      <c r="I43" s="164">
        <f t="shared" si="11"/>
        <v>0.20504812615195567</v>
      </c>
      <c r="J43" s="163">
        <f t="shared" si="10"/>
        <v>4005</v>
      </c>
      <c r="K43" s="164">
        <f t="shared" si="12"/>
        <v>8.1862444521038445E-3</v>
      </c>
      <c r="L43" s="79"/>
    </row>
    <row r="44" spans="1:12" x14ac:dyDescent="0.25">
      <c r="A44" s="161"/>
      <c r="B44" s="162" t="s">
        <v>123</v>
      </c>
      <c r="C44" s="163">
        <v>36529</v>
      </c>
      <c r="D44" s="163">
        <v>736</v>
      </c>
      <c r="E44" s="163">
        <v>31142</v>
      </c>
      <c r="F44" s="163">
        <v>38159</v>
      </c>
      <c r="G44" s="163">
        <v>40584</v>
      </c>
      <c r="H44" s="163">
        <v>39705</v>
      </c>
      <c r="I44" s="164">
        <f t="shared" si="11"/>
        <v>-2.1658781785925507E-2</v>
      </c>
      <c r="J44" s="163">
        <f t="shared" si="10"/>
        <v>-879</v>
      </c>
      <c r="K44" s="164">
        <f t="shared" si="12"/>
        <v>1.3809526956314872E-2</v>
      </c>
      <c r="L44" s="79"/>
    </row>
    <row r="45" spans="1:12" x14ac:dyDescent="0.25">
      <c r="A45" s="161"/>
      <c r="B45" s="162" t="s">
        <v>119</v>
      </c>
      <c r="C45" s="163">
        <v>29154</v>
      </c>
      <c r="D45" s="163">
        <v>692</v>
      </c>
      <c r="E45" s="163">
        <v>23097</v>
      </c>
      <c r="F45" s="163">
        <v>28094</v>
      </c>
      <c r="G45" s="163">
        <v>31556</v>
      </c>
      <c r="H45" s="163">
        <v>26211</v>
      </c>
      <c r="I45" s="164">
        <f t="shared" si="11"/>
        <v>-0.16938141716313859</v>
      </c>
      <c r="J45" s="163">
        <f t="shared" si="10"/>
        <v>-5345</v>
      </c>
      <c r="K45" s="164">
        <f t="shared" si="12"/>
        <v>9.1162702695370638E-3</v>
      </c>
      <c r="L45" s="79"/>
    </row>
    <row r="46" spans="1:12" x14ac:dyDescent="0.25">
      <c r="A46" s="161"/>
      <c r="B46" s="162" t="s">
        <v>128</v>
      </c>
      <c r="C46" s="163">
        <v>34156</v>
      </c>
      <c r="D46" s="163">
        <v>207</v>
      </c>
      <c r="E46" s="163">
        <v>28945</v>
      </c>
      <c r="F46" s="163">
        <v>34359</v>
      </c>
      <c r="G46" s="163">
        <v>31973</v>
      </c>
      <c r="H46" s="163">
        <v>30102</v>
      </c>
      <c r="I46" s="164">
        <f t="shared" si="11"/>
        <v>-5.8518124667688354E-2</v>
      </c>
      <c r="J46" s="163">
        <f t="shared" si="10"/>
        <v>-1871</v>
      </c>
      <c r="K46" s="164">
        <f t="shared" si="12"/>
        <v>1.0469572608965879E-2</v>
      </c>
      <c r="L46" s="79"/>
    </row>
    <row r="47" spans="1:12" x14ac:dyDescent="0.25">
      <c r="A47" s="161" t="s">
        <v>144</v>
      </c>
      <c r="B47" s="162" t="s">
        <v>131</v>
      </c>
      <c r="C47" s="163">
        <v>54402</v>
      </c>
      <c r="D47" s="163">
        <v>2795</v>
      </c>
      <c r="E47" s="163">
        <v>21001</v>
      </c>
      <c r="F47" s="163">
        <v>33395</v>
      </c>
      <c r="G47" s="163">
        <v>37402</v>
      </c>
      <c r="H47" s="163">
        <v>32015</v>
      </c>
      <c r="I47" s="164">
        <f t="shared" si="11"/>
        <v>-0.14402973103042616</v>
      </c>
      <c r="J47" s="163">
        <f t="shared" si="10"/>
        <v>-5387</v>
      </c>
      <c r="K47" s="164">
        <f t="shared" si="12"/>
        <v>1.1134920173943347E-2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234826</v>
      </c>
      <c r="D48" s="168">
        <f t="shared" ref="D48:H48" si="14">D40-SUM(D41:D47)</f>
        <v>27091</v>
      </c>
      <c r="E48" s="168">
        <f t="shared" si="14"/>
        <v>202392</v>
      </c>
      <c r="F48" s="168">
        <f t="shared" si="14"/>
        <v>262678</v>
      </c>
      <c r="G48" s="168">
        <f t="shared" si="14"/>
        <v>281165</v>
      </c>
      <c r="H48" s="168">
        <f t="shared" si="14"/>
        <v>283690</v>
      </c>
      <c r="I48" s="169">
        <f t="shared" si="11"/>
        <v>8.9804918819909041E-3</v>
      </c>
      <c r="J48" s="168">
        <f>H48-G48</f>
        <v>2525</v>
      </c>
      <c r="K48" s="169">
        <f t="shared" si="12"/>
        <v>9.866829624069931E-2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20377</v>
      </c>
      <c r="D50" s="175">
        <v>2006</v>
      </c>
      <c r="E50" s="175">
        <v>13217</v>
      </c>
      <c r="F50" s="175">
        <v>16181</v>
      </c>
      <c r="G50" s="175">
        <v>18659</v>
      </c>
      <c r="H50" s="175">
        <v>17956</v>
      </c>
      <c r="I50" s="176">
        <f>IFERROR(H50/G50-1,"-")</f>
        <v>-3.7676188434535574E-2</v>
      </c>
      <c r="J50" s="175">
        <f>H50-G50</f>
        <v>-703</v>
      </c>
      <c r="K50" s="176">
        <f>H50/H$8</f>
        <v>6.2451546663541075E-3</v>
      </c>
      <c r="L50" s="79"/>
    </row>
    <row r="51" spans="1:12" x14ac:dyDescent="0.25">
      <c r="A51" s="161" t="s">
        <v>96</v>
      </c>
      <c r="B51" s="158" t="s">
        <v>97</v>
      </c>
      <c r="C51" s="159">
        <v>904</v>
      </c>
      <c r="D51" s="159">
        <v>511</v>
      </c>
      <c r="E51" s="159">
        <v>610</v>
      </c>
      <c r="F51" s="159">
        <v>3306</v>
      </c>
      <c r="G51" s="159">
        <v>2089</v>
      </c>
      <c r="H51" s="159">
        <v>1561</v>
      </c>
      <c r="I51" s="160">
        <f>IFERROR(H51/G51-1,"-")</f>
        <v>-0.25275251316419345</v>
      </c>
      <c r="J51" s="159">
        <f t="shared" ref="J51:J61" si="15">H51-G51</f>
        <v>-528</v>
      </c>
      <c r="K51" s="160">
        <f>H51/H$8</f>
        <v>5.4292083059583214E-4</v>
      </c>
      <c r="L51" s="79"/>
    </row>
    <row r="52" spans="1:12" x14ac:dyDescent="0.25">
      <c r="A52" s="161" t="s">
        <v>103</v>
      </c>
      <c r="B52" s="162" t="s">
        <v>103</v>
      </c>
      <c r="C52" s="163">
        <v>400</v>
      </c>
      <c r="D52" s="163">
        <v>495</v>
      </c>
      <c r="E52" s="163">
        <v>58</v>
      </c>
      <c r="F52" s="163">
        <v>2158</v>
      </c>
      <c r="G52" s="163">
        <v>677</v>
      </c>
      <c r="H52" s="163">
        <v>770</v>
      </c>
      <c r="I52" s="164">
        <f>IFERROR(H52/G52-1,"-")</f>
        <v>0.13737075332348603</v>
      </c>
      <c r="J52" s="163">
        <f t="shared" si="15"/>
        <v>93</v>
      </c>
      <c r="K52" s="164">
        <f>H52/H$8</f>
        <v>2.6780848145982749E-4</v>
      </c>
      <c r="L52" s="79"/>
    </row>
    <row r="53" spans="1:12" x14ac:dyDescent="0.25">
      <c r="A53" s="161" t="s">
        <v>100</v>
      </c>
      <c r="B53" s="162" t="s">
        <v>100</v>
      </c>
      <c r="C53" s="163">
        <v>504</v>
      </c>
      <c r="D53" s="163">
        <v>16</v>
      </c>
      <c r="E53" s="163">
        <v>552</v>
      </c>
      <c r="F53" s="163">
        <v>1148</v>
      </c>
      <c r="G53" s="163">
        <v>1412</v>
      </c>
      <c r="H53" s="163">
        <v>791</v>
      </c>
      <c r="I53" s="164">
        <f>IFERROR(H53/G53-1,"-")</f>
        <v>-0.4398016997167139</v>
      </c>
      <c r="J53" s="163">
        <f t="shared" si="15"/>
        <v>-621</v>
      </c>
      <c r="K53" s="164">
        <f>H53/H$8</f>
        <v>2.751123491360046E-4</v>
      </c>
      <c r="L53" s="79"/>
    </row>
    <row r="54" spans="1:12" x14ac:dyDescent="0.25">
      <c r="A54" s="161"/>
      <c r="B54" s="158" t="s">
        <v>107</v>
      </c>
      <c r="C54" s="159">
        <v>19473</v>
      </c>
      <c r="D54" s="159">
        <v>1495</v>
      </c>
      <c r="E54" s="159">
        <v>12607</v>
      </c>
      <c r="F54" s="159">
        <v>12875</v>
      </c>
      <c r="G54" s="159">
        <v>16570</v>
      </c>
      <c r="H54" s="159">
        <v>16395</v>
      </c>
      <c r="I54" s="160">
        <f>IFERROR(H54/G54-1,"-")</f>
        <v>-1.0561255280627679E-2</v>
      </c>
      <c r="J54" s="159">
        <f t="shared" si="15"/>
        <v>-175</v>
      </c>
      <c r="K54" s="160">
        <f>H54/H$8</f>
        <v>5.7022338357582752E-3</v>
      </c>
      <c r="L54" s="79"/>
    </row>
    <row r="55" spans="1:12" s="56" customFormat="1" x14ac:dyDescent="0.25">
      <c r="A55" s="161"/>
      <c r="B55" s="162" t="s">
        <v>110</v>
      </c>
      <c r="C55" s="163">
        <v>6304</v>
      </c>
      <c r="D55" s="163">
        <v>93</v>
      </c>
      <c r="E55" s="163">
        <v>5743</v>
      </c>
      <c r="F55" s="163">
        <v>5059</v>
      </c>
      <c r="G55" s="163">
        <v>5918</v>
      </c>
      <c r="H55" s="163">
        <v>5656</v>
      </c>
      <c r="I55" s="164">
        <f t="shared" ref="I55:I62" si="16">IFERROR(H55/G55-1,"-")</f>
        <v>-4.427171341669478E-2</v>
      </c>
      <c r="J55" s="163">
        <f t="shared" si="15"/>
        <v>-262</v>
      </c>
      <c r="K55" s="164">
        <f t="shared" ref="K55:K62" si="17">H55/H$8</f>
        <v>1.9671750274503695E-3</v>
      </c>
      <c r="L55" s="165"/>
    </row>
    <row r="56" spans="1:12" s="56" customFormat="1" x14ac:dyDescent="0.25">
      <c r="A56" s="161"/>
      <c r="B56" s="162" t="s">
        <v>113</v>
      </c>
      <c r="C56" s="163">
        <v>6280</v>
      </c>
      <c r="D56" s="163">
        <v>977</v>
      </c>
      <c r="E56" s="163">
        <v>2880</v>
      </c>
      <c r="F56" s="163">
        <v>3000</v>
      </c>
      <c r="G56" s="163">
        <v>4191</v>
      </c>
      <c r="H56" s="163">
        <v>4410</v>
      </c>
      <c r="I56" s="164">
        <f t="shared" si="16"/>
        <v>5.2254831782390765E-2</v>
      </c>
      <c r="J56" s="163">
        <f t="shared" si="15"/>
        <v>219</v>
      </c>
      <c r="K56" s="164">
        <f t="shared" si="17"/>
        <v>1.533812211997194E-3</v>
      </c>
      <c r="L56" s="165"/>
    </row>
    <row r="57" spans="1:12" x14ac:dyDescent="0.25">
      <c r="A57" s="161"/>
      <c r="B57" s="162" t="s">
        <v>116</v>
      </c>
      <c r="C57" s="163">
        <v>641</v>
      </c>
      <c r="D57" s="163">
        <v>48</v>
      </c>
      <c r="E57" s="163">
        <v>444</v>
      </c>
      <c r="F57" s="163">
        <v>654</v>
      </c>
      <c r="G57" s="163">
        <v>490</v>
      </c>
      <c r="H57" s="163">
        <v>579</v>
      </c>
      <c r="I57" s="164">
        <f t="shared" si="16"/>
        <v>0.18163265306122445</v>
      </c>
      <c r="J57" s="163">
        <f t="shared" si="15"/>
        <v>89</v>
      </c>
      <c r="K57" s="164">
        <f t="shared" si="17"/>
        <v>2.0137806592888328E-4</v>
      </c>
      <c r="L57" s="79"/>
    </row>
    <row r="58" spans="1:12" x14ac:dyDescent="0.25">
      <c r="A58" s="161"/>
      <c r="B58" s="162" t="s">
        <v>123</v>
      </c>
      <c r="C58" s="163">
        <v>303</v>
      </c>
      <c r="D58" s="163">
        <v>101</v>
      </c>
      <c r="E58" s="163">
        <v>335</v>
      </c>
      <c r="F58" s="163">
        <v>189</v>
      </c>
      <c r="G58" s="163">
        <v>670</v>
      </c>
      <c r="H58" s="163">
        <v>437</v>
      </c>
      <c r="I58" s="164">
        <f t="shared" si="16"/>
        <v>-0.34776119402985073</v>
      </c>
      <c r="J58" s="163">
        <f t="shared" si="15"/>
        <v>-233</v>
      </c>
      <c r="K58" s="164">
        <f t="shared" si="17"/>
        <v>1.5199000830901899E-4</v>
      </c>
      <c r="L58" s="79"/>
    </row>
    <row r="59" spans="1:12" x14ac:dyDescent="0.25">
      <c r="A59" s="161"/>
      <c r="B59" s="162" t="s">
        <v>119</v>
      </c>
      <c r="C59" s="163">
        <v>364</v>
      </c>
      <c r="D59" s="163">
        <v>6</v>
      </c>
      <c r="E59" s="163">
        <v>221</v>
      </c>
      <c r="F59" s="163">
        <v>250</v>
      </c>
      <c r="G59" s="163">
        <v>262</v>
      </c>
      <c r="H59" s="163">
        <v>458</v>
      </c>
      <c r="I59" s="164">
        <f t="shared" si="16"/>
        <v>0.74809160305343503</v>
      </c>
      <c r="J59" s="163">
        <f t="shared" si="15"/>
        <v>196</v>
      </c>
      <c r="K59" s="164">
        <f t="shared" si="17"/>
        <v>1.592938759851961E-4</v>
      </c>
      <c r="L59" s="79"/>
    </row>
    <row r="60" spans="1:12" x14ac:dyDescent="0.25">
      <c r="A60" s="161"/>
      <c r="B60" s="162" t="s">
        <v>128</v>
      </c>
      <c r="C60" s="163">
        <v>52</v>
      </c>
      <c r="D60" s="163">
        <v>0</v>
      </c>
      <c r="E60" s="163">
        <v>56</v>
      </c>
      <c r="F60" s="163">
        <v>210</v>
      </c>
      <c r="G60" s="163">
        <v>120</v>
      </c>
      <c r="H60" s="163">
        <v>139</v>
      </c>
      <c r="I60" s="164">
        <f t="shared" si="16"/>
        <v>0.15833333333333344</v>
      </c>
      <c r="J60" s="163">
        <f t="shared" si="15"/>
        <v>19</v>
      </c>
      <c r="K60" s="164">
        <f t="shared" si="17"/>
        <v>4.834464795183899E-5</v>
      </c>
      <c r="L60" s="79"/>
    </row>
    <row r="61" spans="1:12" x14ac:dyDescent="0.25">
      <c r="A61" s="161" t="s">
        <v>144</v>
      </c>
      <c r="B61" s="162" t="s">
        <v>131</v>
      </c>
      <c r="C61" s="163">
        <v>252</v>
      </c>
      <c r="D61" s="163">
        <v>0</v>
      </c>
      <c r="E61" s="163">
        <v>102</v>
      </c>
      <c r="F61" s="163">
        <v>147</v>
      </c>
      <c r="G61" s="163">
        <v>198</v>
      </c>
      <c r="H61" s="163">
        <v>71</v>
      </c>
      <c r="I61" s="164">
        <f t="shared" si="16"/>
        <v>-0.64141414141414144</v>
      </c>
      <c r="J61" s="163">
        <f t="shared" si="15"/>
        <v>-127</v>
      </c>
      <c r="K61" s="164">
        <f t="shared" si="17"/>
        <v>2.4694028809932146E-5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5277</v>
      </c>
      <c r="D62" s="168">
        <f t="shared" ref="D62:H62" si="19">D54-SUM(D55:D61)</f>
        <v>270</v>
      </c>
      <c r="E62" s="168">
        <f t="shared" si="19"/>
        <v>2826</v>
      </c>
      <c r="F62" s="168">
        <f t="shared" si="19"/>
        <v>3366</v>
      </c>
      <c r="G62" s="168">
        <f t="shared" si="19"/>
        <v>4721</v>
      </c>
      <c r="H62" s="168">
        <f t="shared" si="19"/>
        <v>4645</v>
      </c>
      <c r="I62" s="169">
        <f t="shared" si="16"/>
        <v>-1.6098284261808926E-2</v>
      </c>
      <c r="J62" s="168">
        <f>H62-G62</f>
        <v>-76</v>
      </c>
      <c r="K62" s="169">
        <f t="shared" si="17"/>
        <v>1.6155459693258426E-3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64214</v>
      </c>
      <c r="D64" s="175">
        <v>12940</v>
      </c>
      <c r="E64" s="175">
        <v>56495</v>
      </c>
      <c r="F64" s="175">
        <v>116676</v>
      </c>
      <c r="G64" s="175">
        <v>145638</v>
      </c>
      <c r="H64" s="175">
        <v>91918</v>
      </c>
      <c r="I64" s="176">
        <f>IFERROR(H64/G64-1,"-")</f>
        <v>-0.36885977560801442</v>
      </c>
      <c r="J64" s="175">
        <f>H64-G64</f>
        <v>-53720</v>
      </c>
      <c r="K64" s="176">
        <f>H64/H$8</f>
        <v>3.1969376621849906E-2</v>
      </c>
      <c r="L64" s="79"/>
    </row>
    <row r="65" spans="1:12" x14ac:dyDescent="0.25">
      <c r="A65" s="161" t="s">
        <v>96</v>
      </c>
      <c r="B65" s="158" t="s">
        <v>97</v>
      </c>
      <c r="C65" s="159">
        <v>9112</v>
      </c>
      <c r="D65" s="159">
        <v>2098</v>
      </c>
      <c r="E65" s="159">
        <v>8213</v>
      </c>
      <c r="F65" s="159">
        <v>7310</v>
      </c>
      <c r="G65" s="159">
        <v>13841</v>
      </c>
      <c r="H65" s="159">
        <v>7813</v>
      </c>
      <c r="I65" s="160">
        <f>IFERROR(H65/G65-1,"-")</f>
        <v>-0.43551766490860488</v>
      </c>
      <c r="J65" s="159">
        <f t="shared" ref="J65:J75" si="20">H65-G65</f>
        <v>-6028</v>
      </c>
      <c r="K65" s="160">
        <f>H65/H$8</f>
        <v>2.7173865787605616E-3</v>
      </c>
      <c r="L65" s="79"/>
    </row>
    <row r="66" spans="1:12" x14ac:dyDescent="0.25">
      <c r="A66" s="161" t="s">
        <v>103</v>
      </c>
      <c r="B66" s="162" t="s">
        <v>103</v>
      </c>
      <c r="C66" s="163">
        <v>3175</v>
      </c>
      <c r="D66" s="163">
        <v>1985</v>
      </c>
      <c r="E66" s="163">
        <v>4344</v>
      </c>
      <c r="F66" s="163">
        <v>5929</v>
      </c>
      <c r="G66" s="163">
        <v>7242</v>
      </c>
      <c r="H66" s="163">
        <v>2445</v>
      </c>
      <c r="I66" s="164">
        <f>IFERROR(H66/G66-1,"-")</f>
        <v>-0.66238608119304065</v>
      </c>
      <c r="J66" s="163">
        <f t="shared" si="20"/>
        <v>-4797</v>
      </c>
      <c r="K66" s="164">
        <f>H66/H$8</f>
        <v>8.5037887944062107E-4</v>
      </c>
      <c r="L66" s="79"/>
    </row>
    <row r="67" spans="1:12" x14ac:dyDescent="0.25">
      <c r="A67" s="161" t="s">
        <v>100</v>
      </c>
      <c r="B67" s="162" t="s">
        <v>100</v>
      </c>
      <c r="C67" s="163">
        <v>5937</v>
      </c>
      <c r="D67" s="163">
        <v>113</v>
      </c>
      <c r="E67" s="163">
        <v>3869</v>
      </c>
      <c r="F67" s="163">
        <v>1381</v>
      </c>
      <c r="G67" s="163">
        <v>6599</v>
      </c>
      <c r="H67" s="163">
        <v>5368</v>
      </c>
      <c r="I67" s="164">
        <f>IFERROR(H67/G67-1,"-")</f>
        <v>-0.18654341566904076</v>
      </c>
      <c r="J67" s="163">
        <f t="shared" si="20"/>
        <v>-1231</v>
      </c>
      <c r="K67" s="164">
        <f>H67/H$8</f>
        <v>1.8670076993199405E-3</v>
      </c>
      <c r="L67" s="79"/>
    </row>
    <row r="68" spans="1:12" x14ac:dyDescent="0.25">
      <c r="A68" s="161"/>
      <c r="B68" s="158" t="s">
        <v>107</v>
      </c>
      <c r="C68" s="159">
        <v>55102</v>
      </c>
      <c r="D68" s="159">
        <v>10842</v>
      </c>
      <c r="E68" s="159">
        <v>48282</v>
      </c>
      <c r="F68" s="159">
        <v>109366</v>
      </c>
      <c r="G68" s="159">
        <v>131797</v>
      </c>
      <c r="H68" s="159">
        <v>84105</v>
      </c>
      <c r="I68" s="160">
        <f>IFERROR(H68/G68-1,"-")</f>
        <v>-0.36185952639286179</v>
      </c>
      <c r="J68" s="159">
        <f t="shared" si="20"/>
        <v>-47692</v>
      </c>
      <c r="K68" s="160">
        <f>H68/H$8</f>
        <v>2.925199004308934E-2</v>
      </c>
      <c r="L68" s="79"/>
    </row>
    <row r="69" spans="1:12" s="56" customFormat="1" x14ac:dyDescent="0.25">
      <c r="A69" s="161"/>
      <c r="B69" s="162" t="s">
        <v>110</v>
      </c>
      <c r="C69" s="163">
        <v>22452</v>
      </c>
      <c r="D69" s="163">
        <v>105</v>
      </c>
      <c r="E69" s="163">
        <v>17812</v>
      </c>
      <c r="F69" s="163">
        <v>34864</v>
      </c>
      <c r="G69" s="163">
        <v>37890</v>
      </c>
      <c r="H69" s="163">
        <v>35548</v>
      </c>
      <c r="I69" s="164">
        <f t="shared" ref="I69:I76" si="21">IFERROR(H69/G69-1,"-")</f>
        <v>-6.1810504090789142E-2</v>
      </c>
      <c r="J69" s="163">
        <f t="shared" si="20"/>
        <v>-2342</v>
      </c>
      <c r="K69" s="164">
        <f t="shared" ref="K69:K76" si="22">H69/H$8</f>
        <v>1.2363708959654478E-2</v>
      </c>
      <c r="L69" s="165"/>
    </row>
    <row r="70" spans="1:12" s="56" customFormat="1" x14ac:dyDescent="0.25">
      <c r="A70" s="161"/>
      <c r="B70" s="162" t="s">
        <v>113</v>
      </c>
      <c r="C70" s="163">
        <v>6462</v>
      </c>
      <c r="D70" s="163">
        <v>3967</v>
      </c>
      <c r="E70" s="163">
        <v>7286</v>
      </c>
      <c r="F70" s="163">
        <v>8763</v>
      </c>
      <c r="G70" s="163">
        <v>10131</v>
      </c>
      <c r="H70" s="163">
        <v>7027</v>
      </c>
      <c r="I70" s="164">
        <f t="shared" si="21"/>
        <v>-0.30638633895962886</v>
      </c>
      <c r="J70" s="163">
        <f t="shared" si="20"/>
        <v>-3104</v>
      </c>
      <c r="K70" s="164">
        <f t="shared" si="22"/>
        <v>2.4440132457379323E-3</v>
      </c>
      <c r="L70" s="165"/>
    </row>
    <row r="71" spans="1:12" x14ac:dyDescent="0.25">
      <c r="A71" s="161"/>
      <c r="B71" s="162" t="s">
        <v>116</v>
      </c>
      <c r="C71" s="163">
        <v>6883</v>
      </c>
      <c r="D71" s="163">
        <v>991</v>
      </c>
      <c r="E71" s="163">
        <v>4127</v>
      </c>
      <c r="F71" s="163">
        <v>17689</v>
      </c>
      <c r="G71" s="163">
        <v>16908</v>
      </c>
      <c r="H71" s="163">
        <v>5870</v>
      </c>
      <c r="I71" s="164">
        <f t="shared" si="21"/>
        <v>-0.65282706411166314</v>
      </c>
      <c r="J71" s="163">
        <f t="shared" si="20"/>
        <v>-11038</v>
      </c>
      <c r="K71" s="164">
        <f t="shared" si="22"/>
        <v>2.041604917102841E-3</v>
      </c>
      <c r="L71" s="79"/>
    </row>
    <row r="72" spans="1:12" x14ac:dyDescent="0.25">
      <c r="A72" s="161"/>
      <c r="B72" s="162" t="s">
        <v>123</v>
      </c>
      <c r="C72" s="163">
        <v>642</v>
      </c>
      <c r="D72" s="163">
        <v>399</v>
      </c>
      <c r="E72" s="163">
        <v>1138</v>
      </c>
      <c r="F72" s="163">
        <v>1848</v>
      </c>
      <c r="G72" s="163">
        <v>5430</v>
      </c>
      <c r="H72" s="163">
        <v>3615</v>
      </c>
      <c r="I72" s="164">
        <f t="shared" si="21"/>
        <v>-0.33425414364640882</v>
      </c>
      <c r="J72" s="163">
        <f t="shared" si="20"/>
        <v>-1815</v>
      </c>
      <c r="K72" s="164">
        <f t="shared" si="22"/>
        <v>1.2573086499704888E-3</v>
      </c>
      <c r="L72" s="79"/>
    </row>
    <row r="73" spans="1:12" x14ac:dyDescent="0.25">
      <c r="A73" s="161"/>
      <c r="B73" s="162" t="s">
        <v>119</v>
      </c>
      <c r="C73" s="163">
        <v>1331</v>
      </c>
      <c r="D73" s="163">
        <v>10</v>
      </c>
      <c r="E73" s="163">
        <v>1062</v>
      </c>
      <c r="F73" s="163">
        <v>1864</v>
      </c>
      <c r="G73" s="163">
        <v>3493</v>
      </c>
      <c r="H73" s="163">
        <v>1752</v>
      </c>
      <c r="I73" s="164">
        <f t="shared" si="21"/>
        <v>-0.4984254222731177</v>
      </c>
      <c r="J73" s="163">
        <f t="shared" si="20"/>
        <v>-1741</v>
      </c>
      <c r="K73" s="164">
        <f t="shared" si="22"/>
        <v>6.0935124612677635E-4</v>
      </c>
      <c r="L73" s="79"/>
    </row>
    <row r="74" spans="1:12" x14ac:dyDescent="0.25">
      <c r="A74" s="161"/>
      <c r="B74" s="162" t="s">
        <v>128</v>
      </c>
      <c r="C74" s="163">
        <v>2544</v>
      </c>
      <c r="D74" s="163">
        <v>0</v>
      </c>
      <c r="E74" s="163">
        <v>1552</v>
      </c>
      <c r="F74" s="163">
        <v>7450</v>
      </c>
      <c r="G74" s="163">
        <v>5887</v>
      </c>
      <c r="H74" s="163">
        <v>2893</v>
      </c>
      <c r="I74" s="164">
        <f t="shared" si="21"/>
        <v>-0.50857822320366908</v>
      </c>
      <c r="J74" s="163">
        <f t="shared" si="20"/>
        <v>-2994</v>
      </c>
      <c r="K74" s="164">
        <f t="shared" si="22"/>
        <v>1.0061947231990661E-3</v>
      </c>
      <c r="L74" s="79"/>
    </row>
    <row r="75" spans="1:12" x14ac:dyDescent="0.25">
      <c r="A75" s="161" t="s">
        <v>144</v>
      </c>
      <c r="B75" s="162" t="s">
        <v>131</v>
      </c>
      <c r="C75" s="163">
        <v>1887</v>
      </c>
      <c r="D75" s="163">
        <v>0</v>
      </c>
      <c r="E75" s="163">
        <v>636</v>
      </c>
      <c r="F75" s="163">
        <v>1381</v>
      </c>
      <c r="G75" s="163">
        <v>3151</v>
      </c>
      <c r="H75" s="163">
        <v>3861</v>
      </c>
      <c r="I75" s="164">
        <f t="shared" si="21"/>
        <v>0.22532529355760067</v>
      </c>
      <c r="J75" s="163">
        <f t="shared" si="20"/>
        <v>710</v>
      </c>
      <c r="K75" s="164">
        <f t="shared" si="22"/>
        <v>1.3428682427485638E-3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12901</v>
      </c>
      <c r="D76" s="168">
        <f t="shared" ref="D76:H76" si="24">D68-SUM(D69:D75)</f>
        <v>5370</v>
      </c>
      <c r="E76" s="168">
        <f t="shared" si="24"/>
        <v>14669</v>
      </c>
      <c r="F76" s="168">
        <f t="shared" si="24"/>
        <v>35507</v>
      </c>
      <c r="G76" s="168">
        <f t="shared" si="24"/>
        <v>48907</v>
      </c>
      <c r="H76" s="168">
        <f t="shared" si="24"/>
        <v>23539</v>
      </c>
      <c r="I76" s="169">
        <f t="shared" si="21"/>
        <v>-0.51869875477947947</v>
      </c>
      <c r="J76" s="168">
        <f>H76-G76</f>
        <v>-25368</v>
      </c>
      <c r="K76" s="169">
        <f t="shared" si="22"/>
        <v>8.1869400585491952E-3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430844</v>
      </c>
      <c r="D78" s="175">
        <v>25901</v>
      </c>
      <c r="E78" s="175">
        <v>300105</v>
      </c>
      <c r="F78" s="175">
        <v>411785</v>
      </c>
      <c r="G78" s="175">
        <v>476786</v>
      </c>
      <c r="H78" s="175">
        <v>478546</v>
      </c>
      <c r="I78" s="176">
        <f>IFERROR(H78/G78-1,"-")</f>
        <v>3.6913835557252916E-3</v>
      </c>
      <c r="J78" s="175">
        <f>H78-G78</f>
        <v>1760</v>
      </c>
      <c r="K78" s="176">
        <f>H78/H$8</f>
        <v>0.16643984099827872</v>
      </c>
      <c r="L78" s="79"/>
    </row>
    <row r="79" spans="1:12" x14ac:dyDescent="0.25">
      <c r="A79" s="161" t="s">
        <v>96</v>
      </c>
      <c r="B79" s="158" t="s">
        <v>97</v>
      </c>
      <c r="C79" s="159">
        <v>98017</v>
      </c>
      <c r="D79" s="159">
        <v>7375</v>
      </c>
      <c r="E79" s="159">
        <v>88163</v>
      </c>
      <c r="F79" s="159">
        <v>93902</v>
      </c>
      <c r="G79" s="159">
        <v>82338</v>
      </c>
      <c r="H79" s="159">
        <v>82514</v>
      </c>
      <c r="I79" s="160">
        <f>IFERROR(H79/G79-1,"-")</f>
        <v>2.1375306662780869E-3</v>
      </c>
      <c r="J79" s="159">
        <f t="shared" ref="J79:J89" si="25">H79-G79</f>
        <v>176</v>
      </c>
      <c r="K79" s="160">
        <f>H79/H$8</f>
        <v>2.8698635115813255E-2</v>
      </c>
      <c r="L79" s="79"/>
    </row>
    <row r="80" spans="1:12" x14ac:dyDescent="0.25">
      <c r="A80" s="161" t="s">
        <v>103</v>
      </c>
      <c r="B80" s="162" t="s">
        <v>103</v>
      </c>
      <c r="C80" s="163">
        <v>7898</v>
      </c>
      <c r="D80" s="163">
        <v>3774</v>
      </c>
      <c r="E80" s="163">
        <v>12994</v>
      </c>
      <c r="F80" s="163">
        <v>8549</v>
      </c>
      <c r="G80" s="163">
        <v>8223</v>
      </c>
      <c r="H80" s="163">
        <v>7437</v>
      </c>
      <c r="I80" s="164">
        <f>IFERROR(H80/G80-1,"-")</f>
        <v>-9.5585552717986189E-2</v>
      </c>
      <c r="J80" s="163">
        <f t="shared" si="25"/>
        <v>-786</v>
      </c>
      <c r="K80" s="164">
        <f>H80/H$8</f>
        <v>2.5866125670347237E-3</v>
      </c>
      <c r="L80" s="79"/>
    </row>
    <row r="81" spans="1:12" x14ac:dyDescent="0.25">
      <c r="A81" s="161" t="s">
        <v>100</v>
      </c>
      <c r="B81" s="162" t="s">
        <v>100</v>
      </c>
      <c r="C81" s="163">
        <v>90119</v>
      </c>
      <c r="D81" s="163">
        <v>3601</v>
      </c>
      <c r="E81" s="163">
        <v>75169</v>
      </c>
      <c r="F81" s="163">
        <v>85353</v>
      </c>
      <c r="G81" s="163">
        <v>74115</v>
      </c>
      <c r="H81" s="163">
        <v>75077</v>
      </c>
      <c r="I81" s="164">
        <f>IFERROR(H81/G81-1,"-")</f>
        <v>1.2979828644673841E-2</v>
      </c>
      <c r="J81" s="163">
        <f t="shared" si="25"/>
        <v>962</v>
      </c>
      <c r="K81" s="164">
        <f>H81/H$8</f>
        <v>2.6112022548778532E-2</v>
      </c>
      <c r="L81" s="79"/>
    </row>
    <row r="82" spans="1:12" x14ac:dyDescent="0.25">
      <c r="A82" s="161"/>
      <c r="B82" s="158" t="s">
        <v>107</v>
      </c>
      <c r="C82" s="159">
        <v>332827</v>
      </c>
      <c r="D82" s="159">
        <v>18526</v>
      </c>
      <c r="E82" s="159">
        <v>211942</v>
      </c>
      <c r="F82" s="159">
        <v>317883</v>
      </c>
      <c r="G82" s="159">
        <v>394448</v>
      </c>
      <c r="H82" s="159">
        <v>396032</v>
      </c>
      <c r="I82" s="160">
        <f>IFERROR(H82/G82-1,"-")</f>
        <v>4.0157384496815052E-3</v>
      </c>
      <c r="J82" s="159">
        <f t="shared" si="25"/>
        <v>1584</v>
      </c>
      <c r="K82" s="160">
        <f>H82/H$8</f>
        <v>0.13774120588246547</v>
      </c>
      <c r="L82" s="79"/>
    </row>
    <row r="83" spans="1:12" s="56" customFormat="1" x14ac:dyDescent="0.25">
      <c r="A83" s="161"/>
      <c r="B83" s="162" t="s">
        <v>110</v>
      </c>
      <c r="C83" s="163">
        <v>47712</v>
      </c>
      <c r="D83" s="163">
        <v>2265</v>
      </c>
      <c r="E83" s="163">
        <v>33017</v>
      </c>
      <c r="F83" s="163">
        <v>48665</v>
      </c>
      <c r="G83" s="163">
        <v>65783</v>
      </c>
      <c r="H83" s="163">
        <v>65244</v>
      </c>
      <c r="I83" s="164">
        <f t="shared" ref="I83:I90" si="26">IFERROR(H83/G83-1,"-")</f>
        <v>-8.1936062508550789E-3</v>
      </c>
      <c r="J83" s="163">
        <f t="shared" si="25"/>
        <v>-539</v>
      </c>
      <c r="K83" s="164">
        <f t="shared" ref="K83:K90" si="27">H83/H$8</f>
        <v>2.2692073460214266E-2</v>
      </c>
      <c r="L83" s="165"/>
    </row>
    <row r="84" spans="1:12" s="56" customFormat="1" x14ac:dyDescent="0.25">
      <c r="A84" s="161"/>
      <c r="B84" s="162" t="s">
        <v>113</v>
      </c>
      <c r="C84" s="163">
        <v>143791</v>
      </c>
      <c r="D84" s="163">
        <v>5982</v>
      </c>
      <c r="E84" s="163">
        <v>80561</v>
      </c>
      <c r="F84" s="163">
        <v>124021</v>
      </c>
      <c r="G84" s="163">
        <v>152616</v>
      </c>
      <c r="H84" s="163">
        <v>139754</v>
      </c>
      <c r="I84" s="164">
        <f t="shared" si="26"/>
        <v>-8.4276877915814841E-2</v>
      </c>
      <c r="J84" s="163">
        <f t="shared" si="25"/>
        <v>-12862</v>
      </c>
      <c r="K84" s="164">
        <f t="shared" si="27"/>
        <v>4.860689158173602E-2</v>
      </c>
      <c r="L84" s="165"/>
    </row>
    <row r="85" spans="1:12" x14ac:dyDescent="0.25">
      <c r="A85" s="161"/>
      <c r="B85" s="162" t="s">
        <v>116</v>
      </c>
      <c r="C85" s="163">
        <v>16806</v>
      </c>
      <c r="D85" s="163">
        <v>2722</v>
      </c>
      <c r="E85" s="163">
        <v>15037</v>
      </c>
      <c r="F85" s="163">
        <v>20151</v>
      </c>
      <c r="G85" s="163">
        <v>30435</v>
      </c>
      <c r="H85" s="163">
        <v>32786</v>
      </c>
      <c r="I85" s="164">
        <f t="shared" si="26"/>
        <v>7.7246591095777806E-2</v>
      </c>
      <c r="J85" s="163">
        <f t="shared" si="25"/>
        <v>2351</v>
      </c>
      <c r="K85" s="164">
        <f t="shared" si="27"/>
        <v>1.1403076458625851E-2</v>
      </c>
      <c r="L85" s="79"/>
    </row>
    <row r="86" spans="1:12" x14ac:dyDescent="0.25">
      <c r="A86" s="161"/>
      <c r="B86" s="162" t="s">
        <v>123</v>
      </c>
      <c r="C86" s="163">
        <v>3952</v>
      </c>
      <c r="D86" s="163">
        <v>299</v>
      </c>
      <c r="E86" s="163">
        <v>5800</v>
      </c>
      <c r="F86" s="163">
        <v>5446</v>
      </c>
      <c r="G86" s="163">
        <v>7811</v>
      </c>
      <c r="H86" s="163">
        <v>11952</v>
      </c>
      <c r="I86" s="164">
        <f t="shared" si="26"/>
        <v>0.53014978875944174</v>
      </c>
      <c r="J86" s="163">
        <f t="shared" si="25"/>
        <v>4141</v>
      </c>
      <c r="K86" s="164">
        <f t="shared" si="27"/>
        <v>4.1569441174128035E-3</v>
      </c>
      <c r="L86" s="79"/>
    </row>
    <row r="87" spans="1:12" x14ac:dyDescent="0.25">
      <c r="A87" s="161"/>
      <c r="B87" s="162" t="s">
        <v>119</v>
      </c>
      <c r="C87" s="163">
        <v>2669</v>
      </c>
      <c r="D87" s="163">
        <v>241</v>
      </c>
      <c r="E87" s="163">
        <v>3129</v>
      </c>
      <c r="F87" s="163">
        <v>2714</v>
      </c>
      <c r="G87" s="163">
        <v>4033</v>
      </c>
      <c r="H87" s="163">
        <v>4733</v>
      </c>
      <c r="I87" s="164">
        <f t="shared" si="26"/>
        <v>0.17356806347632037</v>
      </c>
      <c r="J87" s="163">
        <f t="shared" si="25"/>
        <v>700</v>
      </c>
      <c r="K87" s="164">
        <f t="shared" si="27"/>
        <v>1.6461526529212515E-3</v>
      </c>
      <c r="L87" s="79"/>
    </row>
    <row r="88" spans="1:12" x14ac:dyDescent="0.25">
      <c r="A88" s="161"/>
      <c r="B88" s="162" t="s">
        <v>128</v>
      </c>
      <c r="C88" s="163">
        <v>10552</v>
      </c>
      <c r="D88" s="163">
        <v>120</v>
      </c>
      <c r="E88" s="163">
        <v>8138</v>
      </c>
      <c r="F88" s="163">
        <v>13893</v>
      </c>
      <c r="G88" s="163">
        <v>13299</v>
      </c>
      <c r="H88" s="163">
        <v>11574</v>
      </c>
      <c r="I88" s="164">
        <f t="shared" si="26"/>
        <v>-0.12970900067674263</v>
      </c>
      <c r="J88" s="163">
        <f t="shared" si="25"/>
        <v>-1725</v>
      </c>
      <c r="K88" s="164">
        <f t="shared" si="27"/>
        <v>4.0254744992416153E-3</v>
      </c>
      <c r="L88" s="79"/>
    </row>
    <row r="89" spans="1:12" x14ac:dyDescent="0.25">
      <c r="A89" s="161" t="s">
        <v>144</v>
      </c>
      <c r="B89" s="162" t="s">
        <v>131</v>
      </c>
      <c r="C89" s="163">
        <v>16812</v>
      </c>
      <c r="D89" s="163">
        <v>460</v>
      </c>
      <c r="E89" s="163">
        <v>5654</v>
      </c>
      <c r="F89" s="163">
        <v>10790</v>
      </c>
      <c r="G89" s="163">
        <v>14145</v>
      </c>
      <c r="H89" s="163">
        <v>8535</v>
      </c>
      <c r="I89" s="164">
        <f t="shared" si="26"/>
        <v>-0.39660657476139982</v>
      </c>
      <c r="J89" s="163">
        <f t="shared" si="25"/>
        <v>-5610</v>
      </c>
      <c r="K89" s="164">
        <f t="shared" si="27"/>
        <v>2.9685005055319841E-3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90533</v>
      </c>
      <c r="D90" s="168">
        <f t="shared" ref="D90:H90" si="29">D82-SUM(D83:D89)</f>
        <v>6437</v>
      </c>
      <c r="E90" s="168">
        <f t="shared" si="29"/>
        <v>60606</v>
      </c>
      <c r="F90" s="168">
        <f t="shared" si="29"/>
        <v>92203</v>
      </c>
      <c r="G90" s="168">
        <f t="shared" si="29"/>
        <v>106326</v>
      </c>
      <c r="H90" s="168">
        <f t="shared" si="29"/>
        <v>121454</v>
      </c>
      <c r="I90" s="169">
        <f t="shared" si="26"/>
        <v>0.14227940484923729</v>
      </c>
      <c r="J90" s="168">
        <f>H90-G90</f>
        <v>15128</v>
      </c>
      <c r="K90" s="169">
        <f t="shared" si="27"/>
        <v>4.2242092606781675E-2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14342</v>
      </c>
      <c r="D92" s="175">
        <v>3097</v>
      </c>
      <c r="E92" s="175">
        <v>11383</v>
      </c>
      <c r="F92" s="175">
        <v>14251</v>
      </c>
      <c r="G92" s="175">
        <v>15138</v>
      </c>
      <c r="H92" s="175">
        <v>13111</v>
      </c>
      <c r="I92" s="176">
        <f>IFERROR(H92/G92-1,"-")</f>
        <v>-0.1339014400845554</v>
      </c>
      <c r="J92" s="175">
        <f>H92-G92</f>
        <v>-2027</v>
      </c>
      <c r="K92" s="176">
        <f>H92/H$8</f>
        <v>4.5600480524932447E-3</v>
      </c>
      <c r="L92" s="79"/>
    </row>
    <row r="93" spans="1:12" x14ac:dyDescent="0.25">
      <c r="A93" s="161" t="s">
        <v>96</v>
      </c>
      <c r="B93" s="158" t="s">
        <v>97</v>
      </c>
      <c r="C93" s="159">
        <v>5371</v>
      </c>
      <c r="D93" s="159">
        <v>1325</v>
      </c>
      <c r="E93" s="159">
        <v>4475</v>
      </c>
      <c r="F93" s="159">
        <v>5737</v>
      </c>
      <c r="G93" s="159">
        <v>4983</v>
      </c>
      <c r="H93" s="159">
        <v>3847</v>
      </c>
      <c r="I93" s="160">
        <f>IFERROR(H93/G93-1,"-")</f>
        <v>-0.22797511539233395</v>
      </c>
      <c r="J93" s="159">
        <f t="shared" ref="J93:J103" si="30">H93-G93</f>
        <v>-1136</v>
      </c>
      <c r="K93" s="160">
        <f>H93/H$8</f>
        <v>1.3379989976311122E-3</v>
      </c>
      <c r="L93" s="79"/>
    </row>
    <row r="94" spans="1:12" x14ac:dyDescent="0.25">
      <c r="A94" s="161" t="s">
        <v>103</v>
      </c>
      <c r="B94" s="162" t="s">
        <v>103</v>
      </c>
      <c r="C94" s="163">
        <v>2546</v>
      </c>
      <c r="D94" s="163">
        <v>721</v>
      </c>
      <c r="E94" s="163">
        <v>1841</v>
      </c>
      <c r="F94" s="163">
        <v>748</v>
      </c>
      <c r="G94" s="163">
        <v>1249</v>
      </c>
      <c r="H94" s="163">
        <v>1322</v>
      </c>
      <c r="I94" s="164">
        <f>IFERROR(H94/G94-1,"-")</f>
        <v>5.8446757405924643E-2</v>
      </c>
      <c r="J94" s="163">
        <f t="shared" si="30"/>
        <v>73</v>
      </c>
      <c r="K94" s="164">
        <f>H94/H$8</f>
        <v>4.597958603764831E-4</v>
      </c>
      <c r="L94" s="79"/>
    </row>
    <row r="95" spans="1:12" x14ac:dyDescent="0.25">
      <c r="A95" s="161" t="s">
        <v>100</v>
      </c>
      <c r="B95" s="162" t="s">
        <v>100</v>
      </c>
      <c r="C95" s="163">
        <v>2825</v>
      </c>
      <c r="D95" s="163">
        <v>604</v>
      </c>
      <c r="E95" s="163">
        <v>2634</v>
      </c>
      <c r="F95" s="163">
        <v>4989</v>
      </c>
      <c r="G95" s="163">
        <v>3734</v>
      </c>
      <c r="H95" s="163">
        <v>2525</v>
      </c>
      <c r="I95" s="164">
        <f>IFERROR(H95/G95-1,"-")</f>
        <v>-0.32378146759507231</v>
      </c>
      <c r="J95" s="163">
        <f t="shared" si="30"/>
        <v>-1209</v>
      </c>
      <c r="K95" s="164">
        <f>H95/H$8</f>
        <v>8.7820313725462914E-4</v>
      </c>
      <c r="L95" s="79"/>
    </row>
    <row r="96" spans="1:12" x14ac:dyDescent="0.25">
      <c r="A96" s="161"/>
      <c r="B96" s="158" t="s">
        <v>107</v>
      </c>
      <c r="C96" s="159">
        <v>8971</v>
      </c>
      <c r="D96" s="159">
        <v>1772</v>
      </c>
      <c r="E96" s="159">
        <v>6908</v>
      </c>
      <c r="F96" s="159">
        <v>8514</v>
      </c>
      <c r="G96" s="159">
        <v>10155</v>
      </c>
      <c r="H96" s="159">
        <v>9264</v>
      </c>
      <c r="I96" s="160">
        <f>IFERROR(H96/G96-1,"-")</f>
        <v>-8.7740029542097475E-2</v>
      </c>
      <c r="J96" s="159">
        <f t="shared" si="30"/>
        <v>-891</v>
      </c>
      <c r="K96" s="160">
        <f>H96/H$8</f>
        <v>3.2220490548621325E-3</v>
      </c>
      <c r="L96" s="79"/>
    </row>
    <row r="97" spans="1:12" s="56" customFormat="1" x14ac:dyDescent="0.25">
      <c r="A97" s="161"/>
      <c r="B97" s="162" t="s">
        <v>110</v>
      </c>
      <c r="C97" s="163">
        <v>2393</v>
      </c>
      <c r="D97" s="163">
        <v>45</v>
      </c>
      <c r="E97" s="163">
        <v>1253</v>
      </c>
      <c r="F97" s="163">
        <v>1744</v>
      </c>
      <c r="G97" s="163">
        <v>2068</v>
      </c>
      <c r="H97" s="163">
        <v>1741</v>
      </c>
      <c r="I97" s="164">
        <f t="shared" ref="I97:I104" si="31">IFERROR(H97/G97-1,"-")</f>
        <v>-0.15812379110251451</v>
      </c>
      <c r="J97" s="163">
        <f t="shared" si="30"/>
        <v>-327</v>
      </c>
      <c r="K97" s="164">
        <f t="shared" ref="K97:K104" si="32">H97/H$8</f>
        <v>6.0552541067735029E-4</v>
      </c>
      <c r="L97" s="165"/>
    </row>
    <row r="98" spans="1:12" s="56" customFormat="1" x14ac:dyDescent="0.25">
      <c r="A98" s="161"/>
      <c r="B98" s="162" t="s">
        <v>113</v>
      </c>
      <c r="C98" s="163">
        <v>2540</v>
      </c>
      <c r="D98" s="163">
        <v>554</v>
      </c>
      <c r="E98" s="163">
        <v>2351</v>
      </c>
      <c r="F98" s="163">
        <v>2836</v>
      </c>
      <c r="G98" s="163">
        <v>3116</v>
      </c>
      <c r="H98" s="163">
        <v>3261</v>
      </c>
      <c r="I98" s="164">
        <f t="shared" si="31"/>
        <v>4.6534017971758601E-2</v>
      </c>
      <c r="J98" s="163">
        <f t="shared" si="30"/>
        <v>145</v>
      </c>
      <c r="K98" s="164">
        <f t="shared" si="32"/>
        <v>1.1341863091435032E-3</v>
      </c>
      <c r="L98" s="165"/>
    </row>
    <row r="99" spans="1:12" x14ac:dyDescent="0.25">
      <c r="A99" s="161"/>
      <c r="B99" s="162" t="s">
        <v>116</v>
      </c>
      <c r="C99" s="163">
        <v>1207</v>
      </c>
      <c r="D99" s="163">
        <v>546</v>
      </c>
      <c r="E99" s="163">
        <v>863</v>
      </c>
      <c r="F99" s="163">
        <v>1019</v>
      </c>
      <c r="G99" s="163">
        <v>1220</v>
      </c>
      <c r="H99" s="163">
        <v>1002</v>
      </c>
      <c r="I99" s="164">
        <f t="shared" si="31"/>
        <v>-0.17868852459016393</v>
      </c>
      <c r="J99" s="163">
        <f t="shared" si="30"/>
        <v>-218</v>
      </c>
      <c r="K99" s="164">
        <f t="shared" si="32"/>
        <v>3.4849882912045088E-4</v>
      </c>
      <c r="L99" s="79"/>
    </row>
    <row r="100" spans="1:12" x14ac:dyDescent="0.25">
      <c r="A100" s="161"/>
      <c r="B100" s="162" t="s">
        <v>123</v>
      </c>
      <c r="C100" s="163">
        <v>537</v>
      </c>
      <c r="D100" s="163">
        <v>17</v>
      </c>
      <c r="E100" s="163">
        <v>376</v>
      </c>
      <c r="F100" s="163">
        <v>398</v>
      </c>
      <c r="G100" s="163">
        <v>524</v>
      </c>
      <c r="H100" s="163">
        <v>402</v>
      </c>
      <c r="I100" s="164">
        <f t="shared" si="31"/>
        <v>-0.23282442748091603</v>
      </c>
      <c r="J100" s="163">
        <f t="shared" si="30"/>
        <v>-122</v>
      </c>
      <c r="K100" s="164">
        <f t="shared" si="32"/>
        <v>1.3981689551539046E-4</v>
      </c>
      <c r="L100" s="79"/>
    </row>
    <row r="101" spans="1:12" x14ac:dyDescent="0.25">
      <c r="A101" s="161"/>
      <c r="B101" s="162" t="s">
        <v>119</v>
      </c>
      <c r="C101" s="163">
        <v>80</v>
      </c>
      <c r="D101" s="163">
        <v>56</v>
      </c>
      <c r="E101" s="163">
        <v>237</v>
      </c>
      <c r="F101" s="163">
        <v>99</v>
      </c>
      <c r="G101" s="163">
        <v>311</v>
      </c>
      <c r="H101" s="163">
        <v>340</v>
      </c>
      <c r="I101" s="164">
        <f t="shared" si="31"/>
        <v>9.3247588424437255E-2</v>
      </c>
      <c r="J101" s="163">
        <f t="shared" si="30"/>
        <v>29</v>
      </c>
      <c r="K101" s="164">
        <f t="shared" si="32"/>
        <v>1.1825309570953423E-4</v>
      </c>
      <c r="L101" s="79"/>
    </row>
    <row r="102" spans="1:12" x14ac:dyDescent="0.25">
      <c r="A102" s="161"/>
      <c r="B102" s="162" t="s">
        <v>128</v>
      </c>
      <c r="C102" s="163">
        <v>73</v>
      </c>
      <c r="D102" s="163">
        <v>5</v>
      </c>
      <c r="E102" s="163">
        <v>191</v>
      </c>
      <c r="F102" s="163">
        <v>31</v>
      </c>
      <c r="G102" s="163">
        <v>140</v>
      </c>
      <c r="H102" s="163">
        <v>144</v>
      </c>
      <c r="I102" s="164">
        <f t="shared" si="31"/>
        <v>2.857142857142847E-2</v>
      </c>
      <c r="J102" s="163">
        <f t="shared" si="30"/>
        <v>4</v>
      </c>
      <c r="K102" s="164">
        <f t="shared" si="32"/>
        <v>5.0083664065214494E-5</v>
      </c>
      <c r="L102" s="79"/>
    </row>
    <row r="103" spans="1:12" x14ac:dyDescent="0.25">
      <c r="A103" s="161" t="s">
        <v>144</v>
      </c>
      <c r="B103" s="162" t="s">
        <v>131</v>
      </c>
      <c r="C103" s="163">
        <v>98</v>
      </c>
      <c r="D103" s="163">
        <v>14</v>
      </c>
      <c r="E103" s="163">
        <v>44</v>
      </c>
      <c r="F103" s="163">
        <v>59</v>
      </c>
      <c r="G103" s="163">
        <v>189</v>
      </c>
      <c r="H103" s="163">
        <v>21</v>
      </c>
      <c r="I103" s="164">
        <f t="shared" si="31"/>
        <v>-0.88888888888888884</v>
      </c>
      <c r="J103" s="163">
        <f t="shared" si="30"/>
        <v>-168</v>
      </c>
      <c r="K103" s="164">
        <f t="shared" si="32"/>
        <v>7.3038676761771143E-6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2043</v>
      </c>
      <c r="D104" s="168">
        <f t="shared" ref="D104:H104" si="34">D96-SUM(D97:D103)</f>
        <v>535</v>
      </c>
      <c r="E104" s="168">
        <f t="shared" si="34"/>
        <v>1593</v>
      </c>
      <c r="F104" s="168">
        <f t="shared" si="34"/>
        <v>2328</v>
      </c>
      <c r="G104" s="168">
        <f t="shared" si="34"/>
        <v>2587</v>
      </c>
      <c r="H104" s="168">
        <f t="shared" si="34"/>
        <v>2353</v>
      </c>
      <c r="I104" s="169">
        <f t="shared" si="31"/>
        <v>-9.0452261306532611E-2</v>
      </c>
      <c r="J104" s="168">
        <f>H104-G104</f>
        <v>-234</v>
      </c>
      <c r="K104" s="169">
        <f t="shared" si="32"/>
        <v>8.183809829545119E-4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99005</v>
      </c>
      <c r="D106" s="175">
        <v>9638</v>
      </c>
      <c r="E106" s="175">
        <v>101150</v>
      </c>
      <c r="F106" s="175">
        <v>108040</v>
      </c>
      <c r="G106" s="175">
        <v>113195</v>
      </c>
      <c r="H106" s="175">
        <v>115422</v>
      </c>
      <c r="I106" s="176">
        <f>IFERROR(H106/G106-1,"-")</f>
        <v>1.9674013869870555E-2</v>
      </c>
      <c r="J106" s="175">
        <f>H106-G106</f>
        <v>2227</v>
      </c>
      <c r="K106" s="176">
        <f>H106/H$8</f>
        <v>4.014414356760547E-2</v>
      </c>
      <c r="L106" s="79"/>
    </row>
    <row r="107" spans="1:12" x14ac:dyDescent="0.25">
      <c r="A107" s="161" t="s">
        <v>96</v>
      </c>
      <c r="B107" s="158" t="s">
        <v>97</v>
      </c>
      <c r="C107" s="159">
        <v>16597</v>
      </c>
      <c r="D107" s="159">
        <v>3589</v>
      </c>
      <c r="E107" s="159">
        <v>8808</v>
      </c>
      <c r="F107" s="159">
        <v>10875</v>
      </c>
      <c r="G107" s="159">
        <v>9013</v>
      </c>
      <c r="H107" s="159">
        <v>12069</v>
      </c>
      <c r="I107" s="160">
        <f>IFERROR(H107/G107-1,"-")</f>
        <v>0.33906579385332303</v>
      </c>
      <c r="J107" s="159">
        <f t="shared" ref="J107:J117" si="35">H107-G107</f>
        <v>3056</v>
      </c>
      <c r="K107" s="160">
        <f>H107/H$8</f>
        <v>4.1976370944657899E-3</v>
      </c>
      <c r="L107" s="79"/>
    </row>
    <row r="108" spans="1:12" x14ac:dyDescent="0.25">
      <c r="A108" s="161" t="s">
        <v>103</v>
      </c>
      <c r="B108" s="162" t="s">
        <v>103</v>
      </c>
      <c r="C108" s="163">
        <v>1816</v>
      </c>
      <c r="D108" s="163">
        <v>3589</v>
      </c>
      <c r="E108" s="163">
        <v>4644</v>
      </c>
      <c r="F108" s="163">
        <v>3553</v>
      </c>
      <c r="G108" s="163">
        <v>2787</v>
      </c>
      <c r="H108" s="163">
        <v>3667</v>
      </c>
      <c r="I108" s="164">
        <f>IFERROR(H108/G108-1,"-")</f>
        <v>0.31575170434158584</v>
      </c>
      <c r="J108" s="163">
        <f t="shared" si="35"/>
        <v>880</v>
      </c>
      <c r="K108" s="164">
        <f>H108/H$8</f>
        <v>1.2753944175495941E-3</v>
      </c>
      <c r="L108" s="79"/>
    </row>
    <row r="109" spans="1:12" x14ac:dyDescent="0.25">
      <c r="A109" s="161" t="s">
        <v>100</v>
      </c>
      <c r="B109" s="162" t="s">
        <v>100</v>
      </c>
      <c r="C109" s="163">
        <v>14781</v>
      </c>
      <c r="D109" s="163">
        <v>0</v>
      </c>
      <c r="E109" s="163">
        <v>4164</v>
      </c>
      <c r="F109" s="163">
        <v>7322</v>
      </c>
      <c r="G109" s="163">
        <v>6226</v>
      </c>
      <c r="H109" s="163">
        <v>8402</v>
      </c>
      <c r="I109" s="164">
        <f>IFERROR(H109/G109-1,"-")</f>
        <v>0.3495020880179891</v>
      </c>
      <c r="J109" s="163">
        <f t="shared" si="35"/>
        <v>2176</v>
      </c>
      <c r="K109" s="164">
        <f>H109/H$8</f>
        <v>2.9222426769161956E-3</v>
      </c>
      <c r="L109" s="79"/>
    </row>
    <row r="110" spans="1:12" x14ac:dyDescent="0.25">
      <c r="A110" s="161"/>
      <c r="B110" s="158" t="s">
        <v>107</v>
      </c>
      <c r="C110" s="159">
        <v>82408</v>
      </c>
      <c r="D110" s="159">
        <v>6049</v>
      </c>
      <c r="E110" s="159">
        <v>92342</v>
      </c>
      <c r="F110" s="159">
        <v>97165</v>
      </c>
      <c r="G110" s="159">
        <v>104182</v>
      </c>
      <c r="H110" s="159">
        <v>103353</v>
      </c>
      <c r="I110" s="160">
        <f>IFERROR(H110/G110-1,"-")</f>
        <v>-7.9572286959359584E-3</v>
      </c>
      <c r="J110" s="159">
        <f t="shared" si="35"/>
        <v>-829</v>
      </c>
      <c r="K110" s="160">
        <f>H110/H$8</f>
        <v>3.5946506473139676E-2</v>
      </c>
      <c r="L110" s="79"/>
    </row>
    <row r="111" spans="1:12" s="56" customFormat="1" x14ac:dyDescent="0.25">
      <c r="A111" s="161"/>
      <c r="B111" s="162" t="s">
        <v>110</v>
      </c>
      <c r="C111" s="163">
        <v>49580</v>
      </c>
      <c r="D111" s="163">
        <v>852</v>
      </c>
      <c r="E111" s="163">
        <v>59365</v>
      </c>
      <c r="F111" s="163">
        <v>58781</v>
      </c>
      <c r="G111" s="163">
        <v>57712</v>
      </c>
      <c r="H111" s="163">
        <v>54889</v>
      </c>
      <c r="I111" s="164">
        <f t="shared" ref="I111:I118" si="36">IFERROR(H111/G111-1,"-")</f>
        <v>-4.8915303576379299E-2</v>
      </c>
      <c r="J111" s="163">
        <f t="shared" si="35"/>
        <v>-2823</v>
      </c>
      <c r="K111" s="164">
        <f t="shared" ref="K111:K118" si="37">H111/H$8</f>
        <v>1.9090571089413599E-2</v>
      </c>
      <c r="L111" s="165"/>
    </row>
    <row r="112" spans="1:12" s="56" customFormat="1" x14ac:dyDescent="0.25">
      <c r="A112" s="161"/>
      <c r="B112" s="162" t="s">
        <v>113</v>
      </c>
      <c r="C112" s="163">
        <v>4050</v>
      </c>
      <c r="D112" s="163">
        <v>1158</v>
      </c>
      <c r="E112" s="163">
        <v>3796</v>
      </c>
      <c r="F112" s="163">
        <v>5377</v>
      </c>
      <c r="G112" s="163">
        <v>5005</v>
      </c>
      <c r="H112" s="163">
        <v>5982</v>
      </c>
      <c r="I112" s="164">
        <f t="shared" si="36"/>
        <v>0.19520479520479528</v>
      </c>
      <c r="J112" s="163">
        <f t="shared" si="35"/>
        <v>977</v>
      </c>
      <c r="K112" s="164">
        <f t="shared" si="37"/>
        <v>2.0805588780424523E-3</v>
      </c>
      <c r="L112" s="165"/>
    </row>
    <row r="113" spans="1:12" x14ac:dyDescent="0.25">
      <c r="A113" s="161"/>
      <c r="B113" s="162" t="s">
        <v>116</v>
      </c>
      <c r="C113" s="163">
        <v>2897</v>
      </c>
      <c r="D113" s="163">
        <v>1789</v>
      </c>
      <c r="E113" s="163">
        <v>5286</v>
      </c>
      <c r="F113" s="163">
        <v>9048</v>
      </c>
      <c r="G113" s="163">
        <v>6182</v>
      </c>
      <c r="H113" s="163">
        <v>8224</v>
      </c>
      <c r="I113" s="164">
        <f t="shared" si="36"/>
        <v>0.3303138142995794</v>
      </c>
      <c r="J113" s="163">
        <f t="shared" si="35"/>
        <v>2042</v>
      </c>
      <c r="K113" s="164">
        <f t="shared" si="37"/>
        <v>2.860333703280028E-3</v>
      </c>
      <c r="L113" s="79"/>
    </row>
    <row r="114" spans="1:12" x14ac:dyDescent="0.25">
      <c r="A114" s="161"/>
      <c r="B114" s="162" t="s">
        <v>123</v>
      </c>
      <c r="C114" s="163">
        <v>1375</v>
      </c>
      <c r="D114" s="163">
        <v>89</v>
      </c>
      <c r="E114" s="163">
        <v>3212</v>
      </c>
      <c r="F114" s="163">
        <v>2109</v>
      </c>
      <c r="G114" s="163">
        <v>4610</v>
      </c>
      <c r="H114" s="163">
        <v>4274</v>
      </c>
      <c r="I114" s="164">
        <f t="shared" si="36"/>
        <v>-7.288503253796097E-2</v>
      </c>
      <c r="J114" s="163">
        <f t="shared" si="35"/>
        <v>-336</v>
      </c>
      <c r="K114" s="164">
        <f t="shared" si="37"/>
        <v>1.4865109737133802E-3</v>
      </c>
      <c r="L114" s="79"/>
    </row>
    <row r="115" spans="1:12" x14ac:dyDescent="0.25">
      <c r="A115" s="161"/>
      <c r="B115" s="162" t="s">
        <v>119</v>
      </c>
      <c r="C115" s="163">
        <v>2775</v>
      </c>
      <c r="D115" s="163">
        <v>97</v>
      </c>
      <c r="E115" s="163">
        <v>2670</v>
      </c>
      <c r="F115" s="163">
        <v>4270</v>
      </c>
      <c r="G115" s="163">
        <v>3826</v>
      </c>
      <c r="H115" s="163">
        <v>2981</v>
      </c>
      <c r="I115" s="164">
        <f t="shared" si="36"/>
        <v>-0.22085729221118666</v>
      </c>
      <c r="J115" s="163">
        <f t="shared" si="35"/>
        <v>-845</v>
      </c>
      <c r="K115" s="164">
        <f t="shared" si="37"/>
        <v>1.036801406794475E-3</v>
      </c>
      <c r="L115" s="79"/>
    </row>
    <row r="116" spans="1:12" x14ac:dyDescent="0.25">
      <c r="A116" s="161"/>
      <c r="B116" s="162" t="s">
        <v>128</v>
      </c>
      <c r="C116" s="163">
        <v>936</v>
      </c>
      <c r="D116" s="163">
        <v>0</v>
      </c>
      <c r="E116" s="163">
        <v>960</v>
      </c>
      <c r="F116" s="163">
        <v>1915</v>
      </c>
      <c r="G116" s="163">
        <v>3693</v>
      </c>
      <c r="H116" s="163">
        <v>1753</v>
      </c>
      <c r="I116" s="164">
        <f t="shared" si="36"/>
        <v>-0.52531816950988364</v>
      </c>
      <c r="J116" s="163">
        <f t="shared" si="35"/>
        <v>-1940</v>
      </c>
      <c r="K116" s="164">
        <f t="shared" si="37"/>
        <v>6.096990493494515E-4</v>
      </c>
      <c r="L116" s="79"/>
    </row>
    <row r="117" spans="1:12" x14ac:dyDescent="0.25">
      <c r="A117" s="161" t="s">
        <v>144</v>
      </c>
      <c r="B117" s="162" t="s">
        <v>131</v>
      </c>
      <c r="C117" s="163">
        <v>3038</v>
      </c>
      <c r="D117" s="163">
        <v>0</v>
      </c>
      <c r="E117" s="163">
        <v>922</v>
      </c>
      <c r="F117" s="163">
        <v>1218</v>
      </c>
      <c r="G117" s="163">
        <v>2980</v>
      </c>
      <c r="H117" s="163">
        <v>1547</v>
      </c>
      <c r="I117" s="164">
        <f t="shared" si="36"/>
        <v>-0.48087248322147647</v>
      </c>
      <c r="J117" s="163">
        <f t="shared" si="35"/>
        <v>-1433</v>
      </c>
      <c r="K117" s="164">
        <f t="shared" si="37"/>
        <v>5.3805158547838073E-4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17757</v>
      </c>
      <c r="D118" s="168">
        <f t="shared" ref="D118:H118" si="39">D110-SUM(D111:D117)</f>
        <v>2064</v>
      </c>
      <c r="E118" s="168">
        <f t="shared" si="39"/>
        <v>16131</v>
      </c>
      <c r="F118" s="168">
        <f t="shared" si="39"/>
        <v>14447</v>
      </c>
      <c r="G118" s="168">
        <f t="shared" si="39"/>
        <v>20174</v>
      </c>
      <c r="H118" s="168">
        <f t="shared" si="39"/>
        <v>23703</v>
      </c>
      <c r="I118" s="169">
        <f t="shared" si="36"/>
        <v>0.17492812530980473</v>
      </c>
      <c r="J118" s="168">
        <f>H118-G118</f>
        <v>3529</v>
      </c>
      <c r="K118" s="169">
        <f t="shared" si="37"/>
        <v>8.2439797870679111E-3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51846</v>
      </c>
      <c r="D120" s="175">
        <v>15142</v>
      </c>
      <c r="E120" s="175">
        <v>41909</v>
      </c>
      <c r="F120" s="175">
        <v>52194</v>
      </c>
      <c r="G120" s="175">
        <v>55957</v>
      </c>
      <c r="H120" s="175">
        <v>52638</v>
      </c>
      <c r="I120" s="176">
        <f>IFERROR(H120/G120-1,"-")</f>
        <v>-5.9313401361759888E-2</v>
      </c>
      <c r="J120" s="175">
        <f>H120-G120</f>
        <v>-3319</v>
      </c>
      <c r="K120" s="176">
        <f>H120/H$8</f>
        <v>1.8307666035171949E-2</v>
      </c>
      <c r="L120" s="79"/>
    </row>
    <row r="121" spans="1:12" x14ac:dyDescent="0.25">
      <c r="A121" s="161" t="s">
        <v>96</v>
      </c>
      <c r="B121" s="158" t="s">
        <v>97</v>
      </c>
      <c r="C121" s="159">
        <v>23371</v>
      </c>
      <c r="D121" s="159">
        <v>9380</v>
      </c>
      <c r="E121" s="159">
        <v>18026</v>
      </c>
      <c r="F121" s="159">
        <v>23651</v>
      </c>
      <c r="G121" s="159">
        <v>24442</v>
      </c>
      <c r="H121" s="159">
        <v>23832</v>
      </c>
      <c r="I121" s="160">
        <f>IFERROR(H121/G121-1,"-")</f>
        <v>-2.4957041158661375E-2</v>
      </c>
      <c r="J121" s="159">
        <f t="shared" ref="J121:J131" si="40">H121-G121</f>
        <v>-610</v>
      </c>
      <c r="K121" s="160">
        <f>H121/H$8</f>
        <v>8.2888464027929994E-3</v>
      </c>
      <c r="L121" s="79"/>
    </row>
    <row r="122" spans="1:12" x14ac:dyDescent="0.25">
      <c r="A122" s="161" t="s">
        <v>103</v>
      </c>
      <c r="B122" s="162" t="s">
        <v>103</v>
      </c>
      <c r="C122" s="163">
        <v>10666</v>
      </c>
      <c r="D122" s="163">
        <v>4288</v>
      </c>
      <c r="E122" s="163">
        <v>7277</v>
      </c>
      <c r="F122" s="163">
        <v>9758</v>
      </c>
      <c r="G122" s="163">
        <v>8762</v>
      </c>
      <c r="H122" s="163">
        <v>9663</v>
      </c>
      <c r="I122" s="164">
        <f>IFERROR(H122/G122-1,"-")</f>
        <v>0.10283040401734755</v>
      </c>
      <c r="J122" s="163">
        <f t="shared" si="40"/>
        <v>901</v>
      </c>
      <c r="K122" s="164">
        <f>H122/H$8</f>
        <v>3.3608225407094979E-3</v>
      </c>
      <c r="L122" s="79"/>
    </row>
    <row r="123" spans="1:12" x14ac:dyDescent="0.25">
      <c r="A123" s="161" t="s">
        <v>100</v>
      </c>
      <c r="B123" s="162" t="s">
        <v>100</v>
      </c>
      <c r="C123" s="163">
        <v>12705</v>
      </c>
      <c r="D123" s="163">
        <v>5092</v>
      </c>
      <c r="E123" s="163">
        <v>10749</v>
      </c>
      <c r="F123" s="163">
        <v>13893</v>
      </c>
      <c r="G123" s="163">
        <v>15680</v>
      </c>
      <c r="H123" s="163">
        <v>14169</v>
      </c>
      <c r="I123" s="164">
        <f>IFERROR(H123/G123-1,"-")</f>
        <v>-9.636479591836733E-2</v>
      </c>
      <c r="J123" s="163">
        <f t="shared" si="40"/>
        <v>-1511</v>
      </c>
      <c r="K123" s="164">
        <f>H123/H$8</f>
        <v>4.9280238620835011E-3</v>
      </c>
      <c r="L123" s="79"/>
    </row>
    <row r="124" spans="1:12" x14ac:dyDescent="0.25">
      <c r="A124" s="161"/>
      <c r="B124" s="158" t="s">
        <v>107</v>
      </c>
      <c r="C124" s="159">
        <v>28475</v>
      </c>
      <c r="D124" s="159">
        <v>5762</v>
      </c>
      <c r="E124" s="159">
        <v>23883</v>
      </c>
      <c r="F124" s="159">
        <v>28543</v>
      </c>
      <c r="G124" s="159">
        <v>31515</v>
      </c>
      <c r="H124" s="159">
        <v>28806</v>
      </c>
      <c r="I124" s="160">
        <f>IFERROR(H124/G124-1,"-")</f>
        <v>-8.5959067110899623E-2</v>
      </c>
      <c r="J124" s="159">
        <f t="shared" si="40"/>
        <v>-2709</v>
      </c>
      <c r="K124" s="160">
        <f>H124/H$8</f>
        <v>1.001881963237895E-2</v>
      </c>
      <c r="L124" s="79"/>
    </row>
    <row r="125" spans="1:12" s="56" customFormat="1" x14ac:dyDescent="0.25">
      <c r="A125" s="161"/>
      <c r="B125" s="162" t="s">
        <v>110</v>
      </c>
      <c r="C125" s="163">
        <v>3425</v>
      </c>
      <c r="D125" s="163">
        <v>159</v>
      </c>
      <c r="E125" s="163">
        <v>3574</v>
      </c>
      <c r="F125" s="163">
        <v>3403</v>
      </c>
      <c r="G125" s="163">
        <v>4850</v>
      </c>
      <c r="H125" s="163">
        <v>3993</v>
      </c>
      <c r="I125" s="164">
        <f t="shared" ref="I125:I132" si="41">IFERROR(H125/G125-1,"-")</f>
        <v>-0.17670103092783507</v>
      </c>
      <c r="J125" s="163">
        <f t="shared" si="40"/>
        <v>-857</v>
      </c>
      <c r="K125" s="164">
        <f t="shared" ref="K125:K132" si="42">H125/H$8</f>
        <v>1.3887782681416768E-3</v>
      </c>
      <c r="L125" s="165"/>
    </row>
    <row r="126" spans="1:12" s="56" customFormat="1" x14ac:dyDescent="0.25">
      <c r="A126" s="161"/>
      <c r="B126" s="162" t="s">
        <v>113</v>
      </c>
      <c r="C126" s="163">
        <v>3220</v>
      </c>
      <c r="D126" s="163">
        <v>621</v>
      </c>
      <c r="E126" s="163">
        <v>2826</v>
      </c>
      <c r="F126" s="163">
        <v>4664</v>
      </c>
      <c r="G126" s="163">
        <v>4561</v>
      </c>
      <c r="H126" s="163">
        <v>4794</v>
      </c>
      <c r="I126" s="164">
        <f t="shared" si="41"/>
        <v>5.1085288313966304E-2</v>
      </c>
      <c r="J126" s="163">
        <f t="shared" si="40"/>
        <v>233</v>
      </c>
      <c r="K126" s="164">
        <f t="shared" si="42"/>
        <v>1.6673686495044327E-3</v>
      </c>
      <c r="L126" s="165"/>
    </row>
    <row r="127" spans="1:12" x14ac:dyDescent="0.25">
      <c r="A127" s="161"/>
      <c r="B127" s="162" t="s">
        <v>116</v>
      </c>
      <c r="C127" s="163">
        <v>2151</v>
      </c>
      <c r="D127" s="163">
        <v>656</v>
      </c>
      <c r="E127" s="163">
        <v>2208</v>
      </c>
      <c r="F127" s="163">
        <v>2356</v>
      </c>
      <c r="G127" s="163">
        <v>2461</v>
      </c>
      <c r="H127" s="163">
        <v>2576</v>
      </c>
      <c r="I127" s="164">
        <f t="shared" si="41"/>
        <v>4.6728971962616717E-2</v>
      </c>
      <c r="J127" s="163">
        <f t="shared" si="40"/>
        <v>115</v>
      </c>
      <c r="K127" s="164">
        <f t="shared" si="42"/>
        <v>8.9594110161105934E-4</v>
      </c>
      <c r="L127" s="79"/>
    </row>
    <row r="128" spans="1:12" x14ac:dyDescent="0.25">
      <c r="A128" s="161"/>
      <c r="B128" s="162" t="s">
        <v>123</v>
      </c>
      <c r="C128" s="163">
        <v>450</v>
      </c>
      <c r="D128" s="163">
        <v>65</v>
      </c>
      <c r="E128" s="163">
        <v>652</v>
      </c>
      <c r="F128" s="163">
        <v>647</v>
      </c>
      <c r="G128" s="163">
        <v>794</v>
      </c>
      <c r="H128" s="163">
        <v>881</v>
      </c>
      <c r="I128" s="164">
        <f t="shared" si="41"/>
        <v>0.10957178841309823</v>
      </c>
      <c r="J128" s="163">
        <f t="shared" si="40"/>
        <v>87</v>
      </c>
      <c r="K128" s="164">
        <f t="shared" si="42"/>
        <v>3.0641463917676368E-4</v>
      </c>
      <c r="L128" s="79"/>
    </row>
    <row r="129" spans="1:12" x14ac:dyDescent="0.25">
      <c r="A129" s="161"/>
      <c r="B129" s="162" t="s">
        <v>119</v>
      </c>
      <c r="C129" s="163">
        <v>333</v>
      </c>
      <c r="D129" s="163">
        <v>84</v>
      </c>
      <c r="E129" s="163">
        <v>507</v>
      </c>
      <c r="F129" s="163">
        <v>515</v>
      </c>
      <c r="G129" s="163">
        <v>580</v>
      </c>
      <c r="H129" s="163">
        <v>590</v>
      </c>
      <c r="I129" s="164">
        <f t="shared" si="41"/>
        <v>1.7241379310344751E-2</v>
      </c>
      <c r="J129" s="163">
        <f t="shared" si="40"/>
        <v>10</v>
      </c>
      <c r="K129" s="164">
        <f t="shared" si="42"/>
        <v>2.0520390137830939E-4</v>
      </c>
      <c r="L129" s="79"/>
    </row>
    <row r="130" spans="1:12" x14ac:dyDescent="0.25">
      <c r="A130" s="161"/>
      <c r="B130" s="162" t="s">
        <v>128</v>
      </c>
      <c r="C130" s="163">
        <v>520</v>
      </c>
      <c r="D130" s="163">
        <v>4</v>
      </c>
      <c r="E130" s="163">
        <v>218</v>
      </c>
      <c r="F130" s="163">
        <v>389</v>
      </c>
      <c r="G130" s="163">
        <v>667</v>
      </c>
      <c r="H130" s="163">
        <v>428</v>
      </c>
      <c r="I130" s="164">
        <f t="shared" si="41"/>
        <v>-0.35832083958020988</v>
      </c>
      <c r="J130" s="163">
        <f t="shared" si="40"/>
        <v>-239</v>
      </c>
      <c r="K130" s="164">
        <f t="shared" si="42"/>
        <v>1.4885977930494308E-4</v>
      </c>
      <c r="L130" s="79"/>
    </row>
    <row r="131" spans="1:12" x14ac:dyDescent="0.25">
      <c r="A131" s="161" t="s">
        <v>144</v>
      </c>
      <c r="B131" s="162" t="s">
        <v>131</v>
      </c>
      <c r="C131" s="163">
        <v>745</v>
      </c>
      <c r="D131" s="163">
        <v>17</v>
      </c>
      <c r="E131" s="163">
        <v>551</v>
      </c>
      <c r="F131" s="163">
        <v>608</v>
      </c>
      <c r="G131" s="163">
        <v>788</v>
      </c>
      <c r="H131" s="163">
        <v>653</v>
      </c>
      <c r="I131" s="164">
        <f t="shared" si="41"/>
        <v>-0.17131979695431476</v>
      </c>
      <c r="J131" s="163">
        <f t="shared" si="40"/>
        <v>-135</v>
      </c>
      <c r="K131" s="164">
        <f t="shared" si="42"/>
        <v>2.2711550440684074E-4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17631</v>
      </c>
      <c r="D132" s="168">
        <f t="shared" ref="D132:H132" si="44">D124-SUM(D125:D131)</f>
        <v>4156</v>
      </c>
      <c r="E132" s="168">
        <f t="shared" si="44"/>
        <v>13347</v>
      </c>
      <c r="F132" s="168">
        <f t="shared" si="44"/>
        <v>15961</v>
      </c>
      <c r="G132" s="168">
        <f t="shared" si="44"/>
        <v>16814</v>
      </c>
      <c r="H132" s="168">
        <f t="shared" si="44"/>
        <v>14891</v>
      </c>
      <c r="I132" s="169">
        <f t="shared" si="41"/>
        <v>-0.11436897823242531</v>
      </c>
      <c r="J132" s="168">
        <f>H132-G132</f>
        <v>-1923</v>
      </c>
      <c r="K132" s="169">
        <f t="shared" si="42"/>
        <v>5.1791377888549235E-3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172884</v>
      </c>
      <c r="D134" s="175">
        <v>18511</v>
      </c>
      <c r="E134" s="175">
        <v>141290</v>
      </c>
      <c r="F134" s="175">
        <v>156374</v>
      </c>
      <c r="G134" s="175">
        <v>166759</v>
      </c>
      <c r="H134" s="175">
        <v>168166</v>
      </c>
      <c r="I134" s="176">
        <f>IFERROR(H134/G134-1,"-")</f>
        <v>8.437325721550204E-3</v>
      </c>
      <c r="J134" s="175">
        <f>H134-G134</f>
        <v>1407</v>
      </c>
      <c r="K134" s="176">
        <f>H134/H$8</f>
        <v>5.8488676744380977E-2</v>
      </c>
      <c r="L134" s="79"/>
    </row>
    <row r="135" spans="1:12" x14ac:dyDescent="0.25">
      <c r="A135" s="161" t="s">
        <v>96</v>
      </c>
      <c r="B135" s="158" t="s">
        <v>97</v>
      </c>
      <c r="C135" s="159">
        <v>4481</v>
      </c>
      <c r="D135" s="159">
        <v>6177</v>
      </c>
      <c r="E135" s="159">
        <v>4072</v>
      </c>
      <c r="F135" s="159">
        <v>4631</v>
      </c>
      <c r="G135" s="159">
        <v>3359</v>
      </c>
      <c r="H135" s="159">
        <v>2494</v>
      </c>
      <c r="I135" s="160">
        <f>IFERROR(H135/G135-1,"-")</f>
        <v>-0.2575171181899375</v>
      </c>
      <c r="J135" s="159">
        <f t="shared" ref="J135:J145" si="45">H135-G135</f>
        <v>-865</v>
      </c>
      <c r="K135" s="160">
        <f>H135/H$8</f>
        <v>8.6742123735170107E-4</v>
      </c>
      <c r="L135" s="79"/>
    </row>
    <row r="136" spans="1:12" x14ac:dyDescent="0.25">
      <c r="A136" s="161" t="s">
        <v>103</v>
      </c>
      <c r="B136" s="162" t="s">
        <v>103</v>
      </c>
      <c r="C136" s="163">
        <v>2752</v>
      </c>
      <c r="D136" s="163">
        <v>5161</v>
      </c>
      <c r="E136" s="163">
        <v>1879</v>
      </c>
      <c r="F136" s="163">
        <v>2328</v>
      </c>
      <c r="G136" s="163">
        <v>1682</v>
      </c>
      <c r="H136" s="163">
        <v>674</v>
      </c>
      <c r="I136" s="164">
        <f>IFERROR(H136/G136-1,"-")</f>
        <v>-0.59928656361474442</v>
      </c>
      <c r="J136" s="163">
        <f t="shared" si="45"/>
        <v>-1008</v>
      </c>
      <c r="K136" s="164">
        <f>H136/H$8</f>
        <v>2.3441937208301786E-4</v>
      </c>
      <c r="L136" s="79"/>
    </row>
    <row r="137" spans="1:12" x14ac:dyDescent="0.25">
      <c r="A137" s="161" t="s">
        <v>100</v>
      </c>
      <c r="B137" s="162" t="s">
        <v>100</v>
      </c>
      <c r="C137" s="163">
        <v>1729</v>
      </c>
      <c r="D137" s="163">
        <v>1016</v>
      </c>
      <c r="E137" s="163">
        <v>2193</v>
      </c>
      <c r="F137" s="163">
        <v>2303</v>
      </c>
      <c r="G137" s="163">
        <v>1677</v>
      </c>
      <c r="H137" s="163">
        <v>1820</v>
      </c>
      <c r="I137" s="164">
        <f>IFERROR(H137/G137-1,"-")</f>
        <v>8.5271317829457294E-2</v>
      </c>
      <c r="J137" s="163">
        <f t="shared" si="45"/>
        <v>143</v>
      </c>
      <c r="K137" s="164">
        <f>H137/H$8</f>
        <v>6.3300186526868321E-4</v>
      </c>
      <c r="L137" s="79"/>
    </row>
    <row r="138" spans="1:12" x14ac:dyDescent="0.25">
      <c r="A138" s="161"/>
      <c r="B138" s="158" t="s">
        <v>107</v>
      </c>
      <c r="C138" s="159">
        <v>168403</v>
      </c>
      <c r="D138" s="159">
        <v>12334</v>
      </c>
      <c r="E138" s="159">
        <v>137218</v>
      </c>
      <c r="F138" s="159">
        <v>151743</v>
      </c>
      <c r="G138" s="159">
        <v>163400</v>
      </c>
      <c r="H138" s="159">
        <v>165672</v>
      </c>
      <c r="I138" s="160">
        <f>IFERROR(H138/G138-1,"-")</f>
        <v>1.3904528763769797E-2</v>
      </c>
      <c r="J138" s="159">
        <f t="shared" si="45"/>
        <v>2272</v>
      </c>
      <c r="K138" s="160">
        <f>H138/H$8</f>
        <v>5.7621255507029276E-2</v>
      </c>
      <c r="L138" s="79"/>
    </row>
    <row r="139" spans="1:12" s="56" customFormat="1" x14ac:dyDescent="0.25">
      <c r="A139" s="161"/>
      <c r="B139" s="162" t="s">
        <v>110</v>
      </c>
      <c r="C139" s="163">
        <v>81036</v>
      </c>
      <c r="D139" s="163">
        <v>344</v>
      </c>
      <c r="E139" s="163">
        <v>53181</v>
      </c>
      <c r="F139" s="163">
        <v>57709</v>
      </c>
      <c r="G139" s="163">
        <v>68185</v>
      </c>
      <c r="H139" s="163">
        <v>72176</v>
      </c>
      <c r="I139" s="164">
        <f t="shared" ref="I139:I146" si="46">IFERROR(H139/G139-1,"-")</f>
        <v>5.8531935176358463E-2</v>
      </c>
      <c r="J139" s="163">
        <f t="shared" si="45"/>
        <v>3991</v>
      </c>
      <c r="K139" s="164">
        <f t="shared" ref="K139:K146" si="47">H139/H$8</f>
        <v>2.5103045399798067E-2</v>
      </c>
      <c r="L139" s="165"/>
    </row>
    <row r="140" spans="1:12" s="56" customFormat="1" x14ac:dyDescent="0.25">
      <c r="A140" s="161"/>
      <c r="B140" s="162" t="s">
        <v>113</v>
      </c>
      <c r="C140" s="163">
        <v>8886</v>
      </c>
      <c r="D140" s="163">
        <v>1347</v>
      </c>
      <c r="E140" s="163">
        <v>9417</v>
      </c>
      <c r="F140" s="163">
        <v>15201</v>
      </c>
      <c r="G140" s="163">
        <v>18617</v>
      </c>
      <c r="H140" s="163">
        <v>15634</v>
      </c>
      <c r="I140" s="164">
        <f t="shared" si="46"/>
        <v>-0.16022989740559701</v>
      </c>
      <c r="J140" s="163">
        <f t="shared" si="45"/>
        <v>-2983</v>
      </c>
      <c r="K140" s="164">
        <f t="shared" si="47"/>
        <v>5.4375555833025236E-3</v>
      </c>
      <c r="L140" s="165"/>
    </row>
    <row r="141" spans="1:12" x14ac:dyDescent="0.25">
      <c r="A141" s="161"/>
      <c r="B141" s="162" t="s">
        <v>116</v>
      </c>
      <c r="C141" s="163">
        <v>9927</v>
      </c>
      <c r="D141" s="163">
        <v>4300</v>
      </c>
      <c r="E141" s="163">
        <v>17087</v>
      </c>
      <c r="F141" s="163">
        <v>13725</v>
      </c>
      <c r="G141" s="163">
        <v>12570</v>
      </c>
      <c r="H141" s="163">
        <v>14802</v>
      </c>
      <c r="I141" s="164">
        <f t="shared" si="46"/>
        <v>0.17756563245823398</v>
      </c>
      <c r="J141" s="163">
        <f t="shared" si="45"/>
        <v>2232</v>
      </c>
      <c r="K141" s="164">
        <f t="shared" si="47"/>
        <v>5.1481833020368397E-3</v>
      </c>
      <c r="L141" s="79"/>
    </row>
    <row r="142" spans="1:12" x14ac:dyDescent="0.25">
      <c r="A142" s="161"/>
      <c r="B142" s="162" t="s">
        <v>123</v>
      </c>
      <c r="C142" s="163">
        <v>1854</v>
      </c>
      <c r="D142" s="163">
        <v>123</v>
      </c>
      <c r="E142" s="163">
        <v>4398</v>
      </c>
      <c r="F142" s="163">
        <v>4633</v>
      </c>
      <c r="G142" s="163">
        <v>6436</v>
      </c>
      <c r="H142" s="163">
        <v>4373</v>
      </c>
      <c r="I142" s="164">
        <f t="shared" si="46"/>
        <v>-0.32054070851460537</v>
      </c>
      <c r="J142" s="163">
        <f t="shared" si="45"/>
        <v>-2063</v>
      </c>
      <c r="K142" s="164">
        <f t="shared" si="47"/>
        <v>1.5209434927582152E-3</v>
      </c>
      <c r="L142" s="79"/>
    </row>
    <row r="143" spans="1:12" x14ac:dyDescent="0.25">
      <c r="A143" s="161"/>
      <c r="B143" s="162" t="s">
        <v>119</v>
      </c>
      <c r="C143" s="163">
        <v>2019</v>
      </c>
      <c r="D143" s="163">
        <v>155</v>
      </c>
      <c r="E143" s="163">
        <v>2176</v>
      </c>
      <c r="F143" s="163">
        <v>3342</v>
      </c>
      <c r="G143" s="163">
        <v>3536</v>
      </c>
      <c r="H143" s="163">
        <v>2201</v>
      </c>
      <c r="I143" s="164">
        <f t="shared" si="46"/>
        <v>-0.37754524886877827</v>
      </c>
      <c r="J143" s="163">
        <f t="shared" si="45"/>
        <v>-1335</v>
      </c>
      <c r="K143" s="164">
        <f t="shared" si="47"/>
        <v>7.6551489310789657E-4</v>
      </c>
      <c r="L143" s="79"/>
    </row>
    <row r="144" spans="1:12" x14ac:dyDescent="0.25">
      <c r="A144" s="161"/>
      <c r="B144" s="162" t="s">
        <v>128</v>
      </c>
      <c r="C144" s="163">
        <v>7381</v>
      </c>
      <c r="D144" s="163">
        <v>36</v>
      </c>
      <c r="E144" s="163">
        <v>3577</v>
      </c>
      <c r="F144" s="163">
        <v>5937</v>
      </c>
      <c r="G144" s="163">
        <v>5083</v>
      </c>
      <c r="H144" s="163">
        <v>4547</v>
      </c>
      <c r="I144" s="164">
        <f t="shared" si="46"/>
        <v>-0.10544953767460163</v>
      </c>
      <c r="J144" s="163">
        <f t="shared" si="45"/>
        <v>-536</v>
      </c>
      <c r="K144" s="164">
        <f t="shared" si="47"/>
        <v>1.5814612535036826E-3</v>
      </c>
      <c r="L144" s="79"/>
    </row>
    <row r="145" spans="1:12" x14ac:dyDescent="0.25">
      <c r="A145" s="161" t="s">
        <v>144</v>
      </c>
      <c r="B145" s="162" t="s">
        <v>131</v>
      </c>
      <c r="C145" s="163">
        <v>14874</v>
      </c>
      <c r="D145" s="163">
        <v>35</v>
      </c>
      <c r="E145" s="163">
        <v>1120</v>
      </c>
      <c r="F145" s="163">
        <v>3629</v>
      </c>
      <c r="G145" s="163">
        <v>3238</v>
      </c>
      <c r="H145" s="163">
        <v>2572</v>
      </c>
      <c r="I145" s="164">
        <f t="shared" si="46"/>
        <v>-0.2056825200741198</v>
      </c>
      <c r="J145" s="163">
        <f t="shared" si="45"/>
        <v>-666</v>
      </c>
      <c r="K145" s="164">
        <f t="shared" si="47"/>
        <v>8.9454988872035893E-4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42426</v>
      </c>
      <c r="D146" s="168">
        <f t="shared" ref="D146:H146" si="49">D138-SUM(D139:D145)</f>
        <v>5994</v>
      </c>
      <c r="E146" s="168">
        <f t="shared" si="49"/>
        <v>46262</v>
      </c>
      <c r="F146" s="168">
        <f t="shared" si="49"/>
        <v>47567</v>
      </c>
      <c r="G146" s="168">
        <f t="shared" si="49"/>
        <v>45735</v>
      </c>
      <c r="H146" s="168">
        <f t="shared" si="49"/>
        <v>49367</v>
      </c>
      <c r="I146" s="169">
        <f t="shared" si="46"/>
        <v>7.9414015524215564E-2</v>
      </c>
      <c r="J146" s="168">
        <f>H146-G146</f>
        <v>3632</v>
      </c>
      <c r="K146" s="169">
        <f t="shared" si="47"/>
        <v>1.7170001693801694E-2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71323</v>
      </c>
      <c r="D148" s="175">
        <v>9038</v>
      </c>
      <c r="E148" s="175">
        <v>48951</v>
      </c>
      <c r="F148" s="175">
        <v>72588</v>
      </c>
      <c r="G148" s="175">
        <v>67430</v>
      </c>
      <c r="H148" s="175">
        <v>65080</v>
      </c>
      <c r="I148" s="176">
        <f>IFERROR(H148/G148-1,"-")</f>
        <v>-3.4850956547530787E-2</v>
      </c>
      <c r="J148" s="175">
        <f>H148-G148</f>
        <v>-2350</v>
      </c>
      <c r="K148" s="176">
        <f>H148/H$8</f>
        <v>2.263503373169555E-2</v>
      </c>
      <c r="L148" s="79"/>
    </row>
    <row r="149" spans="1:12" x14ac:dyDescent="0.25">
      <c r="A149" s="161" t="s">
        <v>96</v>
      </c>
      <c r="B149" s="158" t="s">
        <v>97</v>
      </c>
      <c r="C149" s="159">
        <v>26264</v>
      </c>
      <c r="D149" s="159">
        <v>4545</v>
      </c>
      <c r="E149" s="159">
        <v>16322</v>
      </c>
      <c r="F149" s="159">
        <v>23829</v>
      </c>
      <c r="G149" s="159">
        <v>19067</v>
      </c>
      <c r="H149" s="159">
        <v>16992</v>
      </c>
      <c r="I149" s="160">
        <f>IFERROR(H149/G149-1,"-")</f>
        <v>-0.10882676876278385</v>
      </c>
      <c r="J149" s="159">
        <f t="shared" ref="J149:J159" si="50">H149-G149</f>
        <v>-2075</v>
      </c>
      <c r="K149" s="160">
        <f>H149/H$8</f>
        <v>5.90987235969531E-3</v>
      </c>
      <c r="L149" s="79"/>
    </row>
    <row r="150" spans="1:12" x14ac:dyDescent="0.25">
      <c r="A150" s="161" t="s">
        <v>103</v>
      </c>
      <c r="B150" s="162" t="s">
        <v>103</v>
      </c>
      <c r="C150" s="163">
        <v>13344</v>
      </c>
      <c r="D150" s="163">
        <v>4274</v>
      </c>
      <c r="E150" s="163">
        <v>10178</v>
      </c>
      <c r="F150" s="163">
        <v>17906</v>
      </c>
      <c r="G150" s="163">
        <v>14026</v>
      </c>
      <c r="H150" s="163">
        <v>11700</v>
      </c>
      <c r="I150" s="164">
        <f>IFERROR(H150/G150-1,"-")</f>
        <v>-0.16583487808355912</v>
      </c>
      <c r="J150" s="163">
        <f t="shared" si="50"/>
        <v>-2326</v>
      </c>
      <c r="K150" s="164">
        <f>H150/H$8</f>
        <v>4.0692977052986775E-3</v>
      </c>
      <c r="L150" s="79"/>
    </row>
    <row r="151" spans="1:12" x14ac:dyDescent="0.25">
      <c r="A151" s="161" t="s">
        <v>100</v>
      </c>
      <c r="B151" s="162" t="s">
        <v>100</v>
      </c>
      <c r="C151" s="163">
        <v>12920</v>
      </c>
      <c r="D151" s="163">
        <v>271</v>
      </c>
      <c r="E151" s="163">
        <v>6144</v>
      </c>
      <c r="F151" s="163">
        <v>5923</v>
      </c>
      <c r="G151" s="163">
        <v>5041</v>
      </c>
      <c r="H151" s="163">
        <v>5292</v>
      </c>
      <c r="I151" s="164">
        <f>IFERROR(H151/G151-1,"-")</f>
        <v>4.9791707994445655E-2</v>
      </c>
      <c r="J151" s="163">
        <f t="shared" si="50"/>
        <v>251</v>
      </c>
      <c r="K151" s="164">
        <f>H151/H$8</f>
        <v>1.8405746543966328E-3</v>
      </c>
      <c r="L151" s="79"/>
    </row>
    <row r="152" spans="1:12" x14ac:dyDescent="0.25">
      <c r="A152" s="161"/>
      <c r="B152" s="158" t="s">
        <v>107</v>
      </c>
      <c r="C152" s="159">
        <v>45059</v>
      </c>
      <c r="D152" s="159">
        <v>4493</v>
      </c>
      <c r="E152" s="159">
        <v>32629</v>
      </c>
      <c r="F152" s="159">
        <v>48759</v>
      </c>
      <c r="G152" s="159">
        <v>48363</v>
      </c>
      <c r="H152" s="159">
        <v>48088</v>
      </c>
      <c r="I152" s="160">
        <f>IFERROR(H152/G152-1,"-")</f>
        <v>-5.6861650435250377E-3</v>
      </c>
      <c r="J152" s="159">
        <f t="shared" si="50"/>
        <v>-275</v>
      </c>
      <c r="K152" s="160">
        <f>H152/H$8</f>
        <v>1.6725161372000242E-2</v>
      </c>
      <c r="L152" s="79"/>
    </row>
    <row r="153" spans="1:12" s="56" customFormat="1" x14ac:dyDescent="0.25">
      <c r="A153" s="161"/>
      <c r="B153" s="162" t="s">
        <v>110</v>
      </c>
      <c r="C153" s="163">
        <v>9996</v>
      </c>
      <c r="D153" s="163">
        <v>83</v>
      </c>
      <c r="E153" s="163">
        <v>10900</v>
      </c>
      <c r="F153" s="163">
        <v>16817</v>
      </c>
      <c r="G153" s="163">
        <v>15713</v>
      </c>
      <c r="H153" s="163">
        <v>11409</v>
      </c>
      <c r="I153" s="164">
        <f t="shared" ref="I153:I160" si="51">IFERROR(H153/G153-1,"-")</f>
        <v>-0.2739133201807421</v>
      </c>
      <c r="J153" s="163">
        <f t="shared" si="50"/>
        <v>-4304</v>
      </c>
      <c r="K153" s="164">
        <f t="shared" ref="K153:K160" si="52">H153/H$8</f>
        <v>3.9680869675002232E-3</v>
      </c>
      <c r="L153" s="165"/>
    </row>
    <row r="154" spans="1:12" s="56" customFormat="1" x14ac:dyDescent="0.25">
      <c r="A154" s="161"/>
      <c r="B154" s="162" t="s">
        <v>113</v>
      </c>
      <c r="C154" s="163">
        <v>17456</v>
      </c>
      <c r="D154" s="163">
        <v>1563</v>
      </c>
      <c r="E154" s="163">
        <v>9685</v>
      </c>
      <c r="F154" s="163">
        <v>13255</v>
      </c>
      <c r="G154" s="163">
        <v>14550</v>
      </c>
      <c r="H154" s="163">
        <v>11882</v>
      </c>
      <c r="I154" s="164">
        <f t="shared" si="51"/>
        <v>-0.18336769759450167</v>
      </c>
      <c r="J154" s="163">
        <f t="shared" si="50"/>
        <v>-2668</v>
      </c>
      <c r="K154" s="164">
        <f t="shared" si="52"/>
        <v>4.1325978918255457E-3</v>
      </c>
      <c r="L154" s="165"/>
    </row>
    <row r="155" spans="1:12" x14ac:dyDescent="0.25">
      <c r="A155" s="161"/>
      <c r="B155" s="162" t="s">
        <v>116</v>
      </c>
      <c r="C155" s="163">
        <v>4735</v>
      </c>
      <c r="D155" s="163">
        <v>550</v>
      </c>
      <c r="E155" s="163">
        <v>2922</v>
      </c>
      <c r="F155" s="163">
        <v>5389</v>
      </c>
      <c r="G155" s="163">
        <v>4090</v>
      </c>
      <c r="H155" s="163">
        <v>10755</v>
      </c>
      <c r="I155" s="164">
        <f t="shared" si="51"/>
        <v>1.6295843520782398</v>
      </c>
      <c r="J155" s="163">
        <f t="shared" si="50"/>
        <v>6665</v>
      </c>
      <c r="K155" s="164">
        <f t="shared" si="52"/>
        <v>3.7406236598707078E-3</v>
      </c>
      <c r="L155" s="79"/>
    </row>
    <row r="156" spans="1:12" x14ac:dyDescent="0.25">
      <c r="A156" s="161"/>
      <c r="B156" s="162" t="s">
        <v>123</v>
      </c>
      <c r="C156" s="163">
        <v>999</v>
      </c>
      <c r="D156" s="163">
        <v>273</v>
      </c>
      <c r="E156" s="163">
        <v>833</v>
      </c>
      <c r="F156" s="163">
        <v>1132</v>
      </c>
      <c r="G156" s="163">
        <v>1979</v>
      </c>
      <c r="H156" s="163">
        <v>1493</v>
      </c>
      <c r="I156" s="164">
        <f t="shared" si="51"/>
        <v>-0.24557857503789793</v>
      </c>
      <c r="J156" s="163">
        <f t="shared" si="50"/>
        <v>-486</v>
      </c>
      <c r="K156" s="164">
        <f t="shared" si="52"/>
        <v>5.1927021145392529E-4</v>
      </c>
      <c r="L156" s="79"/>
    </row>
    <row r="157" spans="1:12" x14ac:dyDescent="0.25">
      <c r="A157" s="161"/>
      <c r="B157" s="162" t="s">
        <v>119</v>
      </c>
      <c r="C157" s="163">
        <v>2584</v>
      </c>
      <c r="D157" s="163">
        <v>358</v>
      </c>
      <c r="E157" s="163">
        <v>2224</v>
      </c>
      <c r="F157" s="163">
        <v>2822</v>
      </c>
      <c r="G157" s="163">
        <v>1627</v>
      </c>
      <c r="H157" s="163">
        <v>2095</v>
      </c>
      <c r="I157" s="164">
        <f t="shared" si="51"/>
        <v>0.28764597418561766</v>
      </c>
      <c r="J157" s="163">
        <f t="shared" si="50"/>
        <v>468</v>
      </c>
      <c r="K157" s="164">
        <f t="shared" si="52"/>
        <v>7.2864775150433588E-4</v>
      </c>
      <c r="L157" s="79"/>
    </row>
    <row r="158" spans="1:12" x14ac:dyDescent="0.25">
      <c r="A158" s="161"/>
      <c r="B158" s="162" t="s">
        <v>128</v>
      </c>
      <c r="C158" s="163">
        <v>875</v>
      </c>
      <c r="D158" s="163">
        <v>18</v>
      </c>
      <c r="E158" s="163">
        <v>299</v>
      </c>
      <c r="F158" s="163">
        <v>654</v>
      </c>
      <c r="G158" s="163">
        <v>418</v>
      </c>
      <c r="H158" s="163">
        <v>582</v>
      </c>
      <c r="I158" s="164">
        <f t="shared" si="51"/>
        <v>0.39234449760765555</v>
      </c>
      <c r="J158" s="163">
        <f t="shared" si="50"/>
        <v>164</v>
      </c>
      <c r="K158" s="164">
        <f t="shared" si="52"/>
        <v>2.0242147559690858E-4</v>
      </c>
      <c r="L158" s="79"/>
    </row>
    <row r="159" spans="1:12" x14ac:dyDescent="0.25">
      <c r="A159" s="161" t="s">
        <v>144</v>
      </c>
      <c r="B159" s="162" t="s">
        <v>131</v>
      </c>
      <c r="C159" s="163">
        <v>1741</v>
      </c>
      <c r="D159" s="163">
        <v>13</v>
      </c>
      <c r="E159" s="163">
        <v>503</v>
      </c>
      <c r="F159" s="163">
        <v>899</v>
      </c>
      <c r="G159" s="163">
        <v>836</v>
      </c>
      <c r="H159" s="163">
        <v>650</v>
      </c>
      <c r="I159" s="164">
        <f t="shared" si="51"/>
        <v>-0.22248803827751196</v>
      </c>
      <c r="J159" s="163">
        <f t="shared" si="50"/>
        <v>-186</v>
      </c>
      <c r="K159" s="164">
        <f t="shared" si="52"/>
        <v>2.2607209473881544E-4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6673</v>
      </c>
      <c r="D160" s="168">
        <f t="shared" ref="D160:H160" si="54">D152-SUM(D153:D159)</f>
        <v>1635</v>
      </c>
      <c r="E160" s="168">
        <f t="shared" si="54"/>
        <v>5263</v>
      </c>
      <c r="F160" s="168">
        <f t="shared" si="54"/>
        <v>7791</v>
      </c>
      <c r="G160" s="168">
        <f t="shared" si="54"/>
        <v>9150</v>
      </c>
      <c r="H160" s="168">
        <f t="shared" si="54"/>
        <v>9222</v>
      </c>
      <c r="I160" s="169">
        <f t="shared" si="51"/>
        <v>7.8688524590164732E-3</v>
      </c>
      <c r="J160" s="168">
        <f>H160-G160</f>
        <v>72</v>
      </c>
      <c r="K160" s="169">
        <f t="shared" si="52"/>
        <v>3.2074413195097781E-3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D0150-A826-4B41-BCFB-717DC8B99C0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5883176</v>
      </c>
      <c r="D8" s="175">
        <v>514028</v>
      </c>
      <c r="E8" s="175">
        <v>4253563</v>
      </c>
      <c r="F8" s="175">
        <v>5729940</v>
      </c>
      <c r="G8" s="175">
        <v>6027617</v>
      </c>
      <c r="H8" s="175">
        <v>5894721</v>
      </c>
      <c r="I8" s="176">
        <f>IFERROR(H8/G8-1,"-")</f>
        <v>-2.2047850750968379E-2</v>
      </c>
      <c r="J8" s="175">
        <f>H8-G8</f>
        <v>-132896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519075</v>
      </c>
      <c r="D9" s="159">
        <v>120035</v>
      </c>
      <c r="E9" s="159">
        <v>399780</v>
      </c>
      <c r="F9" s="159">
        <v>508979</v>
      </c>
      <c r="G9" s="159">
        <v>465880</v>
      </c>
      <c r="H9" s="159">
        <v>435516</v>
      </c>
      <c r="I9" s="160">
        <f>IFERROR(H9/G9-1,"-")</f>
        <v>-6.5175581694857043E-2</v>
      </c>
      <c r="J9" s="159">
        <f t="shared" ref="J9:J19" si="0">H9-G9</f>
        <v>-30364</v>
      </c>
      <c r="K9" s="160">
        <f>H9/H$8</f>
        <v>7.3882377130317103E-2</v>
      </c>
      <c r="L9" s="79"/>
    </row>
    <row r="10" spans="1:12" x14ac:dyDescent="0.25">
      <c r="A10" s="161" t="s">
        <v>103</v>
      </c>
      <c r="B10" s="162" t="s">
        <v>103</v>
      </c>
      <c r="C10" s="163">
        <v>124643</v>
      </c>
      <c r="D10" s="163">
        <v>73802</v>
      </c>
      <c r="E10" s="163">
        <v>122241</v>
      </c>
      <c r="F10" s="163">
        <v>154380</v>
      </c>
      <c r="G10" s="163">
        <v>141273</v>
      </c>
      <c r="H10" s="163">
        <v>114919</v>
      </c>
      <c r="I10" s="164">
        <f>IFERROR(H10/G10-1,"-")</f>
        <v>-0.18654661541837436</v>
      </c>
      <c r="J10" s="163">
        <f t="shared" si="0"/>
        <v>-26354</v>
      </c>
      <c r="K10" s="164">
        <f>H10/H$8</f>
        <v>1.9495239893457212E-2</v>
      </c>
      <c r="L10" s="79"/>
    </row>
    <row r="11" spans="1:12" x14ac:dyDescent="0.25">
      <c r="A11" s="161" t="s">
        <v>100</v>
      </c>
      <c r="B11" s="162" t="s">
        <v>100</v>
      </c>
      <c r="C11" s="163">
        <v>394432</v>
      </c>
      <c r="D11" s="163">
        <v>46233</v>
      </c>
      <c r="E11" s="163">
        <v>277539</v>
      </c>
      <c r="F11" s="163">
        <v>354599</v>
      </c>
      <c r="G11" s="163">
        <v>324607</v>
      </c>
      <c r="H11" s="163">
        <v>320597</v>
      </c>
      <c r="I11" s="164">
        <f>IFERROR(H11/G11-1,"-")</f>
        <v>-1.235339964942217E-2</v>
      </c>
      <c r="J11" s="163">
        <f t="shared" si="0"/>
        <v>-4010</v>
      </c>
      <c r="K11" s="164">
        <f>H11/H$8</f>
        <v>5.4387137236859895E-2</v>
      </c>
      <c r="L11" s="79"/>
    </row>
    <row r="12" spans="1:12" x14ac:dyDescent="0.25">
      <c r="A12" s="1"/>
      <c r="B12" s="158" t="s">
        <v>107</v>
      </c>
      <c r="C12" s="159">
        <v>5364101</v>
      </c>
      <c r="D12" s="159">
        <v>393993</v>
      </c>
      <c r="E12" s="159">
        <v>3853783</v>
      </c>
      <c r="F12" s="159">
        <v>5220961</v>
      </c>
      <c r="G12" s="159">
        <v>5561737</v>
      </c>
      <c r="H12" s="159">
        <v>5459205</v>
      </c>
      <c r="I12" s="160">
        <f>IFERROR(H12/G12-1,"-")</f>
        <v>-1.8435247837141566E-2</v>
      </c>
      <c r="J12" s="159">
        <f t="shared" si="0"/>
        <v>-102532</v>
      </c>
      <c r="K12" s="160">
        <f>H12/H$8</f>
        <v>0.92611762286968291</v>
      </c>
      <c r="L12" s="79"/>
    </row>
    <row r="13" spans="1:12" s="56" customFormat="1" x14ac:dyDescent="0.25">
      <c r="A13" s="161"/>
      <c r="B13" s="162" t="s">
        <v>110</v>
      </c>
      <c r="C13" s="163">
        <v>2098174</v>
      </c>
      <c r="D13" s="163">
        <v>45188</v>
      </c>
      <c r="E13" s="163">
        <v>1433339</v>
      </c>
      <c r="F13" s="163">
        <v>1973713</v>
      </c>
      <c r="G13" s="163">
        <v>2141829</v>
      </c>
      <c r="H13" s="163">
        <v>2136416</v>
      </c>
      <c r="I13" s="164">
        <f t="shared" ref="I13:I20" si="1">IFERROR(H13/G13-1,"-")</f>
        <v>-2.5272792552533119E-3</v>
      </c>
      <c r="J13" s="163">
        <f t="shared" si="0"/>
        <v>-5413</v>
      </c>
      <c r="K13" s="164">
        <f t="shared" ref="K13:K20" si="2">H13/H$8</f>
        <v>0.36242868831281411</v>
      </c>
      <c r="L13" s="165"/>
    </row>
    <row r="14" spans="1:12" s="56" customFormat="1" x14ac:dyDescent="0.25">
      <c r="A14" s="161"/>
      <c r="B14" s="162" t="s">
        <v>113</v>
      </c>
      <c r="C14" s="163">
        <v>796173</v>
      </c>
      <c r="D14" s="163">
        <v>64449</v>
      </c>
      <c r="E14" s="163">
        <v>473868</v>
      </c>
      <c r="F14" s="163">
        <v>692483</v>
      </c>
      <c r="G14" s="163">
        <v>747702</v>
      </c>
      <c r="H14" s="163">
        <v>708569</v>
      </c>
      <c r="I14" s="164">
        <f t="shared" si="1"/>
        <v>-5.2337696033981418E-2</v>
      </c>
      <c r="J14" s="163">
        <f t="shared" si="0"/>
        <v>-39133</v>
      </c>
      <c r="K14" s="164">
        <f t="shared" si="2"/>
        <v>0.1202039926910875</v>
      </c>
      <c r="L14" s="165"/>
    </row>
    <row r="15" spans="1:12" x14ac:dyDescent="0.25">
      <c r="A15" s="161"/>
      <c r="B15" s="162" t="s">
        <v>116</v>
      </c>
      <c r="C15" s="163">
        <v>215768</v>
      </c>
      <c r="D15" s="163">
        <v>72929</v>
      </c>
      <c r="E15" s="163">
        <v>194710</v>
      </c>
      <c r="F15" s="163">
        <v>271061</v>
      </c>
      <c r="G15" s="163">
        <v>278322</v>
      </c>
      <c r="H15" s="163">
        <v>267587</v>
      </c>
      <c r="I15" s="164">
        <f t="shared" si="1"/>
        <v>-3.857043280804251E-2</v>
      </c>
      <c r="J15" s="163">
        <f t="shared" si="0"/>
        <v>-10735</v>
      </c>
      <c r="K15" s="164">
        <f t="shared" si="2"/>
        <v>4.5394345211588472E-2</v>
      </c>
      <c r="L15" s="79"/>
    </row>
    <row r="16" spans="1:12" x14ac:dyDescent="0.25">
      <c r="A16" s="161"/>
      <c r="B16" s="162" t="s">
        <v>123</v>
      </c>
      <c r="C16" s="163">
        <v>175583</v>
      </c>
      <c r="D16" s="163">
        <v>6409</v>
      </c>
      <c r="E16" s="163">
        <v>196294</v>
      </c>
      <c r="F16" s="163">
        <v>194396</v>
      </c>
      <c r="G16" s="163">
        <v>224331</v>
      </c>
      <c r="H16" s="163">
        <v>212284</v>
      </c>
      <c r="I16" s="164">
        <f t="shared" si="1"/>
        <v>-5.3701895859243676E-2</v>
      </c>
      <c r="J16" s="163">
        <f t="shared" si="0"/>
        <v>-12047</v>
      </c>
      <c r="K16" s="164">
        <f t="shared" si="2"/>
        <v>3.6012561069472163E-2</v>
      </c>
      <c r="L16" s="79"/>
    </row>
    <row r="17" spans="1:12" x14ac:dyDescent="0.25">
      <c r="A17" s="161"/>
      <c r="B17" s="162" t="s">
        <v>119</v>
      </c>
      <c r="C17" s="163">
        <v>205439</v>
      </c>
      <c r="D17" s="163">
        <v>21233</v>
      </c>
      <c r="E17" s="163">
        <v>191050</v>
      </c>
      <c r="F17" s="163">
        <v>207317</v>
      </c>
      <c r="G17" s="163">
        <v>209257</v>
      </c>
      <c r="H17" s="163">
        <v>190141</v>
      </c>
      <c r="I17" s="164">
        <f t="shared" si="1"/>
        <v>-9.1351782736061371E-2</v>
      </c>
      <c r="J17" s="163">
        <f t="shared" si="0"/>
        <v>-19116</v>
      </c>
      <c r="K17" s="164">
        <f t="shared" si="2"/>
        <v>3.2256149188400945E-2</v>
      </c>
      <c r="L17" s="79"/>
    </row>
    <row r="18" spans="1:12" x14ac:dyDescent="0.25">
      <c r="A18" s="161"/>
      <c r="B18" s="162" t="s">
        <v>128</v>
      </c>
      <c r="C18" s="163">
        <v>190090</v>
      </c>
      <c r="D18" s="163">
        <v>1317</v>
      </c>
      <c r="E18" s="163">
        <v>134556</v>
      </c>
      <c r="F18" s="163">
        <v>186966</v>
      </c>
      <c r="G18" s="163">
        <v>170231</v>
      </c>
      <c r="H18" s="163">
        <v>156986</v>
      </c>
      <c r="I18" s="164">
        <f t="shared" si="1"/>
        <v>-7.7806040027961987E-2</v>
      </c>
      <c r="J18" s="163">
        <f t="shared" si="0"/>
        <v>-13245</v>
      </c>
      <c r="K18" s="164">
        <f t="shared" si="2"/>
        <v>2.6631625143921145E-2</v>
      </c>
      <c r="L18" s="79"/>
    </row>
    <row r="19" spans="1:12" x14ac:dyDescent="0.25">
      <c r="A19" s="161" t="s">
        <v>144</v>
      </c>
      <c r="B19" s="162" t="s">
        <v>131</v>
      </c>
      <c r="C19" s="163">
        <v>285798</v>
      </c>
      <c r="D19" s="163">
        <v>9685</v>
      </c>
      <c r="E19" s="163">
        <v>103999</v>
      </c>
      <c r="F19" s="163">
        <v>171071</v>
      </c>
      <c r="G19" s="163">
        <v>190540</v>
      </c>
      <c r="H19" s="163">
        <v>167050</v>
      </c>
      <c r="I19" s="164">
        <f t="shared" si="1"/>
        <v>-0.12328120079773275</v>
      </c>
      <c r="J19" s="163">
        <f t="shared" si="0"/>
        <v>-23490</v>
      </c>
      <c r="K19" s="164">
        <f t="shared" si="2"/>
        <v>2.8338915446549547E-2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1397076</v>
      </c>
      <c r="D20" s="168">
        <f t="shared" ref="D20:H20" si="4">D12-SUM(D13:D19)</f>
        <v>172783</v>
      </c>
      <c r="E20" s="168">
        <f t="shared" si="4"/>
        <v>1125967</v>
      </c>
      <c r="F20" s="168">
        <f t="shared" si="4"/>
        <v>1523954</v>
      </c>
      <c r="G20" s="168">
        <f t="shared" si="4"/>
        <v>1599525</v>
      </c>
      <c r="H20" s="168">
        <f t="shared" si="4"/>
        <v>1620172</v>
      </c>
      <c r="I20" s="169">
        <f t="shared" si="1"/>
        <v>1.2908207123989879E-2</v>
      </c>
      <c r="J20" s="168">
        <f>H20-G20</f>
        <v>20647</v>
      </c>
      <c r="K20" s="169">
        <f t="shared" si="2"/>
        <v>0.27485134580584902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2269991</v>
      </c>
      <c r="D22" s="175">
        <v>202139</v>
      </c>
      <c r="E22" s="175">
        <v>1698842</v>
      </c>
      <c r="F22" s="175">
        <v>2182901</v>
      </c>
      <c r="G22" s="175">
        <v>2279505</v>
      </c>
      <c r="H22" s="175">
        <v>2180082</v>
      </c>
      <c r="I22" s="176">
        <f>IFERROR(H22/G22-1,"-")</f>
        <v>-4.3616048220995296E-2</v>
      </c>
      <c r="J22" s="175">
        <f>H22-G22</f>
        <v>-99423</v>
      </c>
      <c r="K22" s="176">
        <f>H22/H$8</f>
        <v>0.36983633322085979</v>
      </c>
      <c r="L22" s="79"/>
    </row>
    <row r="23" spans="1:12" x14ac:dyDescent="0.25">
      <c r="A23" s="161" t="s">
        <v>96</v>
      </c>
      <c r="B23" s="158" t="s">
        <v>97</v>
      </c>
      <c r="C23" s="159">
        <v>81566</v>
      </c>
      <c r="D23" s="159">
        <v>41279</v>
      </c>
      <c r="E23" s="159">
        <v>82549</v>
      </c>
      <c r="F23" s="159">
        <v>82330</v>
      </c>
      <c r="G23" s="159">
        <v>81800</v>
      </c>
      <c r="H23" s="159">
        <v>58080</v>
      </c>
      <c r="I23" s="160">
        <f>IFERROR(H23/G23-1,"-")</f>
        <v>-0.2899755501222494</v>
      </c>
      <c r="J23" s="159">
        <f t="shared" ref="J23:J33" si="5">H23-G23</f>
        <v>-23720</v>
      </c>
      <c r="K23" s="160">
        <f>H23/H$8</f>
        <v>9.8528836224818783E-3</v>
      </c>
      <c r="L23" s="79"/>
    </row>
    <row r="24" spans="1:12" x14ac:dyDescent="0.25">
      <c r="A24" s="161" t="s">
        <v>103</v>
      </c>
      <c r="B24" s="162" t="s">
        <v>103</v>
      </c>
      <c r="C24" s="163">
        <v>30618</v>
      </c>
      <c r="D24" s="163">
        <v>21811</v>
      </c>
      <c r="E24" s="163">
        <v>26178</v>
      </c>
      <c r="F24" s="163">
        <v>27959</v>
      </c>
      <c r="G24" s="163">
        <v>25943</v>
      </c>
      <c r="H24" s="163">
        <v>15667</v>
      </c>
      <c r="I24" s="164">
        <f>IFERROR(H24/G24-1,"-")</f>
        <v>-0.39609914042323557</v>
      </c>
      <c r="J24" s="163">
        <f t="shared" si="5"/>
        <v>-10276</v>
      </c>
      <c r="K24" s="164">
        <f>H24/H$8</f>
        <v>2.6578017856994421E-3</v>
      </c>
      <c r="L24" s="79"/>
    </row>
    <row r="25" spans="1:12" x14ac:dyDescent="0.25">
      <c r="A25" s="161" t="s">
        <v>100</v>
      </c>
      <c r="B25" s="162" t="s">
        <v>100</v>
      </c>
      <c r="C25" s="163">
        <v>50948</v>
      </c>
      <c r="D25" s="163">
        <v>19468</v>
      </c>
      <c r="E25" s="163">
        <v>56371</v>
      </c>
      <c r="F25" s="163">
        <v>54371</v>
      </c>
      <c r="G25" s="163">
        <v>55857</v>
      </c>
      <c r="H25" s="163">
        <v>42413</v>
      </c>
      <c r="I25" s="164">
        <f>IFERROR(H25/G25-1,"-")</f>
        <v>-0.24068603756019835</v>
      </c>
      <c r="J25" s="163">
        <f t="shared" si="5"/>
        <v>-13444</v>
      </c>
      <c r="K25" s="164">
        <f>H25/H$8</f>
        <v>7.1950818367824366E-3</v>
      </c>
      <c r="L25" s="79"/>
    </row>
    <row r="26" spans="1:12" x14ac:dyDescent="0.25">
      <c r="A26" s="161"/>
      <c r="B26" s="158" t="s">
        <v>107</v>
      </c>
      <c r="C26" s="159">
        <v>2188425</v>
      </c>
      <c r="D26" s="159">
        <v>160860</v>
      </c>
      <c r="E26" s="159">
        <v>1616293</v>
      </c>
      <c r="F26" s="159">
        <v>2100571</v>
      </c>
      <c r="G26" s="159">
        <v>2197705</v>
      </c>
      <c r="H26" s="159">
        <v>2122002</v>
      </c>
      <c r="I26" s="160">
        <f>IFERROR(H26/G26-1,"-")</f>
        <v>-3.4446388391526583E-2</v>
      </c>
      <c r="J26" s="159">
        <f t="shared" si="5"/>
        <v>-75703</v>
      </c>
      <c r="K26" s="160">
        <f>H26/H$8</f>
        <v>0.35998344959837791</v>
      </c>
      <c r="L26" s="79"/>
    </row>
    <row r="27" spans="1:12" s="56" customFormat="1" x14ac:dyDescent="0.25">
      <c r="A27" s="161"/>
      <c r="B27" s="162" t="s">
        <v>110</v>
      </c>
      <c r="C27" s="163">
        <v>941646</v>
      </c>
      <c r="D27" s="163">
        <v>13232</v>
      </c>
      <c r="E27" s="163">
        <v>675649</v>
      </c>
      <c r="F27" s="163">
        <v>919218</v>
      </c>
      <c r="G27" s="163">
        <v>969677</v>
      </c>
      <c r="H27" s="163">
        <v>968756</v>
      </c>
      <c r="I27" s="164">
        <f t="shared" ref="I27:I34" si="6">IFERROR(H27/G27-1,"-")</f>
        <v>-9.498008099604327E-4</v>
      </c>
      <c r="J27" s="163">
        <f t="shared" si="5"/>
        <v>-921</v>
      </c>
      <c r="K27" s="164">
        <f t="shared" ref="K27:K34" si="7">H27/H$8</f>
        <v>0.16434297738603743</v>
      </c>
      <c r="L27" s="165"/>
    </row>
    <row r="28" spans="1:12" s="56" customFormat="1" x14ac:dyDescent="0.25">
      <c r="A28" s="161"/>
      <c r="B28" s="162" t="s">
        <v>113</v>
      </c>
      <c r="C28" s="163">
        <v>294053</v>
      </c>
      <c r="D28" s="163">
        <v>23428</v>
      </c>
      <c r="E28" s="163">
        <v>181558</v>
      </c>
      <c r="F28" s="163">
        <v>242268</v>
      </c>
      <c r="G28" s="163">
        <v>249837</v>
      </c>
      <c r="H28" s="163">
        <v>237945</v>
      </c>
      <c r="I28" s="164">
        <f t="shared" si="6"/>
        <v>-4.7599034570540044E-2</v>
      </c>
      <c r="J28" s="163">
        <f t="shared" si="5"/>
        <v>-11892</v>
      </c>
      <c r="K28" s="164">
        <f t="shared" si="7"/>
        <v>4.0365778125885855E-2</v>
      </c>
      <c r="L28" s="165"/>
    </row>
    <row r="29" spans="1:12" x14ac:dyDescent="0.25">
      <c r="A29" s="161"/>
      <c r="B29" s="162" t="s">
        <v>116</v>
      </c>
      <c r="C29" s="163">
        <v>93072</v>
      </c>
      <c r="D29" s="163">
        <v>38712</v>
      </c>
      <c r="E29" s="163">
        <v>80654</v>
      </c>
      <c r="F29" s="163">
        <v>100365</v>
      </c>
      <c r="G29" s="163">
        <v>112016</v>
      </c>
      <c r="H29" s="163">
        <v>80594</v>
      </c>
      <c r="I29" s="164">
        <f t="shared" si="6"/>
        <v>-0.280513498071704</v>
      </c>
      <c r="J29" s="163">
        <f t="shared" si="5"/>
        <v>-31422</v>
      </c>
      <c r="K29" s="164">
        <f t="shared" si="7"/>
        <v>1.367223317269808E-2</v>
      </c>
      <c r="L29" s="79"/>
    </row>
    <row r="30" spans="1:12" x14ac:dyDescent="0.25">
      <c r="A30" s="161"/>
      <c r="B30" s="162" t="s">
        <v>123</v>
      </c>
      <c r="C30" s="163">
        <v>81253</v>
      </c>
      <c r="D30" s="163">
        <v>2739</v>
      </c>
      <c r="E30" s="163">
        <v>90476</v>
      </c>
      <c r="F30" s="163">
        <v>81861</v>
      </c>
      <c r="G30" s="163">
        <v>89774</v>
      </c>
      <c r="H30" s="163">
        <v>83869</v>
      </c>
      <c r="I30" s="164">
        <f t="shared" si="6"/>
        <v>-6.5776282665359731E-2</v>
      </c>
      <c r="J30" s="163">
        <f t="shared" si="5"/>
        <v>-5905</v>
      </c>
      <c r="K30" s="164">
        <f t="shared" si="7"/>
        <v>1.4227815022967161E-2</v>
      </c>
      <c r="L30" s="79"/>
    </row>
    <row r="31" spans="1:12" x14ac:dyDescent="0.25">
      <c r="A31" s="161"/>
      <c r="B31" s="162" t="s">
        <v>119</v>
      </c>
      <c r="C31" s="163">
        <v>114684</v>
      </c>
      <c r="D31" s="163">
        <v>10609</v>
      </c>
      <c r="E31" s="163">
        <v>116636</v>
      </c>
      <c r="F31" s="163">
        <v>113282</v>
      </c>
      <c r="G31" s="163">
        <v>108580</v>
      </c>
      <c r="H31" s="163">
        <v>102707</v>
      </c>
      <c r="I31" s="164">
        <f t="shared" si="6"/>
        <v>-5.4089150856511337E-2</v>
      </c>
      <c r="J31" s="163">
        <f t="shared" si="5"/>
        <v>-5873</v>
      </c>
      <c r="K31" s="164">
        <f t="shared" si="7"/>
        <v>1.7423555754377519E-2</v>
      </c>
      <c r="L31" s="79"/>
    </row>
    <row r="32" spans="1:12" x14ac:dyDescent="0.25">
      <c r="A32" s="161"/>
      <c r="B32" s="162" t="s">
        <v>128</v>
      </c>
      <c r="C32" s="163">
        <v>76520</v>
      </c>
      <c r="D32" s="163">
        <v>305</v>
      </c>
      <c r="E32" s="163">
        <v>45554</v>
      </c>
      <c r="F32" s="163">
        <v>63031</v>
      </c>
      <c r="G32" s="163">
        <v>56265</v>
      </c>
      <c r="H32" s="163">
        <v>49820</v>
      </c>
      <c r="I32" s="164">
        <f t="shared" si="6"/>
        <v>-0.11454723184928461</v>
      </c>
      <c r="J32" s="163">
        <f t="shared" si="5"/>
        <v>-6445</v>
      </c>
      <c r="K32" s="164">
        <f t="shared" si="7"/>
        <v>8.4516298566123822E-3</v>
      </c>
      <c r="L32" s="79"/>
    </row>
    <row r="33" spans="1:12" x14ac:dyDescent="0.25">
      <c r="A33" s="161" t="s">
        <v>144</v>
      </c>
      <c r="B33" s="162" t="s">
        <v>131</v>
      </c>
      <c r="C33" s="163">
        <v>87958</v>
      </c>
      <c r="D33" s="163">
        <v>1202</v>
      </c>
      <c r="E33" s="163">
        <v>27229</v>
      </c>
      <c r="F33" s="163">
        <v>57359</v>
      </c>
      <c r="G33" s="163">
        <v>58202</v>
      </c>
      <c r="H33" s="163">
        <v>50688</v>
      </c>
      <c r="I33" s="164">
        <f t="shared" si="6"/>
        <v>-0.12910209271159068</v>
      </c>
      <c r="J33" s="163">
        <f t="shared" si="5"/>
        <v>-7514</v>
      </c>
      <c r="K33" s="164">
        <f t="shared" si="7"/>
        <v>8.5988802523478212E-3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499239</v>
      </c>
      <c r="D34" s="168">
        <f t="shared" ref="D34:H34" si="9">D26-SUM(D27:D33)</f>
        <v>70633</v>
      </c>
      <c r="E34" s="168">
        <f t="shared" si="9"/>
        <v>398537</v>
      </c>
      <c r="F34" s="168">
        <f t="shared" si="9"/>
        <v>523187</v>
      </c>
      <c r="G34" s="168">
        <f t="shared" si="9"/>
        <v>553354</v>
      </c>
      <c r="H34" s="168">
        <f t="shared" si="9"/>
        <v>547623</v>
      </c>
      <c r="I34" s="169">
        <f t="shared" si="6"/>
        <v>-1.0356842093849461E-2</v>
      </c>
      <c r="J34" s="168">
        <f>H34-G34</f>
        <v>-5731</v>
      </c>
      <c r="K34" s="169">
        <f t="shared" si="7"/>
        <v>9.2900580027451676E-2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1726116</v>
      </c>
      <c r="D36" s="175">
        <v>105534</v>
      </c>
      <c r="E36" s="175">
        <v>1185438</v>
      </c>
      <c r="F36" s="175">
        <v>1584577</v>
      </c>
      <c r="G36" s="175">
        <v>1661721</v>
      </c>
      <c r="H36" s="175">
        <v>1688329</v>
      </c>
      <c r="I36" s="176">
        <f>IFERROR(H36/G36-1,"-")</f>
        <v>1.601231494336286E-2</v>
      </c>
      <c r="J36" s="175">
        <f>H36-G36</f>
        <v>26608</v>
      </c>
      <c r="K36" s="176">
        <f>H36/H$8</f>
        <v>0.28641372509402907</v>
      </c>
      <c r="L36" s="79"/>
    </row>
    <row r="37" spans="1:12" x14ac:dyDescent="0.25">
      <c r="A37" s="161" t="s">
        <v>96</v>
      </c>
      <c r="B37" s="158" t="s">
        <v>97</v>
      </c>
      <c r="C37" s="159">
        <v>69112</v>
      </c>
      <c r="D37" s="159">
        <v>13600</v>
      </c>
      <c r="E37" s="159">
        <v>46823</v>
      </c>
      <c r="F37" s="159">
        <v>53029</v>
      </c>
      <c r="G37" s="159">
        <v>59014</v>
      </c>
      <c r="H37" s="159">
        <v>64556</v>
      </c>
      <c r="I37" s="160">
        <f>IFERROR(H37/G37-1,"-")</f>
        <v>9.3909919680075893E-2</v>
      </c>
      <c r="J37" s="159">
        <f t="shared" ref="J37:J47" si="10">H37-G37</f>
        <v>5542</v>
      </c>
      <c r="K37" s="160">
        <f>H37/H$8</f>
        <v>1.0951493717853653E-2</v>
      </c>
      <c r="L37" s="79"/>
    </row>
    <row r="38" spans="1:12" x14ac:dyDescent="0.25">
      <c r="A38" s="161" t="s">
        <v>103</v>
      </c>
      <c r="B38" s="162" t="s">
        <v>103</v>
      </c>
      <c r="C38" s="163">
        <v>24083</v>
      </c>
      <c r="D38" s="163">
        <v>8744</v>
      </c>
      <c r="E38" s="163">
        <v>14135</v>
      </c>
      <c r="F38" s="163">
        <v>11856</v>
      </c>
      <c r="G38" s="163">
        <v>23724</v>
      </c>
      <c r="H38" s="163">
        <v>23863</v>
      </c>
      <c r="I38" s="164">
        <f>IFERROR(H38/G38-1,"-")</f>
        <v>5.8590456921261413E-3</v>
      </c>
      <c r="J38" s="163">
        <f t="shared" si="10"/>
        <v>139</v>
      </c>
      <c r="K38" s="164">
        <f>H38/H$8</f>
        <v>4.0481983795331447E-3</v>
      </c>
      <c r="L38" s="79"/>
    </row>
    <row r="39" spans="1:12" x14ac:dyDescent="0.25">
      <c r="A39" s="161" t="s">
        <v>100</v>
      </c>
      <c r="B39" s="162" t="s">
        <v>100</v>
      </c>
      <c r="C39" s="163">
        <v>45029</v>
      </c>
      <c r="D39" s="163">
        <v>4856</v>
      </c>
      <c r="E39" s="163">
        <v>32688</v>
      </c>
      <c r="F39" s="163">
        <v>41173</v>
      </c>
      <c r="G39" s="163">
        <v>35290</v>
      </c>
      <c r="H39" s="163">
        <v>40693</v>
      </c>
      <c r="I39" s="164">
        <f>IFERROR(H39/G39-1,"-")</f>
        <v>0.15310286200056678</v>
      </c>
      <c r="J39" s="163">
        <f t="shared" si="10"/>
        <v>5403</v>
      </c>
      <c r="K39" s="164">
        <f>H39/H$8</f>
        <v>6.9032953383205073E-3</v>
      </c>
      <c r="L39" s="79"/>
    </row>
    <row r="40" spans="1:12" x14ac:dyDescent="0.25">
      <c r="A40" s="161"/>
      <c r="B40" s="158" t="s">
        <v>107</v>
      </c>
      <c r="C40" s="159">
        <v>1657004</v>
      </c>
      <c r="D40" s="159">
        <v>91934</v>
      </c>
      <c r="E40" s="159">
        <v>1138615</v>
      </c>
      <c r="F40" s="159">
        <v>1531548</v>
      </c>
      <c r="G40" s="159">
        <v>1602707</v>
      </c>
      <c r="H40" s="159">
        <v>1623773</v>
      </c>
      <c r="I40" s="160">
        <f>IFERROR(H40/G40-1,"-")</f>
        <v>1.3144011974740133E-2</v>
      </c>
      <c r="J40" s="159">
        <f t="shared" si="10"/>
        <v>21066</v>
      </c>
      <c r="K40" s="160">
        <f>H40/H$8</f>
        <v>0.27546223137617537</v>
      </c>
      <c r="L40" s="79"/>
    </row>
    <row r="41" spans="1:12" s="56" customFormat="1" x14ac:dyDescent="0.25">
      <c r="A41" s="161"/>
      <c r="B41" s="162" t="s">
        <v>110</v>
      </c>
      <c r="C41" s="163">
        <v>719592</v>
      </c>
      <c r="D41" s="163">
        <v>8397</v>
      </c>
      <c r="E41" s="163">
        <v>430541</v>
      </c>
      <c r="F41" s="163">
        <v>599987</v>
      </c>
      <c r="G41" s="163">
        <v>654984</v>
      </c>
      <c r="H41" s="163">
        <v>673435</v>
      </c>
      <c r="I41" s="164">
        <f t="shared" ref="I41:I48" si="11">IFERROR(H41/G41-1,"-")</f>
        <v>2.8170153774748741E-2</v>
      </c>
      <c r="J41" s="163">
        <f t="shared" si="10"/>
        <v>18451</v>
      </c>
      <c r="K41" s="164">
        <f t="shared" ref="K41:K48" si="12">H41/H$8</f>
        <v>0.11424374453006342</v>
      </c>
      <c r="L41" s="165"/>
    </row>
    <row r="42" spans="1:12" s="56" customFormat="1" x14ac:dyDescent="0.25">
      <c r="A42" s="161"/>
      <c r="B42" s="162" t="s">
        <v>113</v>
      </c>
      <c r="C42" s="163">
        <v>87983</v>
      </c>
      <c r="D42" s="163">
        <v>8390</v>
      </c>
      <c r="E42" s="163">
        <v>49115</v>
      </c>
      <c r="F42" s="163">
        <v>75859</v>
      </c>
      <c r="G42" s="163">
        <v>71552</v>
      </c>
      <c r="H42" s="163">
        <v>65835</v>
      </c>
      <c r="I42" s="164">
        <f t="shared" si="11"/>
        <v>-7.9899932915921235E-2</v>
      </c>
      <c r="J42" s="163">
        <f t="shared" si="10"/>
        <v>-5717</v>
      </c>
      <c r="K42" s="164">
        <f t="shared" si="12"/>
        <v>1.1168467515256447E-2</v>
      </c>
      <c r="L42" s="165"/>
    </row>
    <row r="43" spans="1:12" x14ac:dyDescent="0.25">
      <c r="A43" s="161"/>
      <c r="B43" s="162" t="s">
        <v>116</v>
      </c>
      <c r="C43" s="163">
        <v>37799</v>
      </c>
      <c r="D43" s="163">
        <v>11245</v>
      </c>
      <c r="E43" s="163">
        <v>31338</v>
      </c>
      <c r="F43" s="163">
        <v>39172</v>
      </c>
      <c r="G43" s="163">
        <v>38501</v>
      </c>
      <c r="H43" s="163">
        <v>44302</v>
      </c>
      <c r="I43" s="164">
        <f t="shared" si="11"/>
        <v>0.1506714111321783</v>
      </c>
      <c r="J43" s="163">
        <f t="shared" si="10"/>
        <v>5801</v>
      </c>
      <c r="K43" s="164">
        <f t="shared" si="12"/>
        <v>7.5155380551513804E-3</v>
      </c>
      <c r="L43" s="79"/>
    </row>
    <row r="44" spans="1:12" x14ac:dyDescent="0.25">
      <c r="A44" s="161"/>
      <c r="B44" s="162" t="s">
        <v>123</v>
      </c>
      <c r="C44" s="163">
        <v>73072</v>
      </c>
      <c r="D44" s="163">
        <v>1698</v>
      </c>
      <c r="E44" s="163">
        <v>64300</v>
      </c>
      <c r="F44" s="163">
        <v>75903</v>
      </c>
      <c r="G44" s="163">
        <v>81624</v>
      </c>
      <c r="H44" s="163">
        <v>75230</v>
      </c>
      <c r="I44" s="164">
        <f t="shared" si="11"/>
        <v>-7.833480348916988E-2</v>
      </c>
      <c r="J44" s="163">
        <f t="shared" si="10"/>
        <v>-6394</v>
      </c>
      <c r="K44" s="164">
        <f t="shared" si="12"/>
        <v>1.2762266441448204E-2</v>
      </c>
      <c r="L44" s="79"/>
    </row>
    <row r="45" spans="1:12" x14ac:dyDescent="0.25">
      <c r="A45" s="161"/>
      <c r="B45" s="162" t="s">
        <v>119</v>
      </c>
      <c r="C45" s="163">
        <v>66554</v>
      </c>
      <c r="D45" s="163">
        <v>3044</v>
      </c>
      <c r="E45" s="163">
        <v>47231</v>
      </c>
      <c r="F45" s="163">
        <v>62178</v>
      </c>
      <c r="G45" s="163">
        <v>68177</v>
      </c>
      <c r="H45" s="163">
        <v>56173</v>
      </c>
      <c r="I45" s="164">
        <f t="shared" si="11"/>
        <v>-0.17607110902503775</v>
      </c>
      <c r="J45" s="163">
        <f t="shared" si="10"/>
        <v>-12004</v>
      </c>
      <c r="K45" s="164">
        <f t="shared" si="12"/>
        <v>9.5293738244778669E-3</v>
      </c>
      <c r="L45" s="79"/>
    </row>
    <row r="46" spans="1:12" x14ac:dyDescent="0.25">
      <c r="A46" s="161"/>
      <c r="B46" s="162" t="s">
        <v>128</v>
      </c>
      <c r="C46" s="163">
        <v>67222</v>
      </c>
      <c r="D46" s="163">
        <v>515</v>
      </c>
      <c r="E46" s="163">
        <v>56529</v>
      </c>
      <c r="F46" s="163">
        <v>62440</v>
      </c>
      <c r="G46" s="163">
        <v>61163</v>
      </c>
      <c r="H46" s="163">
        <v>62283</v>
      </c>
      <c r="I46" s="164">
        <f t="shared" si="11"/>
        <v>1.8311724408547558E-2</v>
      </c>
      <c r="J46" s="163">
        <f t="shared" si="10"/>
        <v>1120</v>
      </c>
      <c r="K46" s="164">
        <f t="shared" si="12"/>
        <v>1.0565894467269953E-2</v>
      </c>
      <c r="L46" s="79"/>
    </row>
    <row r="47" spans="1:12" x14ac:dyDescent="0.25">
      <c r="A47" s="161" t="s">
        <v>144</v>
      </c>
      <c r="B47" s="162" t="s">
        <v>131</v>
      </c>
      <c r="C47" s="163">
        <v>117398</v>
      </c>
      <c r="D47" s="163">
        <v>7380</v>
      </c>
      <c r="E47" s="163">
        <v>53168</v>
      </c>
      <c r="F47" s="163">
        <v>69641</v>
      </c>
      <c r="G47" s="163">
        <v>80219</v>
      </c>
      <c r="H47" s="163">
        <v>72240</v>
      </c>
      <c r="I47" s="164">
        <f t="shared" si="11"/>
        <v>-9.9465213976738687E-2</v>
      </c>
      <c r="J47" s="163">
        <f t="shared" si="10"/>
        <v>-7979</v>
      </c>
      <c r="K47" s="164">
        <f t="shared" si="12"/>
        <v>1.2255032935401014E-2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487384</v>
      </c>
      <c r="D48" s="168">
        <f t="shared" ref="D48:H48" si="14">D40-SUM(D41:D47)</f>
        <v>51265</v>
      </c>
      <c r="E48" s="168">
        <f t="shared" si="14"/>
        <v>406393</v>
      </c>
      <c r="F48" s="168">
        <f t="shared" si="14"/>
        <v>546368</v>
      </c>
      <c r="G48" s="168">
        <f t="shared" si="14"/>
        <v>546487</v>
      </c>
      <c r="H48" s="168">
        <f t="shared" si="14"/>
        <v>574275</v>
      </c>
      <c r="I48" s="169">
        <f t="shared" si="11"/>
        <v>5.0848419084077001E-2</v>
      </c>
      <c r="J48" s="168">
        <f>H48-G48</f>
        <v>27788</v>
      </c>
      <c r="K48" s="169">
        <f t="shared" si="12"/>
        <v>9.74219136071071E-2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41401</v>
      </c>
      <c r="D50" s="175">
        <v>4966</v>
      </c>
      <c r="E50" s="175">
        <v>27139</v>
      </c>
      <c r="F50" s="175">
        <v>34163</v>
      </c>
      <c r="G50" s="175">
        <v>39956</v>
      </c>
      <c r="H50" s="175">
        <v>38976</v>
      </c>
      <c r="I50" s="176">
        <f>IFERROR(H50/G50-1,"-")</f>
        <v>-2.4526979677645389E-2</v>
      </c>
      <c r="J50" s="175">
        <f>H50-G50</f>
        <v>-980</v>
      </c>
      <c r="K50" s="176">
        <f>H50/H$8</f>
        <v>6.6120177697977563E-3</v>
      </c>
      <c r="L50" s="79"/>
    </row>
    <row r="51" spans="1:12" x14ac:dyDescent="0.25">
      <c r="A51" s="161" t="s">
        <v>96</v>
      </c>
      <c r="B51" s="158" t="s">
        <v>97</v>
      </c>
      <c r="C51" s="159">
        <v>2118</v>
      </c>
      <c r="D51" s="159">
        <v>1031</v>
      </c>
      <c r="E51" s="159">
        <v>1552</v>
      </c>
      <c r="F51" s="159">
        <v>10028</v>
      </c>
      <c r="G51" s="159">
        <v>3529</v>
      </c>
      <c r="H51" s="159">
        <v>4360</v>
      </c>
      <c r="I51" s="160">
        <f>IFERROR(H51/G51-1,"-")</f>
        <v>0.23547747237177674</v>
      </c>
      <c r="J51" s="159">
        <f t="shared" ref="J51:J61" si="15">H51-G51</f>
        <v>831</v>
      </c>
      <c r="K51" s="160">
        <f>H51/H$8</f>
        <v>7.3964484493837797E-4</v>
      </c>
      <c r="L51" s="79"/>
    </row>
    <row r="52" spans="1:12" x14ac:dyDescent="0.25">
      <c r="A52" s="161" t="s">
        <v>103</v>
      </c>
      <c r="B52" s="162" t="s">
        <v>103</v>
      </c>
      <c r="C52" s="163">
        <v>1051</v>
      </c>
      <c r="D52" s="163">
        <v>757</v>
      </c>
      <c r="E52" s="163">
        <v>157</v>
      </c>
      <c r="F52" s="163">
        <v>7140</v>
      </c>
      <c r="G52" s="163">
        <v>1177</v>
      </c>
      <c r="H52" s="163">
        <v>2078</v>
      </c>
      <c r="I52" s="164">
        <f>IFERROR(H52/G52-1,"-")</f>
        <v>0.76550552251486836</v>
      </c>
      <c r="J52" s="163">
        <f t="shared" si="15"/>
        <v>901</v>
      </c>
      <c r="K52" s="164">
        <f>H52/H$8</f>
        <v>3.5251880453714433E-4</v>
      </c>
      <c r="L52" s="79"/>
    </row>
    <row r="53" spans="1:12" x14ac:dyDescent="0.25">
      <c r="A53" s="161" t="s">
        <v>100</v>
      </c>
      <c r="B53" s="162" t="s">
        <v>100</v>
      </c>
      <c r="C53" s="163">
        <v>1067</v>
      </c>
      <c r="D53" s="163">
        <v>274</v>
      </c>
      <c r="E53" s="163">
        <v>1395</v>
      </c>
      <c r="F53" s="163">
        <v>2888</v>
      </c>
      <c r="G53" s="163">
        <v>2352</v>
      </c>
      <c r="H53" s="163">
        <v>2282</v>
      </c>
      <c r="I53" s="164">
        <f>IFERROR(H53/G53-1,"-")</f>
        <v>-2.9761904761904767E-2</v>
      </c>
      <c r="J53" s="163">
        <f t="shared" si="15"/>
        <v>-70</v>
      </c>
      <c r="K53" s="164">
        <f>H53/H$8</f>
        <v>3.8712604040123358E-4</v>
      </c>
      <c r="L53" s="79"/>
    </row>
    <row r="54" spans="1:12" x14ac:dyDescent="0.25">
      <c r="A54" s="161"/>
      <c r="B54" s="158" t="s">
        <v>107</v>
      </c>
      <c r="C54" s="159">
        <v>39283</v>
      </c>
      <c r="D54" s="159">
        <v>3935</v>
      </c>
      <c r="E54" s="159">
        <v>25587</v>
      </c>
      <c r="F54" s="159">
        <v>24135</v>
      </c>
      <c r="G54" s="159">
        <v>36427</v>
      </c>
      <c r="H54" s="159">
        <v>34616</v>
      </c>
      <c r="I54" s="160">
        <f>IFERROR(H54/G54-1,"-")</f>
        <v>-4.971587009635714E-2</v>
      </c>
      <c r="J54" s="159">
        <f t="shared" si="15"/>
        <v>-1811</v>
      </c>
      <c r="K54" s="160">
        <f>H54/H$8</f>
        <v>5.8723729248593782E-3</v>
      </c>
      <c r="L54" s="79"/>
    </row>
    <row r="55" spans="1:12" s="56" customFormat="1" x14ac:dyDescent="0.25">
      <c r="A55" s="161"/>
      <c r="B55" s="162" t="s">
        <v>110</v>
      </c>
      <c r="C55" s="163">
        <v>11570</v>
      </c>
      <c r="D55" s="163">
        <v>201</v>
      </c>
      <c r="E55" s="163">
        <v>9938</v>
      </c>
      <c r="F55" s="163">
        <v>9730</v>
      </c>
      <c r="G55" s="163">
        <v>11566</v>
      </c>
      <c r="H55" s="163">
        <v>12429</v>
      </c>
      <c r="I55" s="164">
        <f t="shared" ref="I55:I62" si="16">IFERROR(H55/G55-1,"-")</f>
        <v>7.4615251599515764E-2</v>
      </c>
      <c r="J55" s="163">
        <f t="shared" si="15"/>
        <v>863</v>
      </c>
      <c r="K55" s="164">
        <f t="shared" ref="K55:K62" si="17">H55/H$8</f>
        <v>2.1084967380135549E-3</v>
      </c>
      <c r="L55" s="165"/>
    </row>
    <row r="56" spans="1:12" s="56" customFormat="1" x14ac:dyDescent="0.25">
      <c r="A56" s="161"/>
      <c r="B56" s="162" t="s">
        <v>113</v>
      </c>
      <c r="C56" s="163">
        <v>12825</v>
      </c>
      <c r="D56" s="163">
        <v>1976</v>
      </c>
      <c r="E56" s="163">
        <v>7443</v>
      </c>
      <c r="F56" s="163">
        <v>4909</v>
      </c>
      <c r="G56" s="163">
        <v>10911</v>
      </c>
      <c r="H56" s="163">
        <v>9031</v>
      </c>
      <c r="I56" s="164">
        <f t="shared" si="16"/>
        <v>-0.17230318027678493</v>
      </c>
      <c r="J56" s="163">
        <f t="shared" si="15"/>
        <v>-1880</v>
      </c>
      <c r="K56" s="164">
        <f t="shared" si="17"/>
        <v>1.532048760238186E-3</v>
      </c>
      <c r="L56" s="165"/>
    </row>
    <row r="57" spans="1:12" x14ac:dyDescent="0.25">
      <c r="A57" s="161"/>
      <c r="B57" s="162" t="s">
        <v>116</v>
      </c>
      <c r="C57" s="163">
        <v>1057</v>
      </c>
      <c r="D57" s="163">
        <v>155</v>
      </c>
      <c r="E57" s="163">
        <v>718</v>
      </c>
      <c r="F57" s="163">
        <v>1271</v>
      </c>
      <c r="G57" s="163">
        <v>1237</v>
      </c>
      <c r="H57" s="163">
        <v>1047</v>
      </c>
      <c r="I57" s="164">
        <f t="shared" si="16"/>
        <v>-0.15359741309620045</v>
      </c>
      <c r="J57" s="163">
        <f t="shared" si="15"/>
        <v>-190</v>
      </c>
      <c r="K57" s="164">
        <f t="shared" si="17"/>
        <v>1.7761654877304625E-4</v>
      </c>
      <c r="L57" s="79"/>
    </row>
    <row r="58" spans="1:12" x14ac:dyDescent="0.25">
      <c r="A58" s="161"/>
      <c r="B58" s="162" t="s">
        <v>123</v>
      </c>
      <c r="C58" s="163">
        <v>578</v>
      </c>
      <c r="D58" s="163">
        <v>152</v>
      </c>
      <c r="E58" s="163">
        <v>794</v>
      </c>
      <c r="F58" s="163">
        <v>390</v>
      </c>
      <c r="G58" s="163">
        <v>1190</v>
      </c>
      <c r="H58" s="163">
        <v>1106</v>
      </c>
      <c r="I58" s="164">
        <f t="shared" si="16"/>
        <v>-7.0588235294117618E-2</v>
      </c>
      <c r="J58" s="163">
        <f t="shared" si="15"/>
        <v>-84</v>
      </c>
      <c r="K58" s="164">
        <f t="shared" si="17"/>
        <v>1.8762550424354267E-4</v>
      </c>
      <c r="L58" s="79"/>
    </row>
    <row r="59" spans="1:12" x14ac:dyDescent="0.25">
      <c r="A59" s="161"/>
      <c r="B59" s="162" t="s">
        <v>119</v>
      </c>
      <c r="C59" s="163">
        <v>634</v>
      </c>
      <c r="D59" s="163">
        <v>80</v>
      </c>
      <c r="E59" s="163">
        <v>579</v>
      </c>
      <c r="F59" s="163">
        <v>498</v>
      </c>
      <c r="G59" s="163">
        <v>921</v>
      </c>
      <c r="H59" s="163">
        <v>826</v>
      </c>
      <c r="I59" s="164">
        <f t="shared" si="16"/>
        <v>-0.10314875135722046</v>
      </c>
      <c r="J59" s="163">
        <f t="shared" si="15"/>
        <v>-95</v>
      </c>
      <c r="K59" s="164">
        <f t="shared" si="17"/>
        <v>1.4012537658694959E-4</v>
      </c>
      <c r="L59" s="79"/>
    </row>
    <row r="60" spans="1:12" x14ac:dyDescent="0.25">
      <c r="A60" s="161"/>
      <c r="B60" s="162" t="s">
        <v>128</v>
      </c>
      <c r="C60" s="163">
        <v>490</v>
      </c>
      <c r="D60" s="163">
        <v>5</v>
      </c>
      <c r="E60" s="163">
        <v>125</v>
      </c>
      <c r="F60" s="163">
        <v>321</v>
      </c>
      <c r="G60" s="163">
        <v>273</v>
      </c>
      <c r="H60" s="163">
        <v>282</v>
      </c>
      <c r="I60" s="164">
        <f t="shared" si="16"/>
        <v>3.2967032967033072E-2</v>
      </c>
      <c r="J60" s="163">
        <f t="shared" si="15"/>
        <v>9</v>
      </c>
      <c r="K60" s="164">
        <f t="shared" si="17"/>
        <v>4.7839414282711598E-5</v>
      </c>
      <c r="L60" s="79"/>
    </row>
    <row r="61" spans="1:12" x14ac:dyDescent="0.25">
      <c r="A61" s="161" t="s">
        <v>144</v>
      </c>
      <c r="B61" s="162" t="s">
        <v>131</v>
      </c>
      <c r="C61" s="163">
        <v>1329</v>
      </c>
      <c r="D61" s="163">
        <v>14</v>
      </c>
      <c r="E61" s="163">
        <v>184</v>
      </c>
      <c r="F61" s="163">
        <v>282</v>
      </c>
      <c r="G61" s="163">
        <v>247</v>
      </c>
      <c r="H61" s="163">
        <v>464</v>
      </c>
      <c r="I61" s="164">
        <f t="shared" si="16"/>
        <v>0.87854251012145745</v>
      </c>
      <c r="J61" s="163">
        <f t="shared" si="15"/>
        <v>217</v>
      </c>
      <c r="K61" s="164">
        <f t="shared" si="17"/>
        <v>7.8714497259497093E-5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10800</v>
      </c>
      <c r="D62" s="168">
        <f t="shared" ref="D62:H62" si="19">D54-SUM(D55:D61)</f>
        <v>1352</v>
      </c>
      <c r="E62" s="168">
        <f t="shared" si="19"/>
        <v>5806</v>
      </c>
      <c r="F62" s="168">
        <f t="shared" si="19"/>
        <v>6734</v>
      </c>
      <c r="G62" s="168">
        <f t="shared" si="19"/>
        <v>10082</v>
      </c>
      <c r="H62" s="168">
        <f t="shared" si="19"/>
        <v>9431</v>
      </c>
      <c r="I62" s="169">
        <f t="shared" si="16"/>
        <v>-6.4570521721880603E-2</v>
      </c>
      <c r="J62" s="168">
        <f>H62-G62</f>
        <v>-651</v>
      </c>
      <c r="K62" s="169">
        <f t="shared" si="17"/>
        <v>1.5999060854618905E-3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127894</v>
      </c>
      <c r="D64" s="175">
        <v>25853</v>
      </c>
      <c r="E64" s="175">
        <v>127192</v>
      </c>
      <c r="F64" s="175">
        <v>236821</v>
      </c>
      <c r="G64" s="175">
        <v>235129</v>
      </c>
      <c r="H64" s="175">
        <v>182543</v>
      </c>
      <c r="I64" s="176">
        <f>IFERROR(H64/G64-1,"-")</f>
        <v>-0.22364744459424402</v>
      </c>
      <c r="J64" s="175">
        <f>H64-G64</f>
        <v>-52586</v>
      </c>
      <c r="K64" s="176">
        <f>H64/H$8</f>
        <v>3.0967199295776678E-2</v>
      </c>
      <c r="L64" s="79"/>
    </row>
    <row r="65" spans="1:12" x14ac:dyDescent="0.25">
      <c r="A65" s="161" t="s">
        <v>96</v>
      </c>
      <c r="B65" s="158" t="s">
        <v>97</v>
      </c>
      <c r="C65" s="159">
        <v>20187</v>
      </c>
      <c r="D65" s="159">
        <v>5294</v>
      </c>
      <c r="E65" s="159">
        <v>18620</v>
      </c>
      <c r="F65" s="159">
        <v>19936</v>
      </c>
      <c r="G65" s="159">
        <v>25881</v>
      </c>
      <c r="H65" s="159">
        <v>17311</v>
      </c>
      <c r="I65" s="160">
        <f>IFERROR(H65/G65-1,"-")</f>
        <v>-0.33113094548124111</v>
      </c>
      <c r="J65" s="159">
        <f t="shared" ref="J65:J75" si="20">H65-G65</f>
        <v>-8570</v>
      </c>
      <c r="K65" s="160">
        <f>H65/H$8</f>
        <v>2.936695392368867E-3</v>
      </c>
      <c r="L65" s="79"/>
    </row>
    <row r="66" spans="1:12" x14ac:dyDescent="0.25">
      <c r="A66" s="161" t="s">
        <v>103</v>
      </c>
      <c r="B66" s="162" t="s">
        <v>103</v>
      </c>
      <c r="C66" s="163">
        <v>5674</v>
      </c>
      <c r="D66" s="163">
        <v>5126</v>
      </c>
      <c r="E66" s="163">
        <v>10200</v>
      </c>
      <c r="F66" s="163">
        <v>14755</v>
      </c>
      <c r="G66" s="163">
        <v>13613</v>
      </c>
      <c r="H66" s="163">
        <v>3312</v>
      </c>
      <c r="I66" s="164">
        <f>IFERROR(H66/G66-1,"-")</f>
        <v>-0.75670315139939759</v>
      </c>
      <c r="J66" s="163">
        <f t="shared" si="20"/>
        <v>-10301</v>
      </c>
      <c r="K66" s="164">
        <f>H66/H$8</f>
        <v>5.6185865285227239E-4</v>
      </c>
      <c r="L66" s="79"/>
    </row>
    <row r="67" spans="1:12" x14ac:dyDescent="0.25">
      <c r="A67" s="161" t="s">
        <v>100</v>
      </c>
      <c r="B67" s="162" t="s">
        <v>100</v>
      </c>
      <c r="C67" s="163">
        <v>14513</v>
      </c>
      <c r="D67" s="163">
        <v>168</v>
      </c>
      <c r="E67" s="163">
        <v>8420</v>
      </c>
      <c r="F67" s="163">
        <v>5181</v>
      </c>
      <c r="G67" s="163">
        <v>12268</v>
      </c>
      <c r="H67" s="163">
        <v>13999</v>
      </c>
      <c r="I67" s="164">
        <f>IFERROR(H67/G67-1,"-")</f>
        <v>0.14109879360939037</v>
      </c>
      <c r="J67" s="163">
        <f t="shared" si="20"/>
        <v>1731</v>
      </c>
      <c r="K67" s="164">
        <f>H67/H$8</f>
        <v>2.3748367395165946E-3</v>
      </c>
      <c r="L67" s="79"/>
    </row>
    <row r="68" spans="1:12" x14ac:dyDescent="0.25">
      <c r="A68" s="161"/>
      <c r="B68" s="158" t="s">
        <v>107</v>
      </c>
      <c r="C68" s="159">
        <v>107707</v>
      </c>
      <c r="D68" s="159">
        <v>20559</v>
      </c>
      <c r="E68" s="159">
        <v>108572</v>
      </c>
      <c r="F68" s="159">
        <v>216885</v>
      </c>
      <c r="G68" s="159">
        <v>209248</v>
      </c>
      <c r="H68" s="159">
        <v>165232</v>
      </c>
      <c r="I68" s="160">
        <f>IFERROR(H68/G68-1,"-")</f>
        <v>-0.21035326502523322</v>
      </c>
      <c r="J68" s="159">
        <f t="shared" si="20"/>
        <v>-44016</v>
      </c>
      <c r="K68" s="160">
        <f>H68/H$8</f>
        <v>2.8030503903407812E-2</v>
      </c>
      <c r="L68" s="79"/>
    </row>
    <row r="69" spans="1:12" s="56" customFormat="1" x14ac:dyDescent="0.25">
      <c r="A69" s="161"/>
      <c r="B69" s="162" t="s">
        <v>110</v>
      </c>
      <c r="C69" s="163">
        <v>39912</v>
      </c>
      <c r="D69" s="163">
        <v>252</v>
      </c>
      <c r="E69" s="163">
        <v>32427</v>
      </c>
      <c r="F69" s="163">
        <v>68720</v>
      </c>
      <c r="G69" s="163">
        <v>72707</v>
      </c>
      <c r="H69" s="163">
        <v>66309</v>
      </c>
      <c r="I69" s="164">
        <f t="shared" ref="I69:I76" si="21">IFERROR(H69/G69-1,"-")</f>
        <v>-8.799702917188168E-2</v>
      </c>
      <c r="J69" s="163">
        <f t="shared" si="20"/>
        <v>-6398</v>
      </c>
      <c r="K69" s="164">
        <f t="shared" ref="K69:K76" si="22">H69/H$8</f>
        <v>1.1248878445646537E-2</v>
      </c>
      <c r="L69" s="165"/>
    </row>
    <row r="70" spans="1:12" s="56" customFormat="1" x14ac:dyDescent="0.25">
      <c r="A70" s="161"/>
      <c r="B70" s="162" t="s">
        <v>113</v>
      </c>
      <c r="C70" s="163">
        <v>13113</v>
      </c>
      <c r="D70" s="163">
        <v>5054</v>
      </c>
      <c r="E70" s="163">
        <v>10255</v>
      </c>
      <c r="F70" s="163">
        <v>16053</v>
      </c>
      <c r="G70" s="163">
        <v>18608</v>
      </c>
      <c r="H70" s="163">
        <v>14666</v>
      </c>
      <c r="I70" s="164">
        <f t="shared" si="21"/>
        <v>-0.2118443680137575</v>
      </c>
      <c r="J70" s="163">
        <f t="shared" si="20"/>
        <v>-3942</v>
      </c>
      <c r="K70" s="164">
        <f t="shared" si="22"/>
        <v>2.4879888293271217E-3</v>
      </c>
      <c r="L70" s="165"/>
    </row>
    <row r="71" spans="1:12" x14ac:dyDescent="0.25">
      <c r="A71" s="161"/>
      <c r="B71" s="162" t="s">
        <v>116</v>
      </c>
      <c r="C71" s="163">
        <v>14265</v>
      </c>
      <c r="D71" s="163">
        <v>1218</v>
      </c>
      <c r="E71" s="163">
        <v>11899</v>
      </c>
      <c r="F71" s="163">
        <v>33409</v>
      </c>
      <c r="G71" s="163">
        <v>20198</v>
      </c>
      <c r="H71" s="163">
        <v>10787</v>
      </c>
      <c r="I71" s="164">
        <f t="shared" si="21"/>
        <v>-0.46593722150707995</v>
      </c>
      <c r="J71" s="163">
        <f t="shared" si="20"/>
        <v>-9411</v>
      </c>
      <c r="K71" s="164">
        <f t="shared" si="22"/>
        <v>1.8299424179702482E-3</v>
      </c>
      <c r="L71" s="79"/>
    </row>
    <row r="72" spans="1:12" x14ac:dyDescent="0.25">
      <c r="A72" s="161"/>
      <c r="B72" s="162" t="s">
        <v>123</v>
      </c>
      <c r="C72" s="163">
        <v>1063</v>
      </c>
      <c r="D72" s="163">
        <v>399</v>
      </c>
      <c r="E72" s="163">
        <v>7978</v>
      </c>
      <c r="F72" s="163">
        <v>4705</v>
      </c>
      <c r="G72" s="163">
        <v>9107</v>
      </c>
      <c r="H72" s="163">
        <v>7037</v>
      </c>
      <c r="I72" s="164">
        <f t="shared" si="21"/>
        <v>-0.22729768310091136</v>
      </c>
      <c r="J72" s="163">
        <f t="shared" si="20"/>
        <v>-2070</v>
      </c>
      <c r="K72" s="164">
        <f t="shared" si="22"/>
        <v>1.1937799939980196E-3</v>
      </c>
      <c r="L72" s="79"/>
    </row>
    <row r="73" spans="1:12" x14ac:dyDescent="0.25">
      <c r="A73" s="161"/>
      <c r="B73" s="162" t="s">
        <v>119</v>
      </c>
      <c r="C73" s="163">
        <v>2108</v>
      </c>
      <c r="D73" s="163">
        <v>4909</v>
      </c>
      <c r="E73" s="163">
        <v>2459</v>
      </c>
      <c r="F73" s="163">
        <v>3868</v>
      </c>
      <c r="G73" s="163">
        <v>4701</v>
      </c>
      <c r="H73" s="163">
        <v>3483</v>
      </c>
      <c r="I73" s="164">
        <f t="shared" si="21"/>
        <v>-0.25909380982769625</v>
      </c>
      <c r="J73" s="163">
        <f t="shared" si="20"/>
        <v>-1218</v>
      </c>
      <c r="K73" s="164">
        <f t="shared" si="22"/>
        <v>5.90867659385406E-4</v>
      </c>
      <c r="L73" s="79"/>
    </row>
    <row r="74" spans="1:12" x14ac:dyDescent="0.25">
      <c r="A74" s="161"/>
      <c r="B74" s="162" t="s">
        <v>128</v>
      </c>
      <c r="C74" s="163">
        <v>4883</v>
      </c>
      <c r="D74" s="163">
        <v>0</v>
      </c>
      <c r="E74" s="163">
        <v>5121</v>
      </c>
      <c r="F74" s="163">
        <v>14747</v>
      </c>
      <c r="G74" s="163">
        <v>7677</v>
      </c>
      <c r="H74" s="163">
        <v>6083</v>
      </c>
      <c r="I74" s="164">
        <f t="shared" si="21"/>
        <v>-0.20763319004819591</v>
      </c>
      <c r="J74" s="163">
        <f t="shared" si="20"/>
        <v>-1594</v>
      </c>
      <c r="K74" s="164">
        <f t="shared" si="22"/>
        <v>1.0319402733394846E-3</v>
      </c>
      <c r="L74" s="79"/>
    </row>
    <row r="75" spans="1:12" x14ac:dyDescent="0.25">
      <c r="A75" s="161" t="s">
        <v>144</v>
      </c>
      <c r="B75" s="162" t="s">
        <v>131</v>
      </c>
      <c r="C75" s="163">
        <v>3860</v>
      </c>
      <c r="D75" s="163">
        <v>0</v>
      </c>
      <c r="E75" s="163">
        <v>2038</v>
      </c>
      <c r="F75" s="163">
        <v>3998</v>
      </c>
      <c r="G75" s="163">
        <v>6144</v>
      </c>
      <c r="H75" s="163">
        <v>8803</v>
      </c>
      <c r="I75" s="164">
        <f t="shared" si="21"/>
        <v>0.43277994791666674</v>
      </c>
      <c r="J75" s="163">
        <f t="shared" si="20"/>
        <v>2659</v>
      </c>
      <c r="K75" s="164">
        <f t="shared" si="22"/>
        <v>1.4933700848606744E-3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28503</v>
      </c>
      <c r="D76" s="168">
        <f t="shared" ref="D76:H76" si="24">D68-SUM(D69:D75)</f>
        <v>8727</v>
      </c>
      <c r="E76" s="168">
        <f t="shared" si="24"/>
        <v>36395</v>
      </c>
      <c r="F76" s="168">
        <f t="shared" si="24"/>
        <v>71385</v>
      </c>
      <c r="G76" s="168">
        <f t="shared" si="24"/>
        <v>70106</v>
      </c>
      <c r="H76" s="168">
        <f t="shared" si="24"/>
        <v>48064</v>
      </c>
      <c r="I76" s="169">
        <f t="shared" si="21"/>
        <v>-0.31440960830742015</v>
      </c>
      <c r="J76" s="168">
        <f>H76-G76</f>
        <v>-22042</v>
      </c>
      <c r="K76" s="169">
        <f t="shared" si="22"/>
        <v>8.1537361988803202E-3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924341</v>
      </c>
      <c r="D78" s="175">
        <v>55548</v>
      </c>
      <c r="E78" s="175">
        <v>562616</v>
      </c>
      <c r="F78" s="175">
        <v>871429</v>
      </c>
      <c r="G78" s="175">
        <v>959103</v>
      </c>
      <c r="H78" s="175">
        <v>973492</v>
      </c>
      <c r="I78" s="176">
        <f>IFERROR(H78/G78-1,"-")</f>
        <v>1.500255968337072E-2</v>
      </c>
      <c r="J78" s="175">
        <f>H78-G78</f>
        <v>14389</v>
      </c>
      <c r="K78" s="176">
        <f>H78/H$8</f>
        <v>0.1651464081166861</v>
      </c>
      <c r="L78" s="79"/>
    </row>
    <row r="79" spans="1:12" x14ac:dyDescent="0.25">
      <c r="A79" s="161" t="s">
        <v>96</v>
      </c>
      <c r="B79" s="158" t="s">
        <v>97</v>
      </c>
      <c r="C79" s="159">
        <v>207452</v>
      </c>
      <c r="D79" s="159">
        <v>14792</v>
      </c>
      <c r="E79" s="159">
        <v>148815</v>
      </c>
      <c r="F79" s="159">
        <v>201275</v>
      </c>
      <c r="G79" s="159">
        <v>166518</v>
      </c>
      <c r="H79" s="159">
        <v>170091</v>
      </c>
      <c r="I79" s="160">
        <f>IFERROR(H79/G79-1,"-")</f>
        <v>2.1457139768673583E-2</v>
      </c>
      <c r="J79" s="159">
        <f t="shared" ref="J79:J89" si="25">H79-G79</f>
        <v>3573</v>
      </c>
      <c r="K79" s="160">
        <f>H79/H$8</f>
        <v>2.8854800761562761E-2</v>
      </c>
      <c r="L79" s="79"/>
    </row>
    <row r="80" spans="1:12" x14ac:dyDescent="0.25">
      <c r="A80" s="161" t="s">
        <v>103</v>
      </c>
      <c r="B80" s="162" t="s">
        <v>103</v>
      </c>
      <c r="C80" s="163">
        <v>16857</v>
      </c>
      <c r="D80" s="163">
        <v>7399</v>
      </c>
      <c r="E80" s="163">
        <v>21340</v>
      </c>
      <c r="F80" s="163">
        <v>21543</v>
      </c>
      <c r="G80" s="163">
        <v>16168</v>
      </c>
      <c r="H80" s="163">
        <v>17990</v>
      </c>
      <c r="I80" s="164">
        <f>IFERROR(H80/G80-1,"-")</f>
        <v>0.11269173676397815</v>
      </c>
      <c r="J80" s="163">
        <f t="shared" si="25"/>
        <v>1822</v>
      </c>
      <c r="K80" s="164">
        <f>H80/H$8</f>
        <v>3.051883201936105E-3</v>
      </c>
      <c r="L80" s="79"/>
    </row>
    <row r="81" spans="1:12" x14ac:dyDescent="0.25">
      <c r="A81" s="161" t="s">
        <v>100</v>
      </c>
      <c r="B81" s="162" t="s">
        <v>100</v>
      </c>
      <c r="C81" s="163">
        <v>190595</v>
      </c>
      <c r="D81" s="163">
        <v>7393</v>
      </c>
      <c r="E81" s="163">
        <v>127475</v>
      </c>
      <c r="F81" s="163">
        <v>179732</v>
      </c>
      <c r="G81" s="163">
        <v>150350</v>
      </c>
      <c r="H81" s="163">
        <v>152101</v>
      </c>
      <c r="I81" s="164">
        <f>IFERROR(H81/G81-1,"-")</f>
        <v>1.1646158962421049E-2</v>
      </c>
      <c r="J81" s="163">
        <f t="shared" si="25"/>
        <v>1751</v>
      </c>
      <c r="K81" s="164">
        <f>H81/H$8</f>
        <v>2.5802917559626656E-2</v>
      </c>
      <c r="L81" s="79"/>
    </row>
    <row r="82" spans="1:12" x14ac:dyDescent="0.25">
      <c r="A82" s="161"/>
      <c r="B82" s="158" t="s">
        <v>107</v>
      </c>
      <c r="C82" s="159">
        <v>716889</v>
      </c>
      <c r="D82" s="159">
        <v>40756</v>
      </c>
      <c r="E82" s="159">
        <v>413801</v>
      </c>
      <c r="F82" s="159">
        <v>670154</v>
      </c>
      <c r="G82" s="159">
        <v>792585</v>
      </c>
      <c r="H82" s="159">
        <v>803401</v>
      </c>
      <c r="I82" s="160">
        <f>IFERROR(H82/G82-1,"-")</f>
        <v>1.3646485865869362E-2</v>
      </c>
      <c r="J82" s="159">
        <f t="shared" si="25"/>
        <v>10816</v>
      </c>
      <c r="K82" s="160">
        <f>H82/H$8</f>
        <v>0.13629160735512333</v>
      </c>
      <c r="L82" s="79"/>
    </row>
    <row r="83" spans="1:12" s="56" customFormat="1" x14ac:dyDescent="0.25">
      <c r="A83" s="161"/>
      <c r="B83" s="162" t="s">
        <v>110</v>
      </c>
      <c r="C83" s="163">
        <v>104495</v>
      </c>
      <c r="D83" s="163">
        <v>6213</v>
      </c>
      <c r="E83" s="163">
        <v>54988</v>
      </c>
      <c r="F83" s="163">
        <v>102723</v>
      </c>
      <c r="G83" s="163">
        <v>136450</v>
      </c>
      <c r="H83" s="163">
        <v>134299</v>
      </c>
      <c r="I83" s="164">
        <f t="shared" ref="I83:I90" si="26">IFERROR(H83/G83-1,"-")</f>
        <v>-1.576401612312206E-2</v>
      </c>
      <c r="J83" s="163">
        <f t="shared" si="25"/>
        <v>-2151</v>
      </c>
      <c r="K83" s="164">
        <f t="shared" ref="K83:K90" si="27">H83/H$8</f>
        <v>2.278292730054569E-2</v>
      </c>
      <c r="L83" s="165"/>
    </row>
    <row r="84" spans="1:12" s="56" customFormat="1" x14ac:dyDescent="0.25">
      <c r="A84" s="161"/>
      <c r="B84" s="162" t="s">
        <v>113</v>
      </c>
      <c r="C84" s="163">
        <v>308528</v>
      </c>
      <c r="D84" s="163">
        <v>14479</v>
      </c>
      <c r="E84" s="163">
        <v>166847</v>
      </c>
      <c r="F84" s="163">
        <v>271261</v>
      </c>
      <c r="G84" s="163">
        <v>308341</v>
      </c>
      <c r="H84" s="163">
        <v>296253</v>
      </c>
      <c r="I84" s="164">
        <f t="shared" si="26"/>
        <v>-3.9203349538335819E-2</v>
      </c>
      <c r="J84" s="163">
        <f t="shared" si="25"/>
        <v>-12088</v>
      </c>
      <c r="K84" s="164">
        <f t="shared" si="27"/>
        <v>5.0257340423745245E-2</v>
      </c>
      <c r="L84" s="165"/>
    </row>
    <row r="85" spans="1:12" x14ac:dyDescent="0.25">
      <c r="A85" s="161"/>
      <c r="B85" s="162" t="s">
        <v>116</v>
      </c>
      <c r="C85" s="163">
        <v>29644</v>
      </c>
      <c r="D85" s="163">
        <v>5447</v>
      </c>
      <c r="E85" s="163">
        <v>24621</v>
      </c>
      <c r="F85" s="163">
        <v>39005</v>
      </c>
      <c r="G85" s="163">
        <v>55761</v>
      </c>
      <c r="H85" s="163">
        <v>61444</v>
      </c>
      <c r="I85" s="164">
        <f t="shared" si="26"/>
        <v>0.10191711052527763</v>
      </c>
      <c r="J85" s="163">
        <f t="shared" si="25"/>
        <v>5683</v>
      </c>
      <c r="K85" s="164">
        <f t="shared" si="27"/>
        <v>1.0423563727613232E-2</v>
      </c>
      <c r="L85" s="79"/>
    </row>
    <row r="86" spans="1:12" x14ac:dyDescent="0.25">
      <c r="A86" s="161"/>
      <c r="B86" s="162" t="s">
        <v>123</v>
      </c>
      <c r="C86" s="163">
        <v>8396</v>
      </c>
      <c r="D86" s="163">
        <v>527</v>
      </c>
      <c r="E86" s="163">
        <v>12056</v>
      </c>
      <c r="F86" s="163">
        <v>12027</v>
      </c>
      <c r="G86" s="163">
        <v>16559</v>
      </c>
      <c r="H86" s="163">
        <v>22825</v>
      </c>
      <c r="I86" s="164">
        <f t="shared" si="26"/>
        <v>0.37840449302494106</v>
      </c>
      <c r="J86" s="163">
        <f t="shared" si="25"/>
        <v>6266</v>
      </c>
      <c r="K86" s="164">
        <f t="shared" si="27"/>
        <v>3.8721086205776322E-3</v>
      </c>
      <c r="L86" s="79"/>
    </row>
    <row r="87" spans="1:12" x14ac:dyDescent="0.25">
      <c r="A87" s="161"/>
      <c r="B87" s="162" t="s">
        <v>119</v>
      </c>
      <c r="C87" s="163">
        <v>5563</v>
      </c>
      <c r="D87" s="163">
        <v>482</v>
      </c>
      <c r="E87" s="163">
        <v>6200</v>
      </c>
      <c r="F87" s="163">
        <v>6301</v>
      </c>
      <c r="G87" s="163">
        <v>7626</v>
      </c>
      <c r="H87" s="163">
        <v>9776</v>
      </c>
      <c r="I87" s="164">
        <f t="shared" si="26"/>
        <v>0.28193023865722533</v>
      </c>
      <c r="J87" s="163">
        <f t="shared" si="25"/>
        <v>2150</v>
      </c>
      <c r="K87" s="164">
        <f t="shared" si="27"/>
        <v>1.6584330284673354E-3</v>
      </c>
      <c r="L87" s="79"/>
    </row>
    <row r="88" spans="1:12" x14ac:dyDescent="0.25">
      <c r="A88" s="161"/>
      <c r="B88" s="162" t="s">
        <v>128</v>
      </c>
      <c r="C88" s="163">
        <v>23229</v>
      </c>
      <c r="D88" s="163">
        <v>311</v>
      </c>
      <c r="E88" s="163">
        <v>16637</v>
      </c>
      <c r="F88" s="163">
        <v>28078</v>
      </c>
      <c r="G88" s="163">
        <v>25204</v>
      </c>
      <c r="H88" s="163">
        <v>23496</v>
      </c>
      <c r="I88" s="164">
        <f t="shared" si="26"/>
        <v>-6.7767021107760672E-2</v>
      </c>
      <c r="J88" s="163">
        <f t="shared" si="25"/>
        <v>-1708</v>
      </c>
      <c r="K88" s="164">
        <f t="shared" si="27"/>
        <v>3.9859392836403959E-3</v>
      </c>
      <c r="L88" s="79"/>
    </row>
    <row r="89" spans="1:12" x14ac:dyDescent="0.25">
      <c r="A89" s="161" t="s">
        <v>144</v>
      </c>
      <c r="B89" s="162" t="s">
        <v>131</v>
      </c>
      <c r="C89" s="163">
        <v>39774</v>
      </c>
      <c r="D89" s="163">
        <v>874</v>
      </c>
      <c r="E89" s="163">
        <v>13742</v>
      </c>
      <c r="F89" s="163">
        <v>24846</v>
      </c>
      <c r="G89" s="163">
        <v>29568</v>
      </c>
      <c r="H89" s="163">
        <v>23301</v>
      </c>
      <c r="I89" s="164">
        <f t="shared" si="26"/>
        <v>-0.21195211038961037</v>
      </c>
      <c r="J89" s="163">
        <f t="shared" si="25"/>
        <v>-6267</v>
      </c>
      <c r="K89" s="164">
        <f t="shared" si="27"/>
        <v>3.9528588375938407E-3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197260</v>
      </c>
      <c r="D90" s="168">
        <f t="shared" ref="D90:H90" si="29">D82-SUM(D83:D89)</f>
        <v>12423</v>
      </c>
      <c r="E90" s="168">
        <f t="shared" si="29"/>
        <v>118710</v>
      </c>
      <c r="F90" s="168">
        <f t="shared" si="29"/>
        <v>185913</v>
      </c>
      <c r="G90" s="168">
        <f t="shared" si="29"/>
        <v>213076</v>
      </c>
      <c r="H90" s="168">
        <f t="shared" si="29"/>
        <v>232007</v>
      </c>
      <c r="I90" s="169">
        <f t="shared" si="26"/>
        <v>8.8846233268880637E-2</v>
      </c>
      <c r="J90" s="168">
        <f>H90-G90</f>
        <v>18931</v>
      </c>
      <c r="K90" s="169">
        <f t="shared" si="27"/>
        <v>3.9358436132939961E-2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27945</v>
      </c>
      <c r="D92" s="175">
        <v>5860</v>
      </c>
      <c r="E92" s="175">
        <v>22783</v>
      </c>
      <c r="F92" s="175">
        <v>28604</v>
      </c>
      <c r="G92" s="175">
        <v>29719</v>
      </c>
      <c r="H92" s="175">
        <v>27366</v>
      </c>
      <c r="I92" s="176">
        <f>IFERROR(H92/G92-1,"-")</f>
        <v>-7.9174938591473509E-2</v>
      </c>
      <c r="J92" s="175">
        <f>H92-G92</f>
        <v>-2353</v>
      </c>
      <c r="K92" s="176">
        <f>H92/H$8</f>
        <v>4.6424589051797362E-3</v>
      </c>
      <c r="L92" s="79"/>
    </row>
    <row r="93" spans="1:12" x14ac:dyDescent="0.25">
      <c r="A93" s="161" t="s">
        <v>96</v>
      </c>
      <c r="B93" s="158" t="s">
        <v>97</v>
      </c>
      <c r="C93" s="159">
        <v>11196</v>
      </c>
      <c r="D93" s="159">
        <v>2440</v>
      </c>
      <c r="E93" s="159">
        <v>9356</v>
      </c>
      <c r="F93" s="159">
        <v>11377</v>
      </c>
      <c r="G93" s="159">
        <v>8813</v>
      </c>
      <c r="H93" s="159">
        <v>8664</v>
      </c>
      <c r="I93" s="160">
        <f>IFERROR(H93/G93-1,"-")</f>
        <v>-1.6906842164983504E-2</v>
      </c>
      <c r="J93" s="159">
        <f t="shared" ref="J93:J103" si="30">H93-G93</f>
        <v>-149</v>
      </c>
      <c r="K93" s="160">
        <f>H93/H$8</f>
        <v>1.4697896643454372E-3</v>
      </c>
      <c r="L93" s="79"/>
    </row>
    <row r="94" spans="1:12" x14ac:dyDescent="0.25">
      <c r="A94" s="161" t="s">
        <v>103</v>
      </c>
      <c r="B94" s="162" t="s">
        <v>103</v>
      </c>
      <c r="C94" s="163">
        <v>5387</v>
      </c>
      <c r="D94" s="163">
        <v>1264</v>
      </c>
      <c r="E94" s="163">
        <v>3912</v>
      </c>
      <c r="F94" s="163">
        <v>2997</v>
      </c>
      <c r="G94" s="163">
        <v>2464</v>
      </c>
      <c r="H94" s="163">
        <v>2688</v>
      </c>
      <c r="I94" s="164">
        <f>IFERROR(H94/G94-1,"-")</f>
        <v>9.0909090909090828E-2</v>
      </c>
      <c r="J94" s="163">
        <f t="shared" si="30"/>
        <v>224</v>
      </c>
      <c r="K94" s="164">
        <f>H94/H$8</f>
        <v>4.5600122550329354E-4</v>
      </c>
      <c r="L94" s="79"/>
    </row>
    <row r="95" spans="1:12" x14ac:dyDescent="0.25">
      <c r="A95" s="161" t="s">
        <v>100</v>
      </c>
      <c r="B95" s="162" t="s">
        <v>100</v>
      </c>
      <c r="C95" s="163">
        <v>5809</v>
      </c>
      <c r="D95" s="163">
        <v>1176</v>
      </c>
      <c r="E95" s="163">
        <v>5444</v>
      </c>
      <c r="F95" s="163">
        <v>8380</v>
      </c>
      <c r="G95" s="163">
        <v>6349</v>
      </c>
      <c r="H95" s="163">
        <v>5976</v>
      </c>
      <c r="I95" s="164">
        <f>IFERROR(H95/G95-1,"-")</f>
        <v>-5.8749409355804083E-2</v>
      </c>
      <c r="J95" s="163">
        <f t="shared" si="30"/>
        <v>-373</v>
      </c>
      <c r="K95" s="164">
        <f>H95/H$8</f>
        <v>1.0137884388421437E-3</v>
      </c>
      <c r="L95" s="79"/>
    </row>
    <row r="96" spans="1:12" x14ac:dyDescent="0.25">
      <c r="A96" s="161"/>
      <c r="B96" s="158" t="s">
        <v>107</v>
      </c>
      <c r="C96" s="159">
        <v>16749</v>
      </c>
      <c r="D96" s="159">
        <v>3420</v>
      </c>
      <c r="E96" s="159">
        <v>13427</v>
      </c>
      <c r="F96" s="159">
        <v>17227</v>
      </c>
      <c r="G96" s="159">
        <v>20906</v>
      </c>
      <c r="H96" s="159">
        <v>18702</v>
      </c>
      <c r="I96" s="160">
        <f>IFERROR(H96/G96-1,"-")</f>
        <v>-0.10542428011097293</v>
      </c>
      <c r="J96" s="159">
        <f t="shared" si="30"/>
        <v>-2204</v>
      </c>
      <c r="K96" s="160">
        <f>H96/H$8</f>
        <v>3.172669240834299E-3</v>
      </c>
      <c r="L96" s="79"/>
    </row>
    <row r="97" spans="1:12" s="56" customFormat="1" x14ac:dyDescent="0.25">
      <c r="A97" s="161"/>
      <c r="B97" s="162" t="s">
        <v>110</v>
      </c>
      <c r="C97" s="163">
        <v>3826</v>
      </c>
      <c r="D97" s="163">
        <v>85</v>
      </c>
      <c r="E97" s="163">
        <v>2335</v>
      </c>
      <c r="F97" s="163">
        <v>3458</v>
      </c>
      <c r="G97" s="163">
        <v>3548</v>
      </c>
      <c r="H97" s="163">
        <v>3093</v>
      </c>
      <c r="I97" s="164">
        <f t="shared" ref="I97:I104" si="31">IFERROR(H97/G97-1,"-")</f>
        <v>-0.1282412626832018</v>
      </c>
      <c r="J97" s="163">
        <f t="shared" si="30"/>
        <v>-455</v>
      </c>
      <c r="K97" s="164">
        <f t="shared" ref="K97:K104" si="32">H97/H$8</f>
        <v>5.2470676729229426E-4</v>
      </c>
      <c r="L97" s="165"/>
    </row>
    <row r="98" spans="1:12" s="56" customFormat="1" x14ac:dyDescent="0.25">
      <c r="A98" s="161"/>
      <c r="B98" s="162" t="s">
        <v>113</v>
      </c>
      <c r="C98" s="163">
        <v>5091</v>
      </c>
      <c r="D98" s="163">
        <v>1067</v>
      </c>
      <c r="E98" s="163">
        <v>4119</v>
      </c>
      <c r="F98" s="163">
        <v>5523</v>
      </c>
      <c r="G98" s="163">
        <v>6667</v>
      </c>
      <c r="H98" s="163">
        <v>5922</v>
      </c>
      <c r="I98" s="164">
        <f t="shared" si="31"/>
        <v>-0.11174441277936098</v>
      </c>
      <c r="J98" s="163">
        <f t="shared" si="30"/>
        <v>-745</v>
      </c>
      <c r="K98" s="164">
        <f t="shared" si="32"/>
        <v>1.0046276999369436E-3</v>
      </c>
      <c r="L98" s="165"/>
    </row>
    <row r="99" spans="1:12" x14ac:dyDescent="0.25">
      <c r="A99" s="161"/>
      <c r="B99" s="162" t="s">
        <v>116</v>
      </c>
      <c r="C99" s="163">
        <v>2151</v>
      </c>
      <c r="D99" s="163">
        <v>918</v>
      </c>
      <c r="E99" s="163">
        <v>1634</v>
      </c>
      <c r="F99" s="163">
        <v>2025</v>
      </c>
      <c r="G99" s="163">
        <v>2211</v>
      </c>
      <c r="H99" s="163">
        <v>2043</v>
      </c>
      <c r="I99" s="164">
        <f t="shared" si="31"/>
        <v>-7.5983717774762538E-2</v>
      </c>
      <c r="J99" s="163">
        <f t="shared" si="30"/>
        <v>-168</v>
      </c>
      <c r="K99" s="164">
        <f t="shared" si="32"/>
        <v>3.4658128858007021E-4</v>
      </c>
      <c r="L99" s="79"/>
    </row>
    <row r="100" spans="1:12" x14ac:dyDescent="0.25">
      <c r="A100" s="161"/>
      <c r="B100" s="162" t="s">
        <v>123</v>
      </c>
      <c r="C100" s="163">
        <v>744</v>
      </c>
      <c r="D100" s="163">
        <v>25</v>
      </c>
      <c r="E100" s="163">
        <v>876</v>
      </c>
      <c r="F100" s="163">
        <v>985</v>
      </c>
      <c r="G100" s="163">
        <v>1142</v>
      </c>
      <c r="H100" s="163">
        <v>888</v>
      </c>
      <c r="I100" s="164">
        <f t="shared" si="31"/>
        <v>-0.22241681260945712</v>
      </c>
      <c r="J100" s="163">
        <f t="shared" si="30"/>
        <v>-254</v>
      </c>
      <c r="K100" s="164">
        <f t="shared" si="32"/>
        <v>1.5064326199662375E-4</v>
      </c>
      <c r="L100" s="79"/>
    </row>
    <row r="101" spans="1:12" x14ac:dyDescent="0.25">
      <c r="A101" s="161"/>
      <c r="B101" s="162" t="s">
        <v>119</v>
      </c>
      <c r="C101" s="163">
        <v>251</v>
      </c>
      <c r="D101" s="163">
        <v>137</v>
      </c>
      <c r="E101" s="163">
        <v>472</v>
      </c>
      <c r="F101" s="163">
        <v>303</v>
      </c>
      <c r="G101" s="163">
        <v>702</v>
      </c>
      <c r="H101" s="163">
        <v>703</v>
      </c>
      <c r="I101" s="164">
        <f t="shared" si="31"/>
        <v>1.4245014245013454E-3</v>
      </c>
      <c r="J101" s="163">
        <f t="shared" si="30"/>
        <v>1</v>
      </c>
      <c r="K101" s="164">
        <f t="shared" si="32"/>
        <v>1.1925924908066048E-4</v>
      </c>
      <c r="L101" s="79"/>
    </row>
    <row r="102" spans="1:12" x14ac:dyDescent="0.25">
      <c r="A102" s="161"/>
      <c r="B102" s="162" t="s">
        <v>128</v>
      </c>
      <c r="C102" s="163">
        <v>397</v>
      </c>
      <c r="D102" s="163">
        <v>10</v>
      </c>
      <c r="E102" s="163">
        <v>393</v>
      </c>
      <c r="F102" s="163">
        <v>161</v>
      </c>
      <c r="G102" s="163">
        <v>307</v>
      </c>
      <c r="H102" s="163">
        <v>212</v>
      </c>
      <c r="I102" s="164">
        <f t="shared" si="31"/>
        <v>-0.30944625407166126</v>
      </c>
      <c r="J102" s="163">
        <f t="shared" si="30"/>
        <v>-95</v>
      </c>
      <c r="K102" s="164">
        <f t="shared" si="32"/>
        <v>3.5964382368563329E-5</v>
      </c>
      <c r="L102" s="79"/>
    </row>
    <row r="103" spans="1:12" x14ac:dyDescent="0.25">
      <c r="A103" s="161" t="s">
        <v>144</v>
      </c>
      <c r="B103" s="162" t="s">
        <v>131</v>
      </c>
      <c r="C103" s="163">
        <v>191</v>
      </c>
      <c r="D103" s="163">
        <v>37</v>
      </c>
      <c r="E103" s="163">
        <v>151</v>
      </c>
      <c r="F103" s="163">
        <v>295</v>
      </c>
      <c r="G103" s="163">
        <v>637</v>
      </c>
      <c r="H103" s="163">
        <v>224</v>
      </c>
      <c r="I103" s="164">
        <f t="shared" si="31"/>
        <v>-0.64835164835164827</v>
      </c>
      <c r="J103" s="163">
        <f t="shared" si="30"/>
        <v>-413</v>
      </c>
      <c r="K103" s="164">
        <f t="shared" si="32"/>
        <v>3.800010212527446E-5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4098</v>
      </c>
      <c r="D104" s="168">
        <f t="shared" ref="D104:H104" si="34">D96-SUM(D97:D103)</f>
        <v>1141</v>
      </c>
      <c r="E104" s="168">
        <f t="shared" si="34"/>
        <v>3447</v>
      </c>
      <c r="F104" s="168">
        <f t="shared" si="34"/>
        <v>4477</v>
      </c>
      <c r="G104" s="168">
        <f t="shared" si="34"/>
        <v>5692</v>
      </c>
      <c r="H104" s="168">
        <f t="shared" si="34"/>
        <v>5617</v>
      </c>
      <c r="I104" s="169">
        <f t="shared" si="31"/>
        <v>-1.3176387912860132E-2</v>
      </c>
      <c r="J104" s="168">
        <f>H104-G104</f>
        <v>-75</v>
      </c>
      <c r="K104" s="169">
        <f t="shared" si="32"/>
        <v>9.5288648945386894E-4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202872</v>
      </c>
      <c r="D106" s="175">
        <v>28110</v>
      </c>
      <c r="E106" s="175">
        <v>197034</v>
      </c>
      <c r="F106" s="175">
        <v>206916</v>
      </c>
      <c r="G106" s="175">
        <v>228188</v>
      </c>
      <c r="H106" s="175">
        <v>230581</v>
      </c>
      <c r="I106" s="176">
        <f>IFERROR(H106/G106-1,"-")</f>
        <v>1.0486966886952942E-2</v>
      </c>
      <c r="J106" s="175">
        <f>H106-G106</f>
        <v>2393</v>
      </c>
      <c r="K106" s="176">
        <f>H106/H$8</f>
        <v>3.9116524768517458E-2</v>
      </c>
      <c r="L106" s="79"/>
    </row>
    <row r="107" spans="1:12" x14ac:dyDescent="0.25">
      <c r="A107" s="161" t="s">
        <v>96</v>
      </c>
      <c r="B107" s="158" t="s">
        <v>97</v>
      </c>
      <c r="C107" s="159">
        <v>37459</v>
      </c>
      <c r="D107" s="159">
        <v>5291</v>
      </c>
      <c r="E107" s="159">
        <v>20368</v>
      </c>
      <c r="F107" s="159">
        <v>24445</v>
      </c>
      <c r="G107" s="159">
        <v>22417</v>
      </c>
      <c r="H107" s="159">
        <v>25590</v>
      </c>
      <c r="I107" s="160">
        <f>IFERROR(H107/G107-1,"-")</f>
        <v>0.14154436365258505</v>
      </c>
      <c r="J107" s="159">
        <f t="shared" ref="J107:J117" si="35">H107-G107</f>
        <v>3173</v>
      </c>
      <c r="K107" s="160">
        <f>H107/H$8</f>
        <v>4.3411723811864885E-3</v>
      </c>
      <c r="L107" s="79"/>
    </row>
    <row r="108" spans="1:12" x14ac:dyDescent="0.25">
      <c r="A108" s="161" t="s">
        <v>103</v>
      </c>
      <c r="B108" s="162" t="s">
        <v>103</v>
      </c>
      <c r="C108" s="163">
        <v>2844</v>
      </c>
      <c r="D108" s="163">
        <v>4936</v>
      </c>
      <c r="E108" s="163">
        <v>10174</v>
      </c>
      <c r="F108" s="163">
        <v>6677</v>
      </c>
      <c r="G108" s="163">
        <v>5092</v>
      </c>
      <c r="H108" s="163">
        <v>7598</v>
      </c>
      <c r="I108" s="164">
        <f>IFERROR(H108/G108-1,"-")</f>
        <v>0.49214454045561662</v>
      </c>
      <c r="J108" s="163">
        <f t="shared" si="35"/>
        <v>2506</v>
      </c>
      <c r="K108" s="164">
        <f>H108/H$8</f>
        <v>1.288949892624265E-3</v>
      </c>
      <c r="L108" s="79"/>
    </row>
    <row r="109" spans="1:12" x14ac:dyDescent="0.25">
      <c r="A109" s="161" t="s">
        <v>100</v>
      </c>
      <c r="B109" s="162" t="s">
        <v>100</v>
      </c>
      <c r="C109" s="163">
        <v>34615</v>
      </c>
      <c r="D109" s="163">
        <v>355</v>
      </c>
      <c r="E109" s="163">
        <v>10194</v>
      </c>
      <c r="F109" s="163">
        <v>17768</v>
      </c>
      <c r="G109" s="163">
        <v>17325</v>
      </c>
      <c r="H109" s="163">
        <v>17992</v>
      </c>
      <c r="I109" s="164">
        <f>IFERROR(H109/G109-1,"-")</f>
        <v>3.8499278499278589E-2</v>
      </c>
      <c r="J109" s="163">
        <f t="shared" si="35"/>
        <v>667</v>
      </c>
      <c r="K109" s="164">
        <f>H109/H$8</f>
        <v>3.0522224885622239E-3</v>
      </c>
      <c r="L109" s="79"/>
    </row>
    <row r="110" spans="1:12" x14ac:dyDescent="0.25">
      <c r="A110" s="161"/>
      <c r="B110" s="158" t="s">
        <v>107</v>
      </c>
      <c r="C110" s="159">
        <v>165413</v>
      </c>
      <c r="D110" s="159">
        <v>22819</v>
      </c>
      <c r="E110" s="159">
        <v>176666</v>
      </c>
      <c r="F110" s="159">
        <v>182471</v>
      </c>
      <c r="G110" s="159">
        <v>205771</v>
      </c>
      <c r="H110" s="159">
        <v>204991</v>
      </c>
      <c r="I110" s="160">
        <f>IFERROR(H110/G110-1,"-")</f>
        <v>-3.7906216133468673E-3</v>
      </c>
      <c r="J110" s="159">
        <f t="shared" si="35"/>
        <v>-780</v>
      </c>
      <c r="K110" s="160">
        <f>H110/H$8</f>
        <v>3.4775352387330968E-2</v>
      </c>
      <c r="L110" s="79"/>
    </row>
    <row r="111" spans="1:12" s="56" customFormat="1" x14ac:dyDescent="0.25">
      <c r="A111" s="161"/>
      <c r="B111" s="162" t="s">
        <v>110</v>
      </c>
      <c r="C111" s="163">
        <v>91843</v>
      </c>
      <c r="D111" s="163">
        <v>15205</v>
      </c>
      <c r="E111" s="163">
        <v>110342</v>
      </c>
      <c r="F111" s="163">
        <v>107215</v>
      </c>
      <c r="G111" s="163">
        <v>116442</v>
      </c>
      <c r="H111" s="163">
        <v>106898</v>
      </c>
      <c r="I111" s="164">
        <f t="shared" ref="I111:I118" si="36">IFERROR(H111/G111-1,"-")</f>
        <v>-8.1963552669998774E-2</v>
      </c>
      <c r="J111" s="163">
        <f t="shared" si="35"/>
        <v>-9544</v>
      </c>
      <c r="K111" s="164">
        <f t="shared" ref="K111:K118" si="37">H111/H$8</f>
        <v>1.8134530879408882E-2</v>
      </c>
      <c r="L111" s="165"/>
    </row>
    <row r="112" spans="1:12" s="56" customFormat="1" x14ac:dyDescent="0.25">
      <c r="A112" s="161"/>
      <c r="B112" s="162" t="s">
        <v>113</v>
      </c>
      <c r="C112" s="163">
        <v>12593</v>
      </c>
      <c r="D112" s="163">
        <v>2328</v>
      </c>
      <c r="E112" s="163">
        <v>8772</v>
      </c>
      <c r="F112" s="163">
        <v>10370</v>
      </c>
      <c r="G112" s="163">
        <v>10098</v>
      </c>
      <c r="H112" s="163">
        <v>13441</v>
      </c>
      <c r="I112" s="164">
        <f t="shared" si="36"/>
        <v>0.33105565458506625</v>
      </c>
      <c r="J112" s="163">
        <f t="shared" si="35"/>
        <v>3343</v>
      </c>
      <c r="K112" s="164">
        <f t="shared" si="37"/>
        <v>2.2801757708295271E-3</v>
      </c>
      <c r="L112" s="165"/>
    </row>
    <row r="113" spans="1:12" x14ac:dyDescent="0.25">
      <c r="A113" s="161"/>
      <c r="B113" s="162" t="s">
        <v>116</v>
      </c>
      <c r="C113" s="163">
        <v>5967</v>
      </c>
      <c r="D113" s="163">
        <v>2323</v>
      </c>
      <c r="E113" s="163">
        <v>8743</v>
      </c>
      <c r="F113" s="163">
        <v>13121</v>
      </c>
      <c r="G113" s="163">
        <v>10504</v>
      </c>
      <c r="H113" s="163">
        <v>14991</v>
      </c>
      <c r="I113" s="164">
        <f t="shared" si="36"/>
        <v>0.4271706016755521</v>
      </c>
      <c r="J113" s="163">
        <f t="shared" si="35"/>
        <v>4487</v>
      </c>
      <c r="K113" s="164">
        <f t="shared" si="37"/>
        <v>2.5431229060713816E-3</v>
      </c>
      <c r="L113" s="79"/>
    </row>
    <row r="114" spans="1:12" x14ac:dyDescent="0.25">
      <c r="A114" s="161"/>
      <c r="B114" s="162" t="s">
        <v>123</v>
      </c>
      <c r="C114" s="163">
        <v>3525</v>
      </c>
      <c r="D114" s="163">
        <v>89</v>
      </c>
      <c r="E114" s="163">
        <v>7565</v>
      </c>
      <c r="F114" s="163">
        <v>4944</v>
      </c>
      <c r="G114" s="163">
        <v>7826</v>
      </c>
      <c r="H114" s="163">
        <v>7400</v>
      </c>
      <c r="I114" s="164">
        <f t="shared" si="36"/>
        <v>-5.4433938154868411E-2</v>
      </c>
      <c r="J114" s="163">
        <f t="shared" si="35"/>
        <v>-426</v>
      </c>
      <c r="K114" s="164">
        <f t="shared" si="37"/>
        <v>1.2553605166385313E-3</v>
      </c>
      <c r="L114" s="79"/>
    </row>
    <row r="115" spans="1:12" x14ac:dyDescent="0.25">
      <c r="A115" s="161"/>
      <c r="B115" s="162" t="s">
        <v>119</v>
      </c>
      <c r="C115" s="163">
        <v>4822</v>
      </c>
      <c r="D115" s="163">
        <v>121</v>
      </c>
      <c r="E115" s="163">
        <v>6447</v>
      </c>
      <c r="F115" s="163">
        <v>7574</v>
      </c>
      <c r="G115" s="163">
        <v>6943</v>
      </c>
      <c r="H115" s="163">
        <v>5915</v>
      </c>
      <c r="I115" s="164">
        <f t="shared" si="36"/>
        <v>-0.14806279706178882</v>
      </c>
      <c r="J115" s="163">
        <f t="shared" si="35"/>
        <v>-1028</v>
      </c>
      <c r="K115" s="164">
        <f t="shared" si="37"/>
        <v>1.0034401967455287E-3</v>
      </c>
      <c r="L115" s="79"/>
    </row>
    <row r="116" spans="1:12" x14ac:dyDescent="0.25">
      <c r="A116" s="161"/>
      <c r="B116" s="162" t="s">
        <v>128</v>
      </c>
      <c r="C116" s="163">
        <v>1790</v>
      </c>
      <c r="D116" s="163">
        <v>0</v>
      </c>
      <c r="E116" s="163">
        <v>1764</v>
      </c>
      <c r="F116" s="163">
        <v>3086</v>
      </c>
      <c r="G116" s="163">
        <v>5812</v>
      </c>
      <c r="H116" s="163">
        <v>2994</v>
      </c>
      <c r="I116" s="164">
        <f t="shared" si="36"/>
        <v>-0.48485891259463176</v>
      </c>
      <c r="J116" s="163">
        <f t="shared" si="35"/>
        <v>-2818</v>
      </c>
      <c r="K116" s="164">
        <f t="shared" si="37"/>
        <v>5.0791207929942739E-4</v>
      </c>
      <c r="L116" s="79"/>
    </row>
    <row r="117" spans="1:12" x14ac:dyDescent="0.25">
      <c r="A117" s="161" t="s">
        <v>144</v>
      </c>
      <c r="B117" s="162" t="s">
        <v>131</v>
      </c>
      <c r="C117" s="163">
        <v>6115</v>
      </c>
      <c r="D117" s="163">
        <v>0</v>
      </c>
      <c r="E117" s="163">
        <v>2252</v>
      </c>
      <c r="F117" s="163">
        <v>3101</v>
      </c>
      <c r="G117" s="163">
        <v>4911</v>
      </c>
      <c r="H117" s="163">
        <v>2768</v>
      </c>
      <c r="I117" s="164">
        <f t="shared" si="36"/>
        <v>-0.43636733862757071</v>
      </c>
      <c r="J117" s="163">
        <f t="shared" si="35"/>
        <v>-2143</v>
      </c>
      <c r="K117" s="164">
        <f t="shared" si="37"/>
        <v>4.6957269054803441E-4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38758</v>
      </c>
      <c r="D118" s="168">
        <f t="shared" ref="D118:H118" si="39">D110-SUM(D111:D117)</f>
        <v>2753</v>
      </c>
      <c r="E118" s="168">
        <f t="shared" si="39"/>
        <v>30781</v>
      </c>
      <c r="F118" s="168">
        <f t="shared" si="39"/>
        <v>33060</v>
      </c>
      <c r="G118" s="168">
        <f t="shared" si="39"/>
        <v>43235</v>
      </c>
      <c r="H118" s="168">
        <f t="shared" si="39"/>
        <v>50584</v>
      </c>
      <c r="I118" s="169">
        <f t="shared" si="36"/>
        <v>0.16997802706140863</v>
      </c>
      <c r="J118" s="168">
        <f>H118-G118</f>
        <v>7349</v>
      </c>
      <c r="K118" s="169">
        <f t="shared" si="37"/>
        <v>8.5812373477896584E-3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98009</v>
      </c>
      <c r="D120" s="175">
        <v>24210</v>
      </c>
      <c r="E120" s="175">
        <v>81974</v>
      </c>
      <c r="F120" s="175">
        <v>111772</v>
      </c>
      <c r="G120" s="175">
        <v>118608</v>
      </c>
      <c r="H120" s="175">
        <v>109715</v>
      </c>
      <c r="I120" s="176">
        <f>IFERROR(H120/G120-1,"-")</f>
        <v>-7.4978079050317059E-2</v>
      </c>
      <c r="J120" s="175">
        <f>H120-G120</f>
        <v>-8893</v>
      </c>
      <c r="K120" s="176">
        <f>H120/H$8</f>
        <v>1.8612416092296819E-2</v>
      </c>
      <c r="L120" s="79"/>
    </row>
    <row r="121" spans="1:12" x14ac:dyDescent="0.25">
      <c r="A121" s="161" t="s">
        <v>96</v>
      </c>
      <c r="B121" s="158" t="s">
        <v>97</v>
      </c>
      <c r="C121" s="159">
        <v>41465</v>
      </c>
      <c r="D121" s="159">
        <v>14007</v>
      </c>
      <c r="E121" s="159">
        <v>33041</v>
      </c>
      <c r="F121" s="159">
        <v>45287</v>
      </c>
      <c r="G121" s="159">
        <v>49623</v>
      </c>
      <c r="H121" s="159">
        <v>46952</v>
      </c>
      <c r="I121" s="160">
        <f>IFERROR(H121/G121-1,"-")</f>
        <v>-5.3825846885516837E-2</v>
      </c>
      <c r="J121" s="159">
        <f t="shared" ref="J121:J131" si="40">H121-G121</f>
        <v>-2671</v>
      </c>
      <c r="K121" s="160">
        <f>H121/H$8</f>
        <v>7.9650928347584221E-3</v>
      </c>
      <c r="L121" s="79"/>
    </row>
    <row r="122" spans="1:12" x14ac:dyDescent="0.25">
      <c r="A122" s="161" t="s">
        <v>103</v>
      </c>
      <c r="B122" s="162" t="s">
        <v>103</v>
      </c>
      <c r="C122" s="163">
        <v>19267</v>
      </c>
      <c r="D122" s="163">
        <v>5994</v>
      </c>
      <c r="E122" s="163">
        <v>12770</v>
      </c>
      <c r="F122" s="163">
        <v>19610</v>
      </c>
      <c r="G122" s="163">
        <v>19021</v>
      </c>
      <c r="H122" s="163">
        <v>17921</v>
      </c>
      <c r="I122" s="164">
        <f>IFERROR(H122/G122-1,"-")</f>
        <v>-5.7830818568950115E-2</v>
      </c>
      <c r="J122" s="163">
        <f t="shared" si="40"/>
        <v>-1100</v>
      </c>
      <c r="K122" s="164">
        <f>H122/H$8</f>
        <v>3.0401778133350163E-3</v>
      </c>
      <c r="L122" s="79"/>
    </row>
    <row r="123" spans="1:12" x14ac:dyDescent="0.25">
      <c r="A123" s="161" t="s">
        <v>100</v>
      </c>
      <c r="B123" s="162" t="s">
        <v>100</v>
      </c>
      <c r="C123" s="163">
        <v>22198</v>
      </c>
      <c r="D123" s="163">
        <v>8013</v>
      </c>
      <c r="E123" s="163">
        <v>20271</v>
      </c>
      <c r="F123" s="163">
        <v>25677</v>
      </c>
      <c r="G123" s="163">
        <v>30602</v>
      </c>
      <c r="H123" s="163">
        <v>29031</v>
      </c>
      <c r="I123" s="164">
        <f>IFERROR(H123/G123-1,"-")</f>
        <v>-5.1336513953336382E-2</v>
      </c>
      <c r="J123" s="163">
        <f t="shared" si="40"/>
        <v>-1571</v>
      </c>
      <c r="K123" s="164">
        <f>H123/H$8</f>
        <v>4.9249150214234058E-3</v>
      </c>
      <c r="L123" s="79"/>
    </row>
    <row r="124" spans="1:12" x14ac:dyDescent="0.25">
      <c r="A124" s="161"/>
      <c r="B124" s="158" t="s">
        <v>107</v>
      </c>
      <c r="C124" s="159">
        <v>56544</v>
      </c>
      <c r="D124" s="159">
        <v>10203</v>
      </c>
      <c r="E124" s="159">
        <v>48933</v>
      </c>
      <c r="F124" s="159">
        <v>66485</v>
      </c>
      <c r="G124" s="159">
        <v>68985</v>
      </c>
      <c r="H124" s="159">
        <v>62763</v>
      </c>
      <c r="I124" s="160">
        <f>IFERROR(H124/G124-1,"-")</f>
        <v>-9.0193520330506649E-2</v>
      </c>
      <c r="J124" s="159">
        <f t="shared" si="40"/>
        <v>-6222</v>
      </c>
      <c r="K124" s="160">
        <f>H124/H$8</f>
        <v>1.0647323257538397E-2</v>
      </c>
      <c r="L124" s="79"/>
    </row>
    <row r="125" spans="1:12" s="56" customFormat="1" x14ac:dyDescent="0.25">
      <c r="A125" s="161"/>
      <c r="B125" s="162" t="s">
        <v>110</v>
      </c>
      <c r="C125" s="163">
        <v>7462</v>
      </c>
      <c r="D125" s="163">
        <v>264</v>
      </c>
      <c r="E125" s="163">
        <v>7007</v>
      </c>
      <c r="F125" s="163">
        <v>8482</v>
      </c>
      <c r="G125" s="163">
        <v>10591</v>
      </c>
      <c r="H125" s="163">
        <v>9020</v>
      </c>
      <c r="I125" s="164">
        <f t="shared" ref="I125:I132" si="41">IFERROR(H125/G125-1,"-")</f>
        <v>-0.14833349069965063</v>
      </c>
      <c r="J125" s="163">
        <f t="shared" si="40"/>
        <v>-1571</v>
      </c>
      <c r="K125" s="164">
        <f t="shared" ref="K125:K132" si="42">H125/H$8</f>
        <v>1.5301826837945342E-3</v>
      </c>
      <c r="L125" s="165"/>
    </row>
    <row r="126" spans="1:12" s="56" customFormat="1" x14ac:dyDescent="0.25">
      <c r="A126" s="161"/>
      <c r="B126" s="162" t="s">
        <v>113</v>
      </c>
      <c r="C126" s="163">
        <v>7351</v>
      </c>
      <c r="D126" s="163">
        <v>1113</v>
      </c>
      <c r="E126" s="163">
        <v>6137</v>
      </c>
      <c r="F126" s="163">
        <v>11206</v>
      </c>
      <c r="G126" s="163">
        <v>10628</v>
      </c>
      <c r="H126" s="163">
        <v>10884</v>
      </c>
      <c r="I126" s="164">
        <f t="shared" si="41"/>
        <v>2.4087316522393598E-2</v>
      </c>
      <c r="J126" s="163">
        <f t="shared" si="40"/>
        <v>256</v>
      </c>
      <c r="K126" s="164">
        <f t="shared" si="42"/>
        <v>1.8463978193369965E-3</v>
      </c>
      <c r="L126" s="165"/>
    </row>
    <row r="127" spans="1:12" x14ac:dyDescent="0.25">
      <c r="A127" s="161"/>
      <c r="B127" s="162" t="s">
        <v>116</v>
      </c>
      <c r="C127" s="163">
        <v>4007</v>
      </c>
      <c r="D127" s="163">
        <v>1236</v>
      </c>
      <c r="E127" s="163">
        <v>3905</v>
      </c>
      <c r="F127" s="163">
        <v>5700</v>
      </c>
      <c r="G127" s="163">
        <v>5356</v>
      </c>
      <c r="H127" s="163">
        <v>4854</v>
      </c>
      <c r="I127" s="164">
        <f t="shared" si="41"/>
        <v>-9.3726661687826729E-2</v>
      </c>
      <c r="J127" s="163">
        <f t="shared" si="40"/>
        <v>-502</v>
      </c>
      <c r="K127" s="164">
        <f t="shared" si="42"/>
        <v>8.2344864158965289E-4</v>
      </c>
      <c r="L127" s="79"/>
    </row>
    <row r="128" spans="1:12" x14ac:dyDescent="0.25">
      <c r="A128" s="161"/>
      <c r="B128" s="162" t="s">
        <v>123</v>
      </c>
      <c r="C128" s="163">
        <v>1111</v>
      </c>
      <c r="D128" s="163">
        <v>145</v>
      </c>
      <c r="E128" s="163">
        <v>1493</v>
      </c>
      <c r="F128" s="163">
        <v>1486</v>
      </c>
      <c r="G128" s="163">
        <v>1707</v>
      </c>
      <c r="H128" s="163">
        <v>1995</v>
      </c>
      <c r="I128" s="164">
        <f t="shared" si="41"/>
        <v>0.16871704745166949</v>
      </c>
      <c r="J128" s="163">
        <f t="shared" si="40"/>
        <v>288</v>
      </c>
      <c r="K128" s="164">
        <f t="shared" si="42"/>
        <v>3.3843840955322568E-4</v>
      </c>
      <c r="L128" s="79"/>
    </row>
    <row r="129" spans="1:12" x14ac:dyDescent="0.25">
      <c r="A129" s="161"/>
      <c r="B129" s="162" t="s">
        <v>119</v>
      </c>
      <c r="C129" s="163">
        <v>862</v>
      </c>
      <c r="D129" s="163">
        <v>153</v>
      </c>
      <c r="E129" s="163">
        <v>920</v>
      </c>
      <c r="F129" s="163">
        <v>1133</v>
      </c>
      <c r="G129" s="163">
        <v>1376</v>
      </c>
      <c r="H129" s="163">
        <v>1505</v>
      </c>
      <c r="I129" s="164">
        <f t="shared" si="41"/>
        <v>9.375E-2</v>
      </c>
      <c r="J129" s="163">
        <f t="shared" si="40"/>
        <v>129</v>
      </c>
      <c r="K129" s="164">
        <f t="shared" si="42"/>
        <v>2.5531318615418778E-4</v>
      </c>
      <c r="L129" s="79"/>
    </row>
    <row r="130" spans="1:12" x14ac:dyDescent="0.25">
      <c r="A130" s="161"/>
      <c r="B130" s="162" t="s">
        <v>128</v>
      </c>
      <c r="C130" s="163">
        <v>1258</v>
      </c>
      <c r="D130" s="163">
        <v>8</v>
      </c>
      <c r="E130" s="163">
        <v>725</v>
      </c>
      <c r="F130" s="163">
        <v>920</v>
      </c>
      <c r="G130" s="163">
        <v>1506</v>
      </c>
      <c r="H130" s="163">
        <v>983</v>
      </c>
      <c r="I130" s="164">
        <f t="shared" si="41"/>
        <v>-0.34727755644090308</v>
      </c>
      <c r="J130" s="163">
        <f t="shared" si="40"/>
        <v>-523</v>
      </c>
      <c r="K130" s="164">
        <f t="shared" si="42"/>
        <v>1.6675937673725356E-4</v>
      </c>
      <c r="L130" s="79"/>
    </row>
    <row r="131" spans="1:12" x14ac:dyDescent="0.25">
      <c r="A131" s="161" t="s">
        <v>144</v>
      </c>
      <c r="B131" s="162" t="s">
        <v>131</v>
      </c>
      <c r="C131" s="163">
        <v>1559</v>
      </c>
      <c r="D131" s="163">
        <v>49</v>
      </c>
      <c r="E131" s="163">
        <v>1122</v>
      </c>
      <c r="F131" s="163">
        <v>1611</v>
      </c>
      <c r="G131" s="163">
        <v>1693</v>
      </c>
      <c r="H131" s="163">
        <v>1638</v>
      </c>
      <c r="I131" s="164">
        <f t="shared" si="41"/>
        <v>-3.2486709982279982E-2</v>
      </c>
      <c r="J131" s="163">
        <f t="shared" si="40"/>
        <v>-55</v>
      </c>
      <c r="K131" s="164">
        <f t="shared" si="42"/>
        <v>2.7787574679106949E-4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32934</v>
      </c>
      <c r="D132" s="168">
        <f t="shared" ref="D132:H132" si="44">D124-SUM(D125:D131)</f>
        <v>7235</v>
      </c>
      <c r="E132" s="168">
        <f t="shared" si="44"/>
        <v>27624</v>
      </c>
      <c r="F132" s="168">
        <f t="shared" si="44"/>
        <v>35947</v>
      </c>
      <c r="G132" s="168">
        <f t="shared" si="44"/>
        <v>36128</v>
      </c>
      <c r="H132" s="168">
        <f t="shared" si="44"/>
        <v>31884</v>
      </c>
      <c r="I132" s="169">
        <f t="shared" si="41"/>
        <v>-0.11747121346324185</v>
      </c>
      <c r="J132" s="168">
        <f>H132-G132</f>
        <v>-4244</v>
      </c>
      <c r="K132" s="169">
        <f t="shared" si="42"/>
        <v>5.4089073935814774E-3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330684</v>
      </c>
      <c r="D134" s="175">
        <v>44980</v>
      </c>
      <c r="E134" s="175">
        <v>256160</v>
      </c>
      <c r="F134" s="175">
        <v>320294</v>
      </c>
      <c r="G134" s="175">
        <v>340167</v>
      </c>
      <c r="H134" s="175">
        <v>338110</v>
      </c>
      <c r="I134" s="176">
        <f>IFERROR(H134/G134-1,"-")</f>
        <v>-6.0470298412250711E-3</v>
      </c>
      <c r="J134" s="175">
        <f>H134-G134</f>
        <v>-2057</v>
      </c>
      <c r="K134" s="176">
        <f>H134/H$8</f>
        <v>5.7358100578466735E-2</v>
      </c>
      <c r="L134" s="79"/>
    </row>
    <row r="135" spans="1:12" x14ac:dyDescent="0.25">
      <c r="A135" s="161" t="s">
        <v>96</v>
      </c>
      <c r="B135" s="158" t="s">
        <v>97</v>
      </c>
      <c r="C135" s="159">
        <v>7291</v>
      </c>
      <c r="D135" s="159">
        <v>14110</v>
      </c>
      <c r="E135" s="159">
        <v>8331</v>
      </c>
      <c r="F135" s="159">
        <v>12315</v>
      </c>
      <c r="G135" s="159">
        <v>8002</v>
      </c>
      <c r="H135" s="159">
        <v>6684</v>
      </c>
      <c r="I135" s="160">
        <f>IFERROR(H135/G135-1,"-")</f>
        <v>-0.16470882279430143</v>
      </c>
      <c r="J135" s="159">
        <f t="shared" ref="J135:J145" si="45">H135-G135</f>
        <v>-1318</v>
      </c>
      <c r="K135" s="160">
        <f>H135/H$8</f>
        <v>1.1338959044881005E-3</v>
      </c>
      <c r="L135" s="79"/>
    </row>
    <row r="136" spans="1:12" x14ac:dyDescent="0.25">
      <c r="A136" s="161" t="s">
        <v>103</v>
      </c>
      <c r="B136" s="162" t="s">
        <v>103</v>
      </c>
      <c r="C136" s="163">
        <v>3960</v>
      </c>
      <c r="D136" s="163">
        <v>10626</v>
      </c>
      <c r="E136" s="163">
        <v>3185</v>
      </c>
      <c r="F136" s="163">
        <v>6371</v>
      </c>
      <c r="G136" s="163">
        <v>3649</v>
      </c>
      <c r="H136" s="163">
        <v>1279</v>
      </c>
      <c r="I136" s="164">
        <f>IFERROR(H136/G136-1,"-")</f>
        <v>-0.6494930117840505</v>
      </c>
      <c r="J136" s="163">
        <f t="shared" si="45"/>
        <v>-2370</v>
      </c>
      <c r="K136" s="164">
        <f>H136/H$8</f>
        <v>2.1697379740279481E-4</v>
      </c>
      <c r="L136" s="79"/>
    </row>
    <row r="137" spans="1:12" x14ac:dyDescent="0.25">
      <c r="A137" s="161" t="s">
        <v>100</v>
      </c>
      <c r="B137" s="162" t="s">
        <v>100</v>
      </c>
      <c r="C137" s="163">
        <v>3331</v>
      </c>
      <c r="D137" s="163">
        <v>3484</v>
      </c>
      <c r="E137" s="163">
        <v>5146</v>
      </c>
      <c r="F137" s="163">
        <v>5944</v>
      </c>
      <c r="G137" s="163">
        <v>4353</v>
      </c>
      <c r="H137" s="163">
        <v>5405</v>
      </c>
      <c r="I137" s="164">
        <f>IFERROR(H137/G137-1,"-")</f>
        <v>0.24167240983229954</v>
      </c>
      <c r="J137" s="163">
        <f t="shared" si="45"/>
        <v>1052</v>
      </c>
      <c r="K137" s="164">
        <f>H137/H$8</f>
        <v>9.169221070853056E-4</v>
      </c>
      <c r="L137" s="79"/>
    </row>
    <row r="138" spans="1:12" x14ac:dyDescent="0.25">
      <c r="A138" s="161"/>
      <c r="B138" s="158" t="s">
        <v>107</v>
      </c>
      <c r="C138" s="159">
        <v>323393</v>
      </c>
      <c r="D138" s="159">
        <v>30870</v>
      </c>
      <c r="E138" s="159">
        <v>247829</v>
      </c>
      <c r="F138" s="159">
        <v>307979</v>
      </c>
      <c r="G138" s="159">
        <v>332165</v>
      </c>
      <c r="H138" s="159">
        <v>331426</v>
      </c>
      <c r="I138" s="160">
        <f>IFERROR(H138/G138-1,"-")</f>
        <v>-2.2247979166980514E-3</v>
      </c>
      <c r="J138" s="159">
        <f t="shared" si="45"/>
        <v>-739</v>
      </c>
      <c r="K138" s="160">
        <f>H138/H$8</f>
        <v>5.622420467397863E-2</v>
      </c>
      <c r="L138" s="79"/>
    </row>
    <row r="139" spans="1:12" s="56" customFormat="1" x14ac:dyDescent="0.25">
      <c r="A139" s="161"/>
      <c r="B139" s="162" t="s">
        <v>110</v>
      </c>
      <c r="C139" s="163">
        <v>156127</v>
      </c>
      <c r="D139" s="163">
        <v>1118</v>
      </c>
      <c r="E139" s="163">
        <v>89189</v>
      </c>
      <c r="F139" s="163">
        <v>116822</v>
      </c>
      <c r="G139" s="163">
        <v>135056</v>
      </c>
      <c r="H139" s="163">
        <v>145077</v>
      </c>
      <c r="I139" s="164">
        <f t="shared" ref="I139:I146" si="46">IFERROR(H139/G139-1,"-")</f>
        <v>7.419885084705613E-2</v>
      </c>
      <c r="J139" s="163">
        <f t="shared" si="45"/>
        <v>10021</v>
      </c>
      <c r="K139" s="164">
        <f t="shared" ref="K139:K146" si="47">H139/H$8</f>
        <v>2.4611342928698408E-2</v>
      </c>
      <c r="L139" s="165"/>
    </row>
    <row r="140" spans="1:12" s="56" customFormat="1" x14ac:dyDescent="0.25">
      <c r="A140" s="161"/>
      <c r="B140" s="162" t="s">
        <v>113</v>
      </c>
      <c r="C140" s="163">
        <v>19311</v>
      </c>
      <c r="D140" s="163">
        <v>3158</v>
      </c>
      <c r="E140" s="163">
        <v>19583</v>
      </c>
      <c r="F140" s="163">
        <v>28711</v>
      </c>
      <c r="G140" s="163">
        <v>34043</v>
      </c>
      <c r="H140" s="163">
        <v>30032</v>
      </c>
      <c r="I140" s="164">
        <f t="shared" si="46"/>
        <v>-0.117821578591781</v>
      </c>
      <c r="J140" s="163">
        <f t="shared" si="45"/>
        <v>-4011</v>
      </c>
      <c r="K140" s="164">
        <f t="shared" si="47"/>
        <v>5.0947279777957257E-3</v>
      </c>
      <c r="L140" s="165"/>
    </row>
    <row r="141" spans="1:12" x14ac:dyDescent="0.25">
      <c r="A141" s="161"/>
      <c r="B141" s="162" t="s">
        <v>116</v>
      </c>
      <c r="C141" s="163">
        <v>17716</v>
      </c>
      <c r="D141" s="163">
        <v>10321</v>
      </c>
      <c r="E141" s="163">
        <v>25919</v>
      </c>
      <c r="F141" s="163">
        <v>24889</v>
      </c>
      <c r="G141" s="163">
        <v>24565</v>
      </c>
      <c r="H141" s="163">
        <v>26097</v>
      </c>
      <c r="I141" s="164">
        <f t="shared" si="46"/>
        <v>6.2365153673926255E-2</v>
      </c>
      <c r="J141" s="163">
        <f t="shared" si="45"/>
        <v>1532</v>
      </c>
      <c r="K141" s="164">
        <f t="shared" si="47"/>
        <v>4.4271815409075337E-3</v>
      </c>
      <c r="L141" s="79"/>
    </row>
    <row r="142" spans="1:12" x14ac:dyDescent="0.25">
      <c r="A142" s="161"/>
      <c r="B142" s="162" t="s">
        <v>123</v>
      </c>
      <c r="C142" s="163">
        <v>4113</v>
      </c>
      <c r="D142" s="163">
        <v>315</v>
      </c>
      <c r="E142" s="163">
        <v>9428</v>
      </c>
      <c r="F142" s="163">
        <v>9650</v>
      </c>
      <c r="G142" s="163">
        <v>11996</v>
      </c>
      <c r="H142" s="163">
        <v>8890</v>
      </c>
      <c r="I142" s="164">
        <f t="shared" si="46"/>
        <v>-0.25891963987996003</v>
      </c>
      <c r="J142" s="163">
        <f t="shared" si="45"/>
        <v>-3106</v>
      </c>
      <c r="K142" s="164">
        <f t="shared" si="47"/>
        <v>1.5081290530968303E-3</v>
      </c>
      <c r="L142" s="79"/>
    </row>
    <row r="143" spans="1:12" x14ac:dyDescent="0.25">
      <c r="A143" s="161"/>
      <c r="B143" s="162" t="s">
        <v>119</v>
      </c>
      <c r="C143" s="163">
        <v>4936</v>
      </c>
      <c r="D143" s="163">
        <v>1259</v>
      </c>
      <c r="E143" s="163">
        <v>5753</v>
      </c>
      <c r="F143" s="163">
        <v>6499</v>
      </c>
      <c r="G143" s="163">
        <v>6837</v>
      </c>
      <c r="H143" s="163">
        <v>4760</v>
      </c>
      <c r="I143" s="164">
        <f t="shared" si="46"/>
        <v>-0.30378821120374433</v>
      </c>
      <c r="J143" s="163">
        <f t="shared" si="45"/>
        <v>-2077</v>
      </c>
      <c r="K143" s="164">
        <f t="shared" si="47"/>
        <v>8.0750217016208232E-4</v>
      </c>
      <c r="L143" s="79"/>
    </row>
    <row r="144" spans="1:12" x14ac:dyDescent="0.25">
      <c r="A144" s="161"/>
      <c r="B144" s="162" t="s">
        <v>128</v>
      </c>
      <c r="C144" s="163">
        <v>12045</v>
      </c>
      <c r="D144" s="163">
        <v>131</v>
      </c>
      <c r="E144" s="163">
        <v>6945</v>
      </c>
      <c r="F144" s="163">
        <v>12763</v>
      </c>
      <c r="G144" s="163">
        <v>10476</v>
      </c>
      <c r="H144" s="163">
        <v>9741</v>
      </c>
      <c r="I144" s="164">
        <f t="shared" si="46"/>
        <v>-7.0160366552119102E-2</v>
      </c>
      <c r="J144" s="163">
        <f t="shared" si="45"/>
        <v>-735</v>
      </c>
      <c r="K144" s="164">
        <f t="shared" si="47"/>
        <v>1.6524955125102614E-3</v>
      </c>
      <c r="L144" s="79"/>
    </row>
    <row r="145" spans="1:12" x14ac:dyDescent="0.25">
      <c r="A145" s="161" t="s">
        <v>144</v>
      </c>
      <c r="B145" s="162" t="s">
        <v>131</v>
      </c>
      <c r="C145" s="163">
        <v>24734</v>
      </c>
      <c r="D145" s="163">
        <v>96</v>
      </c>
      <c r="E145" s="163">
        <v>2770</v>
      </c>
      <c r="F145" s="163">
        <v>7631</v>
      </c>
      <c r="G145" s="163">
        <v>6600</v>
      </c>
      <c r="H145" s="163">
        <v>5228</v>
      </c>
      <c r="I145" s="164">
        <f t="shared" si="46"/>
        <v>-0.20787878787878789</v>
      </c>
      <c r="J145" s="163">
        <f t="shared" si="45"/>
        <v>-1372</v>
      </c>
      <c r="K145" s="164">
        <f t="shared" si="47"/>
        <v>8.8689524067381645E-4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84411</v>
      </c>
      <c r="D146" s="168">
        <f t="shared" ref="D146:H146" si="49">D138-SUM(D139:D145)</f>
        <v>14472</v>
      </c>
      <c r="E146" s="168">
        <f t="shared" si="49"/>
        <v>88242</v>
      </c>
      <c r="F146" s="168">
        <f t="shared" si="49"/>
        <v>101014</v>
      </c>
      <c r="G146" s="168">
        <f t="shared" si="49"/>
        <v>102592</v>
      </c>
      <c r="H146" s="168">
        <f t="shared" si="49"/>
        <v>101601</v>
      </c>
      <c r="I146" s="169">
        <f t="shared" si="46"/>
        <v>-9.6596225826575122E-3</v>
      </c>
      <c r="J146" s="168">
        <f>H146-G146</f>
        <v>-991</v>
      </c>
      <c r="K146" s="169">
        <f t="shared" si="47"/>
        <v>1.7235930250133976E-2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133923</v>
      </c>
      <c r="D148" s="175">
        <v>16828</v>
      </c>
      <c r="E148" s="175">
        <v>94385</v>
      </c>
      <c r="F148" s="175">
        <v>152463</v>
      </c>
      <c r="G148" s="175">
        <v>135521</v>
      </c>
      <c r="H148" s="175">
        <v>125527</v>
      </c>
      <c r="I148" s="176">
        <f>IFERROR(H148/G148-1,"-")</f>
        <v>-7.3745028445775906E-2</v>
      </c>
      <c r="J148" s="175">
        <f>H148-G148</f>
        <v>-9994</v>
      </c>
      <c r="K148" s="176">
        <f>H148/H$8</f>
        <v>2.1294816158389854E-2</v>
      </c>
      <c r="L148" s="79"/>
    </row>
    <row r="149" spans="1:12" x14ac:dyDescent="0.25">
      <c r="A149" s="161" t="s">
        <v>96</v>
      </c>
      <c r="B149" s="158" t="s">
        <v>97</v>
      </c>
      <c r="C149" s="159">
        <v>41229</v>
      </c>
      <c r="D149" s="159">
        <v>8191</v>
      </c>
      <c r="E149" s="159">
        <v>30325</v>
      </c>
      <c r="F149" s="159">
        <v>48957</v>
      </c>
      <c r="G149" s="159">
        <v>40283</v>
      </c>
      <c r="H149" s="159">
        <v>33228</v>
      </c>
      <c r="I149" s="160">
        <f>IFERROR(H149/G149-1,"-")</f>
        <v>-0.17513591341260581</v>
      </c>
      <c r="J149" s="159">
        <f t="shared" ref="J149:J159" si="50">H149-G149</f>
        <v>-7055</v>
      </c>
      <c r="K149" s="160">
        <f>H149/H$8</f>
        <v>5.6369080063331245E-3</v>
      </c>
      <c r="L149" s="79"/>
    </row>
    <row r="150" spans="1:12" x14ac:dyDescent="0.25">
      <c r="A150" s="161" t="s">
        <v>103</v>
      </c>
      <c r="B150" s="162" t="s">
        <v>103</v>
      </c>
      <c r="C150" s="163">
        <v>14902</v>
      </c>
      <c r="D150" s="163">
        <v>7145</v>
      </c>
      <c r="E150" s="163">
        <v>20190</v>
      </c>
      <c r="F150" s="163">
        <v>35472</v>
      </c>
      <c r="G150" s="163">
        <v>30422</v>
      </c>
      <c r="H150" s="163">
        <v>22523</v>
      </c>
      <c r="I150" s="164">
        <f>IFERROR(H150/G150-1,"-")</f>
        <v>-0.25964762343041226</v>
      </c>
      <c r="J150" s="163">
        <f t="shared" si="50"/>
        <v>-7899</v>
      </c>
      <c r="K150" s="164">
        <f>H150/H$8</f>
        <v>3.8208763400337351E-3</v>
      </c>
      <c r="L150" s="79"/>
    </row>
    <row r="151" spans="1:12" x14ac:dyDescent="0.25">
      <c r="A151" s="161" t="s">
        <v>100</v>
      </c>
      <c r="B151" s="162" t="s">
        <v>100</v>
      </c>
      <c r="C151" s="163">
        <v>26327</v>
      </c>
      <c r="D151" s="163">
        <v>1046</v>
      </c>
      <c r="E151" s="163">
        <v>10135</v>
      </c>
      <c r="F151" s="163">
        <v>13485</v>
      </c>
      <c r="G151" s="163">
        <v>9861</v>
      </c>
      <c r="H151" s="163">
        <v>10705</v>
      </c>
      <c r="I151" s="164">
        <f>IFERROR(H151/G151-1,"-")</f>
        <v>8.5589696785315805E-2</v>
      </c>
      <c r="J151" s="163">
        <f t="shared" si="50"/>
        <v>844</v>
      </c>
      <c r="K151" s="164">
        <f>H151/H$8</f>
        <v>1.816031666299389E-3</v>
      </c>
      <c r="L151" s="79"/>
    </row>
    <row r="152" spans="1:12" x14ac:dyDescent="0.25">
      <c r="A152" s="161"/>
      <c r="B152" s="158" t="s">
        <v>107</v>
      </c>
      <c r="C152" s="159">
        <v>92694</v>
      </c>
      <c r="D152" s="159">
        <v>8637</v>
      </c>
      <c r="E152" s="159">
        <v>64060</v>
      </c>
      <c r="F152" s="159">
        <v>103506</v>
      </c>
      <c r="G152" s="159">
        <v>95238</v>
      </c>
      <c r="H152" s="159">
        <v>92299</v>
      </c>
      <c r="I152" s="160">
        <f>IFERROR(H152/G152-1,"-")</f>
        <v>-3.0859530859530859E-2</v>
      </c>
      <c r="J152" s="159">
        <f t="shared" si="50"/>
        <v>-2939</v>
      </c>
      <c r="K152" s="160">
        <f>H152/H$8</f>
        <v>1.565790815205673E-2</v>
      </c>
      <c r="L152" s="79"/>
    </row>
    <row r="153" spans="1:12" s="56" customFormat="1" x14ac:dyDescent="0.25">
      <c r="A153" s="161"/>
      <c r="B153" s="162" t="s">
        <v>110</v>
      </c>
      <c r="C153" s="163">
        <v>21701</v>
      </c>
      <c r="D153" s="163">
        <v>221</v>
      </c>
      <c r="E153" s="163">
        <v>20923</v>
      </c>
      <c r="F153" s="163">
        <v>37358</v>
      </c>
      <c r="G153" s="163">
        <v>30808</v>
      </c>
      <c r="H153" s="163">
        <v>17100</v>
      </c>
      <c r="I153" s="164">
        <f t="shared" ref="I153:I160" si="51">IFERROR(H153/G153-1,"-")</f>
        <v>-0.44494936380160999</v>
      </c>
      <c r="J153" s="163">
        <f t="shared" si="50"/>
        <v>-13708</v>
      </c>
      <c r="K153" s="164">
        <f t="shared" ref="K153:K160" si="52">H153/H$8</f>
        <v>2.9009006533133631E-3</v>
      </c>
      <c r="L153" s="165"/>
    </row>
    <row r="154" spans="1:12" s="56" customFormat="1" x14ac:dyDescent="0.25">
      <c r="A154" s="161"/>
      <c r="B154" s="162" t="s">
        <v>113</v>
      </c>
      <c r="C154" s="163">
        <v>35325</v>
      </c>
      <c r="D154" s="163">
        <v>3456</v>
      </c>
      <c r="E154" s="163">
        <v>20039</v>
      </c>
      <c r="F154" s="163">
        <v>26323</v>
      </c>
      <c r="G154" s="163">
        <v>27017</v>
      </c>
      <c r="H154" s="163">
        <v>24560</v>
      </c>
      <c r="I154" s="164">
        <f t="shared" si="51"/>
        <v>-9.094273975644962E-2</v>
      </c>
      <c r="J154" s="163">
        <f t="shared" si="50"/>
        <v>-2457</v>
      </c>
      <c r="K154" s="164">
        <f t="shared" si="52"/>
        <v>4.1664397687354495E-3</v>
      </c>
      <c r="L154" s="165"/>
    </row>
    <row r="155" spans="1:12" x14ac:dyDescent="0.25">
      <c r="A155" s="161"/>
      <c r="B155" s="162" t="s">
        <v>116</v>
      </c>
      <c r="C155" s="163">
        <v>10090</v>
      </c>
      <c r="D155" s="163">
        <v>1354</v>
      </c>
      <c r="E155" s="163">
        <v>5279</v>
      </c>
      <c r="F155" s="163">
        <v>12104</v>
      </c>
      <c r="G155" s="163">
        <v>7973</v>
      </c>
      <c r="H155" s="163">
        <v>21428</v>
      </c>
      <c r="I155" s="164">
        <f t="shared" si="51"/>
        <v>1.687570550608303</v>
      </c>
      <c r="J155" s="163">
        <f t="shared" si="50"/>
        <v>13455</v>
      </c>
      <c r="K155" s="164">
        <f t="shared" si="52"/>
        <v>3.6351169122338443E-3</v>
      </c>
      <c r="L155" s="79"/>
    </row>
    <row r="156" spans="1:12" x14ac:dyDescent="0.25">
      <c r="A156" s="161"/>
      <c r="B156" s="162" t="s">
        <v>123</v>
      </c>
      <c r="C156" s="163">
        <v>1728</v>
      </c>
      <c r="D156" s="163">
        <v>320</v>
      </c>
      <c r="E156" s="163">
        <v>1328</v>
      </c>
      <c r="F156" s="163">
        <v>2445</v>
      </c>
      <c r="G156" s="163">
        <v>3406</v>
      </c>
      <c r="H156" s="163">
        <v>3044</v>
      </c>
      <c r="I156" s="164">
        <f t="shared" si="51"/>
        <v>-0.10628302994715211</v>
      </c>
      <c r="J156" s="163">
        <f t="shared" si="50"/>
        <v>-362</v>
      </c>
      <c r="K156" s="164">
        <f t="shared" si="52"/>
        <v>5.163942449523905E-4</v>
      </c>
      <c r="L156" s="79"/>
    </row>
    <row r="157" spans="1:12" x14ac:dyDescent="0.25">
      <c r="A157" s="161"/>
      <c r="B157" s="162" t="s">
        <v>119</v>
      </c>
      <c r="C157" s="163">
        <v>5025</v>
      </c>
      <c r="D157" s="163">
        <v>439</v>
      </c>
      <c r="E157" s="163">
        <v>4353</v>
      </c>
      <c r="F157" s="163">
        <v>5681</v>
      </c>
      <c r="G157" s="163">
        <v>3394</v>
      </c>
      <c r="H157" s="163">
        <v>4293</v>
      </c>
      <c r="I157" s="164">
        <f t="shared" si="51"/>
        <v>0.26487919858573949</v>
      </c>
      <c r="J157" s="163">
        <f t="shared" si="50"/>
        <v>899</v>
      </c>
      <c r="K157" s="164">
        <f t="shared" si="52"/>
        <v>7.2827874296340744E-4</v>
      </c>
      <c r="L157" s="79"/>
    </row>
    <row r="158" spans="1:12" x14ac:dyDescent="0.25">
      <c r="A158" s="161"/>
      <c r="B158" s="162" t="s">
        <v>128</v>
      </c>
      <c r="C158" s="163">
        <v>2256</v>
      </c>
      <c r="D158" s="163">
        <v>32</v>
      </c>
      <c r="E158" s="163">
        <v>763</v>
      </c>
      <c r="F158" s="163">
        <v>1419</v>
      </c>
      <c r="G158" s="163">
        <v>1548</v>
      </c>
      <c r="H158" s="163">
        <v>1092</v>
      </c>
      <c r="I158" s="164">
        <f t="shared" si="51"/>
        <v>-0.29457364341085268</v>
      </c>
      <c r="J158" s="163">
        <f t="shared" si="50"/>
        <v>-456</v>
      </c>
      <c r="K158" s="164">
        <f t="shared" si="52"/>
        <v>1.85250497860713E-4</v>
      </c>
      <c r="L158" s="79"/>
    </row>
    <row r="159" spans="1:12" x14ac:dyDescent="0.25">
      <c r="A159" s="161" t="s">
        <v>144</v>
      </c>
      <c r="B159" s="162" t="s">
        <v>131</v>
      </c>
      <c r="C159" s="163">
        <v>2880</v>
      </c>
      <c r="D159" s="163">
        <v>33</v>
      </c>
      <c r="E159" s="163">
        <v>1343</v>
      </c>
      <c r="F159" s="163">
        <v>2307</v>
      </c>
      <c r="G159" s="163">
        <v>2319</v>
      </c>
      <c r="H159" s="163">
        <v>1696</v>
      </c>
      <c r="I159" s="164">
        <f t="shared" si="51"/>
        <v>-0.26865028029322979</v>
      </c>
      <c r="J159" s="163">
        <f t="shared" si="50"/>
        <v>-623</v>
      </c>
      <c r="K159" s="164">
        <f t="shared" si="52"/>
        <v>2.8771505894850663E-4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13689</v>
      </c>
      <c r="D160" s="168">
        <f t="shared" ref="D160:H160" si="54">D152-SUM(D153:D159)</f>
        <v>2782</v>
      </c>
      <c r="E160" s="168">
        <f t="shared" si="54"/>
        <v>10032</v>
      </c>
      <c r="F160" s="168">
        <f t="shared" si="54"/>
        <v>15869</v>
      </c>
      <c r="G160" s="168">
        <f t="shared" si="54"/>
        <v>18773</v>
      </c>
      <c r="H160" s="168">
        <f t="shared" si="54"/>
        <v>19086</v>
      </c>
      <c r="I160" s="169">
        <f t="shared" si="51"/>
        <v>1.6672881265647366E-2</v>
      </c>
      <c r="J160" s="168">
        <f>H160-G160</f>
        <v>313</v>
      </c>
      <c r="K160" s="169">
        <f t="shared" si="52"/>
        <v>3.2378122730490552E-3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5CF2B-E070-4AB3-A95D-79CCF7D1844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9A37-3DA7-4B18-95BB-E42A4994BE9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B3F9-CE1B-46C4-8B84-C8B2E1DB2532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56791</v>
      </c>
      <c r="F7" s="64">
        <v>349079</v>
      </c>
      <c r="G7" s="64">
        <v>411122</v>
      </c>
      <c r="H7" s="64">
        <v>443450</v>
      </c>
      <c r="I7" s="64">
        <v>433757</v>
      </c>
      <c r="J7" s="65">
        <f>I7/H7-1</f>
        <v>-2.1858157627691943E-2</v>
      </c>
      <c r="K7" s="64">
        <f>I7-H7</f>
        <v>-9693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19347</v>
      </c>
      <c r="F8" s="16">
        <v>130897</v>
      </c>
      <c r="G8" s="16">
        <v>147030</v>
      </c>
      <c r="H8" s="16">
        <v>154587</v>
      </c>
      <c r="I8" s="16">
        <v>147890</v>
      </c>
      <c r="J8" s="17">
        <f t="shared" ref="J8:J63" si="0">I8/H8-1</f>
        <v>-4.3321883470149536E-2</v>
      </c>
      <c r="K8" s="16">
        <f t="shared" ref="K8:K50" si="1">I8-H8</f>
        <v>-6697</v>
      </c>
      <c r="L8" s="18">
        <f t="shared" ref="L8:L17" si="2">I8/$I$7</f>
        <v>0.3409512699506867</v>
      </c>
      <c r="P8" s="66"/>
    </row>
    <row r="9" spans="2:16" x14ac:dyDescent="0.25">
      <c r="B9" s="270"/>
      <c r="C9" s="273"/>
      <c r="D9" s="19" t="s">
        <v>45</v>
      </c>
      <c r="E9" s="20">
        <v>10131</v>
      </c>
      <c r="F9" s="20">
        <v>88104</v>
      </c>
      <c r="G9" s="20">
        <v>102173</v>
      </c>
      <c r="H9" s="20">
        <v>112246</v>
      </c>
      <c r="I9" s="20">
        <v>115019</v>
      </c>
      <c r="J9" s="67">
        <f t="shared" si="0"/>
        <v>2.4704666536001341E-2</v>
      </c>
      <c r="K9" s="20">
        <f t="shared" si="1"/>
        <v>2773</v>
      </c>
      <c r="L9" s="68">
        <f t="shared" si="2"/>
        <v>0.26516920764391122</v>
      </c>
      <c r="P9" s="66"/>
    </row>
    <row r="10" spans="2:16" x14ac:dyDescent="0.25">
      <c r="B10" s="270"/>
      <c r="C10" s="273"/>
      <c r="D10" s="19" t="s">
        <v>46</v>
      </c>
      <c r="E10" s="20">
        <v>335</v>
      </c>
      <c r="F10" s="20">
        <v>2789</v>
      </c>
      <c r="G10" s="20">
        <v>4514</v>
      </c>
      <c r="H10" s="20">
        <v>4771</v>
      </c>
      <c r="I10" s="20">
        <v>3980</v>
      </c>
      <c r="J10" s="67">
        <f t="shared" si="0"/>
        <v>-0.16579333473066438</v>
      </c>
      <c r="K10" s="20">
        <f t="shared" si="1"/>
        <v>-791</v>
      </c>
      <c r="L10" s="68">
        <f t="shared" si="2"/>
        <v>9.1756444276403608E-3</v>
      </c>
      <c r="P10" s="66"/>
    </row>
    <row r="11" spans="2:16" x14ac:dyDescent="0.25">
      <c r="B11" s="270"/>
      <c r="C11" s="273"/>
      <c r="D11" s="19" t="s">
        <v>47</v>
      </c>
      <c r="E11" s="20">
        <v>1554</v>
      </c>
      <c r="F11" s="20">
        <v>10397</v>
      </c>
      <c r="G11" s="20">
        <v>18389</v>
      </c>
      <c r="H11" s="20">
        <v>24407</v>
      </c>
      <c r="I11" s="20">
        <v>15773</v>
      </c>
      <c r="J11" s="67">
        <f t="shared" si="0"/>
        <v>-0.35375097308149306</v>
      </c>
      <c r="K11" s="20">
        <f t="shared" si="1"/>
        <v>-8634</v>
      </c>
      <c r="L11" s="68">
        <f t="shared" si="2"/>
        <v>3.6363678280696338E-2</v>
      </c>
      <c r="P11" s="66"/>
    </row>
    <row r="12" spans="2:16" x14ac:dyDescent="0.25">
      <c r="B12" s="270"/>
      <c r="C12" s="273"/>
      <c r="D12" s="19" t="s">
        <v>48</v>
      </c>
      <c r="E12" s="20">
        <v>6183</v>
      </c>
      <c r="F12" s="20">
        <v>50459</v>
      </c>
      <c r="G12" s="20">
        <v>57829</v>
      </c>
      <c r="H12" s="20">
        <v>66869</v>
      </c>
      <c r="I12" s="20">
        <v>68685</v>
      </c>
      <c r="J12" s="67">
        <f t="shared" si="0"/>
        <v>2.7157576754549995E-2</v>
      </c>
      <c r="K12" s="20">
        <f t="shared" si="1"/>
        <v>1816</v>
      </c>
      <c r="L12" s="68">
        <f t="shared" si="2"/>
        <v>0.15834902952574828</v>
      </c>
      <c r="P12" s="66"/>
    </row>
    <row r="13" spans="2:16" x14ac:dyDescent="0.25">
      <c r="B13" s="270"/>
      <c r="C13" s="273"/>
      <c r="D13" s="19" t="s">
        <v>49</v>
      </c>
      <c r="E13" s="20">
        <v>1385</v>
      </c>
      <c r="F13" s="20">
        <v>4177</v>
      </c>
      <c r="G13" s="20">
        <v>5270</v>
      </c>
      <c r="H13" s="20">
        <v>4803</v>
      </c>
      <c r="I13" s="20">
        <v>4194</v>
      </c>
      <c r="J13" s="67">
        <f t="shared" si="0"/>
        <v>-0.12679575265459087</v>
      </c>
      <c r="K13" s="20">
        <f t="shared" si="1"/>
        <v>-609</v>
      </c>
      <c r="L13" s="68">
        <f t="shared" si="2"/>
        <v>9.6690082234984105E-3</v>
      </c>
      <c r="P13" s="66"/>
    </row>
    <row r="14" spans="2:16" x14ac:dyDescent="0.25">
      <c r="B14" s="270"/>
      <c r="C14" s="273"/>
      <c r="D14" s="19" t="s">
        <v>50</v>
      </c>
      <c r="E14" s="20">
        <v>1925</v>
      </c>
      <c r="F14" s="20">
        <v>14671</v>
      </c>
      <c r="G14" s="20">
        <v>20512</v>
      </c>
      <c r="H14" s="20">
        <v>17964</v>
      </c>
      <c r="I14" s="20">
        <v>19437</v>
      </c>
      <c r="J14" s="67">
        <f t="shared" si="0"/>
        <v>8.199732798931203E-2</v>
      </c>
      <c r="K14" s="20">
        <f t="shared" si="1"/>
        <v>1473</v>
      </c>
      <c r="L14" s="68">
        <f t="shared" si="2"/>
        <v>4.4810804206041631E-2</v>
      </c>
      <c r="P14" s="66"/>
    </row>
    <row r="15" spans="2:16" x14ac:dyDescent="0.25">
      <c r="B15" s="270"/>
      <c r="C15" s="273"/>
      <c r="D15" s="19" t="s">
        <v>51</v>
      </c>
      <c r="E15" s="20">
        <v>8041</v>
      </c>
      <c r="F15" s="20">
        <v>17059</v>
      </c>
      <c r="G15" s="20">
        <v>22775</v>
      </c>
      <c r="H15" s="20">
        <v>22625</v>
      </c>
      <c r="I15" s="20">
        <v>24926</v>
      </c>
      <c r="J15" s="67">
        <f t="shared" si="0"/>
        <v>0.10170165745856363</v>
      </c>
      <c r="K15" s="20">
        <f t="shared" si="1"/>
        <v>2301</v>
      </c>
      <c r="L15" s="68">
        <f t="shared" si="2"/>
        <v>5.7465355025970763E-2</v>
      </c>
      <c r="P15" s="66"/>
    </row>
    <row r="16" spans="2:16" x14ac:dyDescent="0.25">
      <c r="B16" s="270"/>
      <c r="C16" s="273"/>
      <c r="D16" s="19" t="s">
        <v>52</v>
      </c>
      <c r="E16" s="20">
        <v>5135</v>
      </c>
      <c r="F16" s="20">
        <v>21666</v>
      </c>
      <c r="G16" s="20">
        <v>23086</v>
      </c>
      <c r="H16" s="20">
        <v>23921</v>
      </c>
      <c r="I16" s="20">
        <v>23285</v>
      </c>
      <c r="J16" s="67">
        <f t="shared" si="0"/>
        <v>-2.6587517244262338E-2</v>
      </c>
      <c r="K16" s="20">
        <f t="shared" si="1"/>
        <v>-636</v>
      </c>
      <c r="L16" s="68">
        <f t="shared" si="2"/>
        <v>5.3682130778292918E-2</v>
      </c>
      <c r="P16" s="66"/>
    </row>
    <row r="17" spans="2:16" x14ac:dyDescent="0.25">
      <c r="B17" s="270"/>
      <c r="C17" s="274"/>
      <c r="D17" s="23" t="s">
        <v>53</v>
      </c>
      <c r="E17" s="69">
        <v>2755</v>
      </c>
      <c r="F17" s="69">
        <v>8860</v>
      </c>
      <c r="G17" s="69">
        <v>9544</v>
      </c>
      <c r="H17" s="69">
        <v>11257</v>
      </c>
      <c r="I17" s="69">
        <v>10568</v>
      </c>
      <c r="J17" s="25">
        <f t="shared" si="0"/>
        <v>-6.1206360486808165E-2</v>
      </c>
      <c r="K17" s="69">
        <f t="shared" si="1"/>
        <v>-689</v>
      </c>
      <c r="L17" s="46">
        <f t="shared" si="2"/>
        <v>2.4363871937513399E-2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62524</v>
      </c>
      <c r="F18" s="64">
        <v>401172</v>
      </c>
      <c r="G18" s="64">
        <v>491339</v>
      </c>
      <c r="H18" s="64">
        <v>527075</v>
      </c>
      <c r="I18" s="64">
        <v>515316</v>
      </c>
      <c r="J18" s="65">
        <f t="shared" si="0"/>
        <v>-2.2309917943366675E-2</v>
      </c>
      <c r="K18" s="64">
        <f t="shared" si="1"/>
        <v>-11759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21931</v>
      </c>
      <c r="F19" s="27">
        <v>153015</v>
      </c>
      <c r="G19" s="27">
        <v>177657</v>
      </c>
      <c r="H19" s="27">
        <v>186781</v>
      </c>
      <c r="I19" s="27">
        <v>178289</v>
      </c>
      <c r="J19" s="28">
        <f t="shared" si="0"/>
        <v>-4.5465009824339764E-2</v>
      </c>
      <c r="K19" s="27">
        <f t="shared" si="1"/>
        <v>-8492</v>
      </c>
      <c r="L19" s="18">
        <f t="shared" si="3"/>
        <v>0.34597994240427232</v>
      </c>
    </row>
    <row r="20" spans="2:16" x14ac:dyDescent="0.25">
      <c r="B20" s="270"/>
      <c r="C20" s="276"/>
      <c r="D20" s="4" t="s">
        <v>45</v>
      </c>
      <c r="E20" s="29">
        <v>11333</v>
      </c>
      <c r="F20" s="29">
        <v>102912</v>
      </c>
      <c r="G20" s="29">
        <v>125630</v>
      </c>
      <c r="H20" s="29">
        <v>135469</v>
      </c>
      <c r="I20" s="29">
        <v>138529</v>
      </c>
      <c r="J20" s="70">
        <f t="shared" si="0"/>
        <v>2.2588193608869878E-2</v>
      </c>
      <c r="K20" s="29">
        <f t="shared" si="1"/>
        <v>3060</v>
      </c>
      <c r="L20" s="68">
        <f>I20/$I$18</f>
        <v>0.26882340156331258</v>
      </c>
    </row>
    <row r="21" spans="2:16" x14ac:dyDescent="0.25">
      <c r="B21" s="270"/>
      <c r="C21" s="276"/>
      <c r="D21" s="4" t="s">
        <v>46</v>
      </c>
      <c r="E21" s="29">
        <v>390</v>
      </c>
      <c r="F21" s="29">
        <v>3092</v>
      </c>
      <c r="G21" s="29">
        <v>4933</v>
      </c>
      <c r="H21" s="29">
        <v>5269</v>
      </c>
      <c r="I21" s="29">
        <v>4496</v>
      </c>
      <c r="J21" s="70">
        <f t="shared" si="0"/>
        <v>-0.14670715505788579</v>
      </c>
      <c r="K21" s="29">
        <f t="shared" si="1"/>
        <v>-773</v>
      </c>
      <c r="L21" s="68">
        <f t="shared" ref="L21:L28" si="4">I21/$I$18</f>
        <v>8.7247436524385043E-3</v>
      </c>
    </row>
    <row r="22" spans="2:16" x14ac:dyDescent="0.25">
      <c r="B22" s="270"/>
      <c r="C22" s="276"/>
      <c r="D22" s="4" t="s">
        <v>47</v>
      </c>
      <c r="E22" s="29">
        <v>1889</v>
      </c>
      <c r="F22" s="29">
        <v>11385</v>
      </c>
      <c r="G22" s="29">
        <v>21667</v>
      </c>
      <c r="H22" s="29">
        <v>27867</v>
      </c>
      <c r="I22" s="29">
        <v>18081</v>
      </c>
      <c r="J22" s="70">
        <f t="shared" si="0"/>
        <v>-0.3511680482290882</v>
      </c>
      <c r="K22" s="29">
        <f t="shared" si="1"/>
        <v>-9786</v>
      </c>
      <c r="L22" s="68">
        <f t="shared" si="4"/>
        <v>3.508720862538714E-2</v>
      </c>
    </row>
    <row r="23" spans="2:16" x14ac:dyDescent="0.25">
      <c r="B23" s="270"/>
      <c r="C23" s="276"/>
      <c r="D23" s="4" t="s">
        <v>48</v>
      </c>
      <c r="E23" s="29">
        <v>6799</v>
      </c>
      <c r="F23" s="29">
        <v>56972</v>
      </c>
      <c r="G23" s="29">
        <v>69900</v>
      </c>
      <c r="H23" s="29">
        <v>80389</v>
      </c>
      <c r="I23" s="29">
        <v>82767</v>
      </c>
      <c r="J23" s="70">
        <f t="shared" si="0"/>
        <v>2.9581161601711647E-2</v>
      </c>
      <c r="K23" s="29">
        <f t="shared" si="1"/>
        <v>2378</v>
      </c>
      <c r="L23" s="68">
        <f t="shared" si="4"/>
        <v>0.16061406981347368</v>
      </c>
    </row>
    <row r="24" spans="2:16" x14ac:dyDescent="0.25">
      <c r="B24" s="270"/>
      <c r="C24" s="276"/>
      <c r="D24" s="4" t="s">
        <v>49</v>
      </c>
      <c r="E24" s="29">
        <v>1422</v>
      </c>
      <c r="F24" s="29">
        <v>4415</v>
      </c>
      <c r="G24" s="29">
        <v>5460</v>
      </c>
      <c r="H24" s="29">
        <v>5170</v>
      </c>
      <c r="I24" s="29">
        <v>4445</v>
      </c>
      <c r="J24" s="70">
        <f t="shared" si="0"/>
        <v>-0.14023210831721467</v>
      </c>
      <c r="K24" s="29">
        <f t="shared" si="1"/>
        <v>-725</v>
      </c>
      <c r="L24" s="68">
        <f t="shared" si="4"/>
        <v>8.6257752524664475E-3</v>
      </c>
    </row>
    <row r="25" spans="2:16" x14ac:dyDescent="0.25">
      <c r="B25" s="270"/>
      <c r="C25" s="276"/>
      <c r="D25" s="4" t="s">
        <v>50</v>
      </c>
      <c r="E25" s="29">
        <v>2044</v>
      </c>
      <c r="F25" s="29">
        <v>16951</v>
      </c>
      <c r="G25" s="29">
        <v>22920</v>
      </c>
      <c r="H25" s="29">
        <v>20863</v>
      </c>
      <c r="I25" s="29">
        <v>22448</v>
      </c>
      <c r="J25" s="70">
        <f t="shared" si="0"/>
        <v>7.5971816133825421E-2</v>
      </c>
      <c r="K25" s="29">
        <f t="shared" si="1"/>
        <v>1585</v>
      </c>
      <c r="L25" s="68">
        <f t="shared" si="4"/>
        <v>4.3561620442602207E-2</v>
      </c>
    </row>
    <row r="26" spans="2:16" x14ac:dyDescent="0.25">
      <c r="B26" s="270"/>
      <c r="C26" s="276"/>
      <c r="D26" s="4" t="s">
        <v>51</v>
      </c>
      <c r="E26" s="29">
        <v>8193</v>
      </c>
      <c r="F26" s="29">
        <v>17773</v>
      </c>
      <c r="G26" s="29">
        <v>23696</v>
      </c>
      <c r="H26" s="29">
        <v>23656</v>
      </c>
      <c r="I26" s="29">
        <v>25999</v>
      </c>
      <c r="J26" s="70">
        <f t="shared" si="0"/>
        <v>9.9044639837673421E-2</v>
      </c>
      <c r="K26" s="29">
        <f t="shared" si="1"/>
        <v>2343</v>
      </c>
      <c r="L26" s="68">
        <f t="shared" si="4"/>
        <v>5.0452537860264379E-2</v>
      </c>
    </row>
    <row r="27" spans="2:16" x14ac:dyDescent="0.25">
      <c r="B27" s="270"/>
      <c r="C27" s="276"/>
      <c r="D27" s="4" t="s">
        <v>52</v>
      </c>
      <c r="E27" s="29">
        <v>5615</v>
      </c>
      <c r="F27" s="29">
        <v>24664</v>
      </c>
      <c r="G27" s="29">
        <v>27666</v>
      </c>
      <c r="H27" s="29">
        <v>28464</v>
      </c>
      <c r="I27" s="29">
        <v>27960</v>
      </c>
      <c r="J27" s="30">
        <f t="shared" si="0"/>
        <v>-1.7706576728499179E-2</v>
      </c>
      <c r="K27" s="29">
        <f t="shared" si="1"/>
        <v>-504</v>
      </c>
      <c r="L27" s="31">
        <f t="shared" si="4"/>
        <v>5.4257969867033046E-2</v>
      </c>
    </row>
    <row r="28" spans="2:16" x14ac:dyDescent="0.25">
      <c r="B28" s="270"/>
      <c r="C28" s="277"/>
      <c r="D28" s="32" t="s">
        <v>53</v>
      </c>
      <c r="E28" s="71">
        <v>2908</v>
      </c>
      <c r="F28" s="71">
        <v>9993</v>
      </c>
      <c r="G28" s="71">
        <v>11810</v>
      </c>
      <c r="H28" s="71">
        <v>13147</v>
      </c>
      <c r="I28" s="71">
        <v>12302</v>
      </c>
      <c r="J28" s="34">
        <f t="shared" si="0"/>
        <v>-6.427321822469001E-2</v>
      </c>
      <c r="K28" s="71">
        <f t="shared" si="1"/>
        <v>-845</v>
      </c>
      <c r="L28" s="72">
        <f t="shared" si="4"/>
        <v>2.387273051874966E-2</v>
      </c>
    </row>
    <row r="29" spans="2:16" x14ac:dyDescent="0.25">
      <c r="B29" s="270"/>
      <c r="C29" s="272" t="s">
        <v>21</v>
      </c>
      <c r="D29" s="63" t="s">
        <v>43</v>
      </c>
      <c r="E29" s="64">
        <v>253867</v>
      </c>
      <c r="F29" s="64">
        <v>2235961</v>
      </c>
      <c r="G29" s="64">
        <v>2799277</v>
      </c>
      <c r="H29" s="64">
        <v>2998647</v>
      </c>
      <c r="I29" s="64">
        <v>2875189</v>
      </c>
      <c r="J29" s="65">
        <f t="shared" si="0"/>
        <v>-4.1171234893603637E-2</v>
      </c>
      <c r="K29" s="64">
        <f t="shared" si="1"/>
        <v>-123458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103727</v>
      </c>
      <c r="F30" s="16">
        <v>912484</v>
      </c>
      <c r="G30" s="16">
        <v>1077344</v>
      </c>
      <c r="H30" s="16">
        <v>1114324</v>
      </c>
      <c r="I30" s="16">
        <v>1060335</v>
      </c>
      <c r="J30" s="17">
        <f t="shared" si="0"/>
        <v>-4.8450001974291168E-2</v>
      </c>
      <c r="K30" s="16">
        <f t="shared" si="1"/>
        <v>-53989</v>
      </c>
      <c r="L30" s="18">
        <f t="shared" si="5"/>
        <v>0.36878793011520289</v>
      </c>
    </row>
    <row r="31" spans="2:16" x14ac:dyDescent="0.25">
      <c r="B31" s="270"/>
      <c r="C31" s="273"/>
      <c r="D31" s="19" t="s">
        <v>45</v>
      </c>
      <c r="E31" s="20">
        <v>53867</v>
      </c>
      <c r="F31" s="20">
        <v>608977</v>
      </c>
      <c r="G31" s="20">
        <v>773844</v>
      </c>
      <c r="H31" s="20">
        <v>824761</v>
      </c>
      <c r="I31" s="20">
        <v>812017</v>
      </c>
      <c r="J31" s="67">
        <f>I31/H31-1</f>
        <v>-1.5451749052149633E-2</v>
      </c>
      <c r="K31" s="20">
        <f t="shared" si="1"/>
        <v>-12744</v>
      </c>
      <c r="L31" s="68">
        <f>I31/$I$29</f>
        <v>0.28242212946696721</v>
      </c>
    </row>
    <row r="32" spans="2:16" x14ac:dyDescent="0.25">
      <c r="B32" s="270"/>
      <c r="C32" s="273"/>
      <c r="D32" s="19" t="s">
        <v>46</v>
      </c>
      <c r="E32" s="20">
        <v>2006</v>
      </c>
      <c r="F32" s="20">
        <v>13217</v>
      </c>
      <c r="G32" s="20">
        <v>16181</v>
      </c>
      <c r="H32" s="20">
        <v>18659</v>
      </c>
      <c r="I32" s="20">
        <v>17956</v>
      </c>
      <c r="J32" s="67">
        <f t="shared" ref="J32:J41" si="6">I32/H32-1</f>
        <v>-3.7676188434535574E-2</v>
      </c>
      <c r="K32" s="20">
        <f t="shared" si="1"/>
        <v>-703</v>
      </c>
      <c r="L32" s="68">
        <f t="shared" ref="L32:L39" si="7">I32/$I$29</f>
        <v>6.2451546663541075E-3</v>
      </c>
    </row>
    <row r="33" spans="2:12" x14ac:dyDescent="0.25">
      <c r="B33" s="270"/>
      <c r="C33" s="273"/>
      <c r="D33" s="19" t="s">
        <v>47</v>
      </c>
      <c r="E33" s="20">
        <v>12940</v>
      </c>
      <c r="F33" s="20">
        <v>56495</v>
      </c>
      <c r="G33" s="20">
        <v>116676</v>
      </c>
      <c r="H33" s="20">
        <v>145638</v>
      </c>
      <c r="I33" s="20">
        <v>91918</v>
      </c>
      <c r="J33" s="67">
        <f t="shared" si="6"/>
        <v>-0.36885977560801442</v>
      </c>
      <c r="K33" s="20">
        <f t="shared" si="1"/>
        <v>-53720</v>
      </c>
      <c r="L33" s="68">
        <f t="shared" si="7"/>
        <v>3.1969376621849906E-2</v>
      </c>
    </row>
    <row r="34" spans="2:12" x14ac:dyDescent="0.25">
      <c r="B34" s="270"/>
      <c r="C34" s="273"/>
      <c r="D34" s="19" t="s">
        <v>48</v>
      </c>
      <c r="E34" s="20">
        <v>25901</v>
      </c>
      <c r="F34" s="20">
        <v>300105</v>
      </c>
      <c r="G34" s="20">
        <v>411785</v>
      </c>
      <c r="H34" s="20">
        <v>476786</v>
      </c>
      <c r="I34" s="20">
        <v>478546</v>
      </c>
      <c r="J34" s="67">
        <f t="shared" si="6"/>
        <v>3.6913835557252916E-3</v>
      </c>
      <c r="K34" s="20">
        <f t="shared" si="1"/>
        <v>1760</v>
      </c>
      <c r="L34" s="68">
        <f t="shared" si="7"/>
        <v>0.16643984099827872</v>
      </c>
    </row>
    <row r="35" spans="2:12" x14ac:dyDescent="0.25">
      <c r="B35" s="270"/>
      <c r="C35" s="273"/>
      <c r="D35" s="19" t="s">
        <v>49</v>
      </c>
      <c r="E35" s="20">
        <v>3097</v>
      </c>
      <c r="F35" s="20">
        <v>11383</v>
      </c>
      <c r="G35" s="20">
        <v>14251</v>
      </c>
      <c r="H35" s="20">
        <v>15138</v>
      </c>
      <c r="I35" s="20">
        <v>13111</v>
      </c>
      <c r="J35" s="67">
        <f t="shared" si="6"/>
        <v>-0.1339014400845554</v>
      </c>
      <c r="K35" s="20">
        <f t="shared" si="1"/>
        <v>-2027</v>
      </c>
      <c r="L35" s="68">
        <f t="shared" si="7"/>
        <v>4.5600480524932447E-3</v>
      </c>
    </row>
    <row r="36" spans="2:12" x14ac:dyDescent="0.25">
      <c r="B36" s="270"/>
      <c r="C36" s="273"/>
      <c r="D36" s="19" t="s">
        <v>50</v>
      </c>
      <c r="E36" s="20">
        <v>9638</v>
      </c>
      <c r="F36" s="20">
        <v>101150</v>
      </c>
      <c r="G36" s="20">
        <v>108040</v>
      </c>
      <c r="H36" s="20">
        <v>113195</v>
      </c>
      <c r="I36" s="20">
        <v>115422</v>
      </c>
      <c r="J36" s="67">
        <f t="shared" si="6"/>
        <v>1.9674013869870555E-2</v>
      </c>
      <c r="K36" s="20">
        <f t="shared" si="1"/>
        <v>2227</v>
      </c>
      <c r="L36" s="68">
        <f t="shared" si="7"/>
        <v>4.014414356760547E-2</v>
      </c>
    </row>
    <row r="37" spans="2:12" x14ac:dyDescent="0.25">
      <c r="B37" s="270"/>
      <c r="C37" s="273"/>
      <c r="D37" s="19" t="s">
        <v>51</v>
      </c>
      <c r="E37" s="20">
        <v>15142</v>
      </c>
      <c r="F37" s="20">
        <v>41909</v>
      </c>
      <c r="G37" s="20">
        <v>52194</v>
      </c>
      <c r="H37" s="20">
        <v>55957</v>
      </c>
      <c r="I37" s="20">
        <v>52638</v>
      </c>
      <c r="J37" s="67">
        <f t="shared" si="6"/>
        <v>-5.9313401361759888E-2</v>
      </c>
      <c r="K37" s="20">
        <f t="shared" si="1"/>
        <v>-3319</v>
      </c>
      <c r="L37" s="68">
        <f t="shared" si="7"/>
        <v>1.8307666035171949E-2</v>
      </c>
    </row>
    <row r="38" spans="2:12" x14ac:dyDescent="0.25">
      <c r="B38" s="270"/>
      <c r="C38" s="273"/>
      <c r="D38" s="19" t="s">
        <v>52</v>
      </c>
      <c r="E38" s="20">
        <v>18511</v>
      </c>
      <c r="F38" s="20">
        <v>141290</v>
      </c>
      <c r="G38" s="20">
        <v>156374</v>
      </c>
      <c r="H38" s="20">
        <v>166759</v>
      </c>
      <c r="I38" s="20">
        <v>168166</v>
      </c>
      <c r="J38" s="21">
        <f t="shared" si="6"/>
        <v>8.437325721550204E-3</v>
      </c>
      <c r="K38" s="20">
        <f t="shared" si="1"/>
        <v>1407</v>
      </c>
      <c r="L38" s="22">
        <f t="shared" si="7"/>
        <v>5.8488676744380977E-2</v>
      </c>
    </row>
    <row r="39" spans="2:12" x14ac:dyDescent="0.25">
      <c r="B39" s="270"/>
      <c r="C39" s="274"/>
      <c r="D39" s="23" t="s">
        <v>53</v>
      </c>
      <c r="E39" s="69">
        <v>9038</v>
      </c>
      <c r="F39" s="69">
        <v>48951</v>
      </c>
      <c r="G39" s="69">
        <v>72588</v>
      </c>
      <c r="H39" s="69">
        <v>67430</v>
      </c>
      <c r="I39" s="69">
        <v>65080</v>
      </c>
      <c r="J39" s="25">
        <f t="shared" si="6"/>
        <v>-3.4850956547530787E-2</v>
      </c>
      <c r="K39" s="69">
        <f t="shared" si="1"/>
        <v>-2350</v>
      </c>
      <c r="L39" s="46">
        <f t="shared" si="7"/>
        <v>2.263503373169555E-2</v>
      </c>
    </row>
    <row r="40" spans="2:12" x14ac:dyDescent="0.25">
      <c r="B40" s="270"/>
      <c r="C40" s="288" t="s">
        <v>22</v>
      </c>
      <c r="D40" s="63" t="s">
        <v>43</v>
      </c>
      <c r="E40" s="73">
        <v>4.4701977426000603</v>
      </c>
      <c r="F40" s="73">
        <v>6.4053151292400861</v>
      </c>
      <c r="G40" s="73">
        <v>6.8088718190707382</v>
      </c>
      <c r="H40" s="73">
        <v>6.7620859172398244</v>
      </c>
      <c r="I40" s="73">
        <v>6.628570835744438</v>
      </c>
      <c r="J40" s="65">
        <f t="shared" si="6"/>
        <v>-1.9744659137647447E-2</v>
      </c>
      <c r="K40" s="73">
        <f t="shared" si="1"/>
        <v>-0.13351508149538649</v>
      </c>
      <c r="L40" s="65"/>
    </row>
    <row r="41" spans="2:12" x14ac:dyDescent="0.25">
      <c r="B41" s="270"/>
      <c r="C41" s="289"/>
      <c r="D41" s="26" t="s">
        <v>44</v>
      </c>
      <c r="E41" s="35">
        <v>5.3613997002119191</v>
      </c>
      <c r="F41" s="35">
        <v>6.9710077389092184</v>
      </c>
      <c r="G41" s="35">
        <v>7.327375365571652</v>
      </c>
      <c r="H41" s="35">
        <v>7.2083939787951126</v>
      </c>
      <c r="I41" s="35">
        <v>7.1697545472986679</v>
      </c>
      <c r="J41" s="36">
        <f t="shared" si="6"/>
        <v>-5.360338462369052E-3</v>
      </c>
      <c r="K41" s="37">
        <f t="shared" si="1"/>
        <v>-3.8639431496444665E-2</v>
      </c>
      <c r="L41" s="38"/>
    </row>
    <row r="42" spans="2:12" x14ac:dyDescent="0.25">
      <c r="B42" s="270"/>
      <c r="C42" s="289"/>
      <c r="D42" s="4" t="s">
        <v>45</v>
      </c>
      <c r="E42" s="39">
        <v>5.3170466883821934</v>
      </c>
      <c r="F42" s="39">
        <v>6.9120244256787435</v>
      </c>
      <c r="G42" s="39">
        <v>7.573860021727854</v>
      </c>
      <c r="H42" s="39">
        <v>7.3477985852502536</v>
      </c>
      <c r="I42" s="39">
        <v>7.0598509811422456</v>
      </c>
      <c r="J42" s="74">
        <f t="shared" si="0"/>
        <v>-3.9188282145624531E-2</v>
      </c>
      <c r="K42" s="41">
        <f t="shared" si="1"/>
        <v>-0.28794760410800802</v>
      </c>
      <c r="L42" s="75"/>
    </row>
    <row r="43" spans="2:12" x14ac:dyDescent="0.25">
      <c r="B43" s="270"/>
      <c r="C43" s="289"/>
      <c r="D43" s="4" t="s">
        <v>46</v>
      </c>
      <c r="E43" s="39">
        <v>5.9880597014925376</v>
      </c>
      <c r="F43" s="39">
        <v>4.7389745428468988</v>
      </c>
      <c r="G43" s="39">
        <v>3.5846256092157733</v>
      </c>
      <c r="H43" s="39">
        <v>3.9109201425277718</v>
      </c>
      <c r="I43" s="39">
        <v>4.5115577889447236</v>
      </c>
      <c r="J43" s="74">
        <f t="shared" si="0"/>
        <v>0.15357962436654038</v>
      </c>
      <c r="K43" s="41">
        <f t="shared" si="1"/>
        <v>0.60063764641695183</v>
      </c>
      <c r="L43" s="75"/>
    </row>
    <row r="44" spans="2:12" x14ac:dyDescent="0.25">
      <c r="B44" s="270"/>
      <c r="C44" s="289"/>
      <c r="D44" s="4" t="s">
        <v>47</v>
      </c>
      <c r="E44" s="39">
        <v>8.326898326898327</v>
      </c>
      <c r="F44" s="39">
        <v>5.433778974704242</v>
      </c>
      <c r="G44" s="39">
        <v>6.3448800913589647</v>
      </c>
      <c r="H44" s="39">
        <v>5.967058630720695</v>
      </c>
      <c r="I44" s="39">
        <v>5.8275534140620051</v>
      </c>
      <c r="J44" s="74">
        <f t="shared" si="0"/>
        <v>-2.3379226733329483E-2</v>
      </c>
      <c r="K44" s="41">
        <f t="shared" si="1"/>
        <v>-0.13950521665868987</v>
      </c>
      <c r="L44" s="75"/>
    </row>
    <row r="45" spans="2:12" x14ac:dyDescent="0.25">
      <c r="B45" s="270"/>
      <c r="C45" s="289"/>
      <c r="D45" s="4" t="s">
        <v>48</v>
      </c>
      <c r="E45" s="39">
        <v>4.1890667960536954</v>
      </c>
      <c r="F45" s="39">
        <v>5.9475019322618365</v>
      </c>
      <c r="G45" s="39">
        <v>7.1207352712306973</v>
      </c>
      <c r="H45" s="39">
        <v>7.130149994765886</v>
      </c>
      <c r="I45" s="39">
        <v>6.9672563150615128</v>
      </c>
      <c r="J45" s="74">
        <f t="shared" si="0"/>
        <v>-2.2845757778440889E-2</v>
      </c>
      <c r="K45" s="41">
        <f t="shared" si="1"/>
        <v>-0.16289367970437318</v>
      </c>
      <c r="L45" s="75"/>
    </row>
    <row r="46" spans="2:12" x14ac:dyDescent="0.25">
      <c r="B46" s="270"/>
      <c r="C46" s="289"/>
      <c r="D46" s="4" t="s">
        <v>49</v>
      </c>
      <c r="E46" s="39">
        <v>2.2361010830324908</v>
      </c>
      <c r="F46" s="39">
        <v>2.7251615992338998</v>
      </c>
      <c r="G46" s="39">
        <v>2.7041745730550284</v>
      </c>
      <c r="H46" s="39">
        <v>3.1517801374141161</v>
      </c>
      <c r="I46" s="39">
        <v>3.1261325703385787</v>
      </c>
      <c r="J46" s="74">
        <f t="shared" si="0"/>
        <v>-8.1374861054172021E-3</v>
      </c>
      <c r="K46" s="41">
        <f t="shared" si="1"/>
        <v>-2.5647567075537392E-2</v>
      </c>
      <c r="L46" s="75"/>
    </row>
    <row r="47" spans="2:12" x14ac:dyDescent="0.25">
      <c r="B47" s="270"/>
      <c r="C47" s="289"/>
      <c r="D47" s="4" t="s">
        <v>50</v>
      </c>
      <c r="E47" s="39">
        <v>5.006753246753247</v>
      </c>
      <c r="F47" s="39">
        <v>6.8945538818076475</v>
      </c>
      <c r="G47" s="39">
        <v>5.2671606864274567</v>
      </c>
      <c r="H47" s="39">
        <v>6.3012135381874863</v>
      </c>
      <c r="I47" s="39">
        <v>5.9382620774810926</v>
      </c>
      <c r="J47" s="74">
        <f t="shared" si="0"/>
        <v>-5.7600247715267061E-2</v>
      </c>
      <c r="K47" s="41">
        <f t="shared" si="1"/>
        <v>-0.36295146070639372</v>
      </c>
      <c r="L47" s="75"/>
    </row>
    <row r="48" spans="2:12" x14ac:dyDescent="0.25">
      <c r="B48" s="270"/>
      <c r="C48" s="289"/>
      <c r="D48" s="4" t="s">
        <v>51</v>
      </c>
      <c r="E48" s="39">
        <v>1.8830991170252456</v>
      </c>
      <c r="F48" s="39">
        <v>2.4567090685268771</v>
      </c>
      <c r="G48" s="39">
        <v>2.2917233809001099</v>
      </c>
      <c r="H48" s="39">
        <v>2.4732375690607733</v>
      </c>
      <c r="I48" s="39">
        <v>2.1117708416914067</v>
      </c>
      <c r="J48" s="74">
        <f t="shared" si="0"/>
        <v>-0.14615123589062884</v>
      </c>
      <c r="K48" s="41">
        <f t="shared" si="1"/>
        <v>-0.36146672736936658</v>
      </c>
      <c r="L48" s="75"/>
    </row>
    <row r="49" spans="2:12" x14ac:dyDescent="0.25">
      <c r="B49" s="270"/>
      <c r="C49" s="289"/>
      <c r="D49" s="4" t="s">
        <v>52</v>
      </c>
      <c r="E49" s="39">
        <v>3.6048685491723464</v>
      </c>
      <c r="F49" s="39">
        <v>6.5212775777716239</v>
      </c>
      <c r="G49" s="39">
        <v>6.7735424066533829</v>
      </c>
      <c r="H49" s="39">
        <v>6.9712386605911121</v>
      </c>
      <c r="I49" s="39">
        <v>7.2220742967575688</v>
      </c>
      <c r="J49" s="40">
        <f t="shared" si="0"/>
        <v>3.5981501764449364E-2</v>
      </c>
      <c r="K49" s="41">
        <f t="shared" si="1"/>
        <v>0.25083563616645677</v>
      </c>
      <c r="L49" s="42"/>
    </row>
    <row r="50" spans="2:12" x14ac:dyDescent="0.25">
      <c r="B50" s="270"/>
      <c r="C50" s="290"/>
      <c r="D50" s="32" t="s">
        <v>53</v>
      </c>
      <c r="E50" s="76">
        <v>3.2805807622504539</v>
      </c>
      <c r="F50" s="76">
        <v>5.5249435665914222</v>
      </c>
      <c r="G50" s="76">
        <v>7.6056160938809727</v>
      </c>
      <c r="H50" s="76">
        <v>5.9900506351603449</v>
      </c>
      <c r="I50" s="76">
        <v>6.1582134746404238</v>
      </c>
      <c r="J50" s="61">
        <f t="shared" si="0"/>
        <v>2.8073692481495494E-2</v>
      </c>
      <c r="K50" s="77">
        <f t="shared" si="1"/>
        <v>0.16816283948007893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0.18840000000000001</v>
      </c>
      <c r="F51" s="65">
        <v>0.66890000000000005</v>
      </c>
      <c r="G51" s="65">
        <v>19.941400000000002</v>
      </c>
      <c r="H51" s="65">
        <v>20.147199999999998</v>
      </c>
      <c r="I51" s="65">
        <v>20.251099999999994</v>
      </c>
      <c r="J51" s="65">
        <f t="shared" si="0"/>
        <v>5.1570441550188306E-3</v>
      </c>
      <c r="K51" s="73">
        <f t="shared" ref="K51" si="8">(I51-H51)*100</f>
        <v>10.389999999999588</v>
      </c>
      <c r="L51" s="65"/>
    </row>
    <row r="52" spans="2:12" x14ac:dyDescent="0.25">
      <c r="B52" s="270"/>
      <c r="C52" s="279"/>
      <c r="D52" s="15" t="s">
        <v>44</v>
      </c>
      <c r="E52" s="18">
        <v>0.2394</v>
      </c>
      <c r="F52" s="18">
        <v>0.75780000000000003</v>
      </c>
      <c r="G52" s="18">
        <v>0.83819999999999995</v>
      </c>
      <c r="H52" s="18">
        <v>0.82450000000000001</v>
      </c>
      <c r="I52" s="18">
        <v>0.84650000000000003</v>
      </c>
      <c r="J52" s="17">
        <f t="shared" si="0"/>
        <v>2.668283808368721E-2</v>
      </c>
      <c r="K52" s="44">
        <f>(I52-H52)*100</f>
        <v>2.200000000000002</v>
      </c>
      <c r="L52" s="18"/>
    </row>
    <row r="53" spans="2:12" x14ac:dyDescent="0.25">
      <c r="B53" s="270"/>
      <c r="C53" s="279"/>
      <c r="D53" s="19" t="s">
        <v>45</v>
      </c>
      <c r="E53" s="68">
        <v>0.1361</v>
      </c>
      <c r="F53" s="68">
        <v>0.61280000000000001</v>
      </c>
      <c r="G53" s="68">
        <v>0.74250000000000005</v>
      </c>
      <c r="H53" s="68">
        <v>0.74719999999999998</v>
      </c>
      <c r="I53" s="68">
        <v>0.76090000000000002</v>
      </c>
      <c r="J53" s="67">
        <f t="shared" si="0"/>
        <v>1.8335117773019327E-2</v>
      </c>
      <c r="K53" s="45">
        <f t="shared" ref="K53:K61" si="9">(I53-H53)*100</f>
        <v>1.3700000000000045</v>
      </c>
      <c r="L53" s="68"/>
    </row>
    <row r="54" spans="2:12" x14ac:dyDescent="0.25">
      <c r="B54" s="270"/>
      <c r="C54" s="279"/>
      <c r="D54" s="19" t="s">
        <v>46</v>
      </c>
      <c r="E54" s="68">
        <v>0.14859999999999998</v>
      </c>
      <c r="F54" s="68">
        <v>0.58860000000000001</v>
      </c>
      <c r="G54" s="68">
        <v>0.63369999999999993</v>
      </c>
      <c r="H54" s="68">
        <v>0.70550000000000002</v>
      </c>
      <c r="I54" s="68">
        <v>0.70010000000000006</v>
      </c>
      <c r="J54" s="67">
        <f t="shared" si="0"/>
        <v>-7.6541459957476521E-3</v>
      </c>
      <c r="K54" s="45">
        <f t="shared" si="9"/>
        <v>-0.53999999999999604</v>
      </c>
      <c r="L54" s="68"/>
    </row>
    <row r="55" spans="2:12" x14ac:dyDescent="0.25">
      <c r="B55" s="270"/>
      <c r="C55" s="279"/>
      <c r="D55" s="19" t="s">
        <v>47</v>
      </c>
      <c r="E55" s="68">
        <v>0.1265</v>
      </c>
      <c r="F55" s="68">
        <v>0.44229999999999997</v>
      </c>
      <c r="G55" s="68">
        <v>0.91339999999999999</v>
      </c>
      <c r="H55" s="68">
        <v>1.1008</v>
      </c>
      <c r="I55" s="68">
        <v>0.71120000000000005</v>
      </c>
      <c r="J55" s="67">
        <f t="shared" si="0"/>
        <v>-0.35392441860465107</v>
      </c>
      <c r="K55" s="45">
        <f t="shared" si="9"/>
        <v>-38.959999999999994</v>
      </c>
      <c r="L55" s="68"/>
    </row>
    <row r="56" spans="2:12" x14ac:dyDescent="0.25">
      <c r="B56" s="270"/>
      <c r="C56" s="279"/>
      <c r="D56" s="19" t="s">
        <v>48</v>
      </c>
      <c r="E56" s="68">
        <v>0.16760000000000003</v>
      </c>
      <c r="F56" s="68">
        <v>0.58499999999999996</v>
      </c>
      <c r="G56" s="68">
        <v>0.76489999999999991</v>
      </c>
      <c r="H56" s="68">
        <v>0.83169999999999999</v>
      </c>
      <c r="I56" s="68">
        <v>0.83530000000000004</v>
      </c>
      <c r="J56" s="67">
        <f t="shared" si="0"/>
        <v>4.328483828303531E-3</v>
      </c>
      <c r="K56" s="45">
        <f t="shared" si="9"/>
        <v>0.36000000000000476</v>
      </c>
      <c r="L56" s="68"/>
    </row>
    <row r="57" spans="2:12" x14ac:dyDescent="0.25">
      <c r="B57" s="270"/>
      <c r="C57" s="279"/>
      <c r="D57" s="19" t="s">
        <v>49</v>
      </c>
      <c r="E57" s="68">
        <v>0.2379</v>
      </c>
      <c r="F57" s="68">
        <v>0.65049999999999997</v>
      </c>
      <c r="G57" s="68">
        <v>0.76769999999999994</v>
      </c>
      <c r="H57" s="68">
        <v>0.77560000000000007</v>
      </c>
      <c r="I57" s="68">
        <v>0.69579999999999997</v>
      </c>
      <c r="J57" s="67">
        <f t="shared" si="0"/>
        <v>-0.10288808664259941</v>
      </c>
      <c r="K57" s="45">
        <f t="shared" si="9"/>
        <v>-7.9800000000000093</v>
      </c>
      <c r="L57" s="68"/>
    </row>
    <row r="58" spans="2:12" x14ac:dyDescent="0.25">
      <c r="B58" s="270"/>
      <c r="C58" s="279"/>
      <c r="D58" s="19" t="s">
        <v>50</v>
      </c>
      <c r="E58" s="68">
        <v>0.26280000000000003</v>
      </c>
      <c r="F58" s="68">
        <v>0.86650000000000005</v>
      </c>
      <c r="G58" s="68">
        <v>0.80540000000000012</v>
      </c>
      <c r="H58" s="68">
        <v>0.81370000000000009</v>
      </c>
      <c r="I58" s="68">
        <v>0.84770000000000001</v>
      </c>
      <c r="J58" s="67">
        <f t="shared" si="0"/>
        <v>4.1784441440334108E-2</v>
      </c>
      <c r="K58" s="45">
        <f t="shared" si="9"/>
        <v>3.3999999999999919</v>
      </c>
      <c r="L58" s="68"/>
    </row>
    <row r="59" spans="2:12" x14ac:dyDescent="0.25">
      <c r="B59" s="270"/>
      <c r="C59" s="279"/>
      <c r="D59" s="19" t="s">
        <v>51</v>
      </c>
      <c r="E59" s="68">
        <v>0.32640000000000002</v>
      </c>
      <c r="F59" s="68">
        <v>0.60040000000000004</v>
      </c>
      <c r="G59" s="68">
        <v>0.6581999999999999</v>
      </c>
      <c r="H59" s="68">
        <v>0.69579999999999997</v>
      </c>
      <c r="I59" s="68">
        <v>0.70169999999999999</v>
      </c>
      <c r="J59" s="67">
        <f t="shared" si="0"/>
        <v>8.4794481172751901E-3</v>
      </c>
      <c r="K59" s="45">
        <f t="shared" si="9"/>
        <v>0.59000000000000163</v>
      </c>
      <c r="L59" s="68"/>
    </row>
    <row r="60" spans="2:12" x14ac:dyDescent="0.25">
      <c r="B60" s="270"/>
      <c r="C60" s="279"/>
      <c r="D60" s="19" t="s">
        <v>52</v>
      </c>
      <c r="E60" s="22">
        <v>0.2339</v>
      </c>
      <c r="F60" s="22">
        <v>0.78700000000000003</v>
      </c>
      <c r="G60" s="22">
        <v>0.87060000000000004</v>
      </c>
      <c r="H60" s="22">
        <v>0.89639999999999997</v>
      </c>
      <c r="I60" s="22">
        <v>0.9244</v>
      </c>
      <c r="J60" s="21">
        <f t="shared" si="0"/>
        <v>3.1236055332440893E-2</v>
      </c>
      <c r="K60" s="45">
        <f t="shared" si="9"/>
        <v>2.8000000000000025</v>
      </c>
      <c r="L60" s="22"/>
    </row>
    <row r="61" spans="2:12" x14ac:dyDescent="0.25">
      <c r="B61" s="270"/>
      <c r="C61" s="280"/>
      <c r="D61" s="23" t="s">
        <v>53</v>
      </c>
      <c r="E61" s="46">
        <v>0.12380000000000001</v>
      </c>
      <c r="F61" s="46">
        <v>0.50049999999999994</v>
      </c>
      <c r="G61" s="46">
        <v>0.84140000000000004</v>
      </c>
      <c r="H61" s="46">
        <v>0.74760000000000004</v>
      </c>
      <c r="I61" s="46">
        <v>0.74659999999999993</v>
      </c>
      <c r="J61" s="25">
        <f t="shared" si="0"/>
        <v>-1.3376136971644526E-3</v>
      </c>
      <c r="K61" s="78">
        <f t="shared" si="9"/>
        <v>-0.10000000000001119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48131</v>
      </c>
      <c r="F62" s="64">
        <v>119375</v>
      </c>
      <c r="G62" s="64">
        <v>376836</v>
      </c>
      <c r="H62" s="64">
        <v>383022</v>
      </c>
      <c r="I62" s="64">
        <v>380007</v>
      </c>
      <c r="J62" s="65">
        <f t="shared" si="0"/>
        <v>-7.8716105080125498E-3</v>
      </c>
      <c r="K62" s="64">
        <f t="shared" ref="K62:K63" si="10">I62-H62</f>
        <v>-3015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15475</v>
      </c>
      <c r="F63" s="27">
        <v>43004</v>
      </c>
      <c r="G63" s="27">
        <v>45905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0.11772151565629055</v>
      </c>
    </row>
    <row r="64" spans="2:12" x14ac:dyDescent="0.25">
      <c r="B64" s="270"/>
      <c r="C64" s="282"/>
      <c r="D64" s="4" t="s">
        <v>45</v>
      </c>
      <c r="E64" s="29">
        <v>14138</v>
      </c>
      <c r="F64" s="29">
        <v>35494</v>
      </c>
      <c r="G64" s="29">
        <v>37223</v>
      </c>
      <c r="H64" s="29">
        <v>38061</v>
      </c>
      <c r="I64" s="29">
        <v>38115</v>
      </c>
      <c r="J64" s="74">
        <f>I64/H64-1</f>
        <v>1.4187751241427904E-3</v>
      </c>
      <c r="K64" s="29">
        <f>I64-H64</f>
        <v>54</v>
      </c>
      <c r="L64" s="75">
        <f>I64/$I$62</f>
        <v>0.10030078393292755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2.4104819121753022E-3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1.2147144657861566E-2</v>
      </c>
    </row>
    <row r="67" spans="2:12" x14ac:dyDescent="0.25">
      <c r="B67" s="270"/>
      <c r="C67" s="282"/>
      <c r="D67" s="4" t="s">
        <v>48</v>
      </c>
      <c r="E67" s="29">
        <v>5518</v>
      </c>
      <c r="F67" s="29">
        <v>18321</v>
      </c>
      <c r="G67" s="29">
        <v>19228</v>
      </c>
      <c r="H67" s="29">
        <v>19768</v>
      </c>
      <c r="I67" s="29">
        <v>20462</v>
      </c>
      <c r="J67" s="74">
        <f t="shared" si="12"/>
        <v>3.5107244030756712E-2</v>
      </c>
      <c r="K67" s="29">
        <f t="shared" si="13"/>
        <v>694</v>
      </c>
      <c r="L67" s="75">
        <f t="shared" si="14"/>
        <v>5.3846376514116848E-2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1.7710200075261771E-3</v>
      </c>
    </row>
    <row r="69" spans="2:12" x14ac:dyDescent="0.25">
      <c r="B69" s="270"/>
      <c r="C69" s="282"/>
      <c r="D69" s="4" t="s">
        <v>50</v>
      </c>
      <c r="E69" s="29">
        <v>1310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1.279713268439792E-2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7.0498701339712167E-3</v>
      </c>
    </row>
    <row r="71" spans="2:12" x14ac:dyDescent="0.25">
      <c r="B71" s="270"/>
      <c r="C71" s="282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1.7097053475330717E-2</v>
      </c>
    </row>
    <row r="72" spans="2:12" x14ac:dyDescent="0.25">
      <c r="B72" s="271"/>
      <c r="C72" s="283"/>
      <c r="D72" s="32" t="s">
        <v>53</v>
      </c>
      <c r="E72" s="71">
        <v>2607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8.1919543587354975E-3</v>
      </c>
    </row>
    <row r="73" spans="2:12" ht="7.5" customHeight="1" x14ac:dyDescent="0.25"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47"/>
    </row>
    <row r="74" spans="2:12" x14ac:dyDescent="0.25">
      <c r="B74" s="286" t="s">
        <v>55</v>
      </c>
      <c r="C74" s="286"/>
      <c r="D74" s="286"/>
      <c r="E74" s="286"/>
      <c r="F74" s="286"/>
      <c r="G74" s="286"/>
      <c r="H74" s="286"/>
      <c r="I74" s="286"/>
      <c r="J74" s="286"/>
      <c r="K74" s="286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febrero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103153</v>
      </c>
      <c r="F80" s="64">
        <v>622796</v>
      </c>
      <c r="G80" s="64">
        <v>814759</v>
      </c>
      <c r="H80" s="64">
        <v>861072</v>
      </c>
      <c r="I80" s="64">
        <v>856219</v>
      </c>
      <c r="J80" s="65">
        <f t="shared" ref="J80:J81" si="15">I80/H80-1</f>
        <v>-5.635997918873259E-3</v>
      </c>
      <c r="K80" s="64">
        <f t="shared" ref="K80:K81" si="16">I80-H80</f>
        <v>-4853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34529</v>
      </c>
      <c r="F81" s="16">
        <v>230846</v>
      </c>
      <c r="G81" s="16">
        <v>286632</v>
      </c>
      <c r="H81" s="16">
        <v>305512</v>
      </c>
      <c r="I81" s="16">
        <v>293941</v>
      </c>
      <c r="J81" s="18">
        <f t="shared" si="15"/>
        <v>-3.7874126057241608E-2</v>
      </c>
      <c r="K81" s="16">
        <f t="shared" si="16"/>
        <v>-11571</v>
      </c>
      <c r="L81" s="18">
        <f t="shared" si="17"/>
        <v>0.34330118813060678</v>
      </c>
      <c r="M81" s="79"/>
    </row>
    <row r="82" spans="2:13" x14ac:dyDescent="0.25">
      <c r="B82" s="270"/>
      <c r="C82" s="273"/>
      <c r="D82" s="19" t="s">
        <v>45</v>
      </c>
      <c r="E82" s="20">
        <v>18141</v>
      </c>
      <c r="F82" s="20">
        <v>161096</v>
      </c>
      <c r="G82" s="20">
        <v>204300</v>
      </c>
      <c r="H82" s="20">
        <v>214407</v>
      </c>
      <c r="I82" s="20">
        <v>223777</v>
      </c>
      <c r="J82" s="68">
        <f>I82/H82-1</f>
        <v>4.3701931373509195E-2</v>
      </c>
      <c r="K82" s="20">
        <f>I82-H82</f>
        <v>9370</v>
      </c>
      <c r="L82" s="68">
        <f>I82/$I$80</f>
        <v>0.26135486365053801</v>
      </c>
      <c r="M82" s="79"/>
    </row>
    <row r="83" spans="2:13" x14ac:dyDescent="0.25">
      <c r="B83" s="270"/>
      <c r="C83" s="273"/>
      <c r="D83" s="19" t="s">
        <v>46</v>
      </c>
      <c r="E83" s="20">
        <v>931</v>
      </c>
      <c r="F83" s="20">
        <v>5352</v>
      </c>
      <c r="G83" s="20">
        <v>11430</v>
      </c>
      <c r="H83" s="20">
        <v>9247</v>
      </c>
      <c r="I83" s="20">
        <v>8589</v>
      </c>
      <c r="J83" s="68">
        <f t="shared" ref="J83:J136" si="18">I83/H83-1</f>
        <v>-7.1158213474640464E-2</v>
      </c>
      <c r="K83" s="20">
        <f t="shared" ref="K83:K112" si="19">I83-H83</f>
        <v>-658</v>
      </c>
      <c r="L83" s="68">
        <f t="shared" ref="L83:L90" si="20">I83/$I$80</f>
        <v>1.003131208253963E-2</v>
      </c>
      <c r="M83" s="79"/>
    </row>
    <row r="84" spans="2:13" x14ac:dyDescent="0.25">
      <c r="B84" s="270"/>
      <c r="C84" s="273"/>
      <c r="D84" s="19" t="s">
        <v>47</v>
      </c>
      <c r="E84" s="20">
        <v>2751</v>
      </c>
      <c r="F84" s="20">
        <v>20293</v>
      </c>
      <c r="G84" s="20">
        <v>36336</v>
      </c>
      <c r="H84" s="20">
        <v>40248</v>
      </c>
      <c r="I84" s="20">
        <v>30561</v>
      </c>
      <c r="J84" s="68">
        <f t="shared" si="18"/>
        <v>-0.24068276684555756</v>
      </c>
      <c r="K84" s="20">
        <f t="shared" si="19"/>
        <v>-9687</v>
      </c>
      <c r="L84" s="68">
        <f t="shared" si="20"/>
        <v>3.5692971073989249E-2</v>
      </c>
      <c r="M84" s="79"/>
    </row>
    <row r="85" spans="2:13" x14ac:dyDescent="0.25">
      <c r="B85" s="270"/>
      <c r="C85" s="273"/>
      <c r="D85" s="19" t="s">
        <v>48</v>
      </c>
      <c r="E85" s="20">
        <v>10786</v>
      </c>
      <c r="F85" s="20">
        <v>86564</v>
      </c>
      <c r="G85" s="20">
        <v>117917</v>
      </c>
      <c r="H85" s="20">
        <v>131350</v>
      </c>
      <c r="I85" s="20">
        <v>134095</v>
      </c>
      <c r="J85" s="68">
        <f t="shared" si="18"/>
        <v>2.0898363151884203E-2</v>
      </c>
      <c r="K85" s="20">
        <f t="shared" si="19"/>
        <v>2745</v>
      </c>
      <c r="L85" s="68">
        <f t="shared" si="20"/>
        <v>0.15661296934545951</v>
      </c>
      <c r="M85" s="79"/>
    </row>
    <row r="86" spans="2:13" x14ac:dyDescent="0.25">
      <c r="B86" s="270"/>
      <c r="C86" s="273"/>
      <c r="D86" s="19" t="s">
        <v>49</v>
      </c>
      <c r="E86" s="20">
        <v>2531</v>
      </c>
      <c r="F86" s="20">
        <v>7704</v>
      </c>
      <c r="G86" s="20">
        <v>10660</v>
      </c>
      <c r="H86" s="20">
        <v>10020</v>
      </c>
      <c r="I86" s="20">
        <v>9505</v>
      </c>
      <c r="J86" s="68">
        <f t="shared" si="18"/>
        <v>-5.1397205588822326E-2</v>
      </c>
      <c r="K86" s="20">
        <f t="shared" si="19"/>
        <v>-515</v>
      </c>
      <c r="L86" s="68">
        <f t="shared" si="20"/>
        <v>1.110113183659788E-2</v>
      </c>
      <c r="M86" s="79"/>
    </row>
    <row r="87" spans="2:13" x14ac:dyDescent="0.25">
      <c r="B87" s="270"/>
      <c r="C87" s="273"/>
      <c r="D87" s="19" t="s">
        <v>50</v>
      </c>
      <c r="E87" s="20">
        <v>4401</v>
      </c>
      <c r="F87" s="20">
        <v>26255</v>
      </c>
      <c r="G87" s="20">
        <v>36146</v>
      </c>
      <c r="H87" s="20">
        <v>35192</v>
      </c>
      <c r="I87" s="20">
        <v>39857</v>
      </c>
      <c r="J87" s="68">
        <f t="shared" si="18"/>
        <v>0.13255853603091605</v>
      </c>
      <c r="K87" s="20">
        <f t="shared" si="19"/>
        <v>4665</v>
      </c>
      <c r="L87" s="68">
        <f t="shared" si="20"/>
        <v>4.6550006481986504E-2</v>
      </c>
      <c r="M87" s="79"/>
    </row>
    <row r="88" spans="2:13" x14ac:dyDescent="0.25">
      <c r="B88" s="270"/>
      <c r="C88" s="273"/>
      <c r="D88" s="19" t="s">
        <v>51</v>
      </c>
      <c r="E88" s="20">
        <v>12808</v>
      </c>
      <c r="F88" s="20">
        <v>31205</v>
      </c>
      <c r="G88" s="20">
        <v>46384</v>
      </c>
      <c r="H88" s="20">
        <v>46492</v>
      </c>
      <c r="I88" s="20">
        <v>49528</v>
      </c>
      <c r="J88" s="68">
        <f t="shared" si="18"/>
        <v>6.5301557257162468E-2</v>
      </c>
      <c r="K88" s="20">
        <f t="shared" si="19"/>
        <v>3036</v>
      </c>
      <c r="L88" s="68">
        <f t="shared" si="20"/>
        <v>5.7845013950870043E-2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11358</v>
      </c>
      <c r="F89" s="20">
        <v>37264</v>
      </c>
      <c r="G89" s="20">
        <v>45576</v>
      </c>
      <c r="H89" s="20">
        <v>46571</v>
      </c>
      <c r="I89" s="20">
        <v>45813</v>
      </c>
      <c r="J89" s="22">
        <f t="shared" si="18"/>
        <v>-1.6276223400828793E-2</v>
      </c>
      <c r="K89" s="20">
        <f t="shared" si="19"/>
        <v>-758</v>
      </c>
      <c r="L89" s="22">
        <f t="shared" si="20"/>
        <v>5.3506170734356512E-2</v>
      </c>
      <c r="M89" s="79"/>
    </row>
    <row r="90" spans="2:13" x14ac:dyDescent="0.25">
      <c r="B90" s="270"/>
      <c r="C90" s="274"/>
      <c r="D90" s="23" t="s">
        <v>53</v>
      </c>
      <c r="E90" s="69">
        <v>4917</v>
      </c>
      <c r="F90" s="69">
        <v>16217</v>
      </c>
      <c r="G90" s="69">
        <v>19378</v>
      </c>
      <c r="H90" s="69">
        <v>22033</v>
      </c>
      <c r="I90" s="69">
        <v>20553</v>
      </c>
      <c r="J90" s="46">
        <f t="shared" si="18"/>
        <v>-6.7171969318749136E-2</v>
      </c>
      <c r="K90" s="69">
        <f t="shared" si="19"/>
        <v>-1480</v>
      </c>
      <c r="L90" s="46">
        <f t="shared" si="20"/>
        <v>2.4004372713055888E-2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121129</v>
      </c>
      <c r="F91" s="64">
        <v>750050</v>
      </c>
      <c r="G91" s="64">
        <v>987530</v>
      </c>
      <c r="H91" s="64">
        <v>1041210</v>
      </c>
      <c r="I91" s="64">
        <v>1034846</v>
      </c>
      <c r="J91" s="65">
        <f t="shared" si="18"/>
        <v>-6.1121195532121142E-3</v>
      </c>
      <c r="K91" s="64">
        <f t="shared" si="19"/>
        <v>-6364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42100</v>
      </c>
      <c r="F92" s="27">
        <v>281286</v>
      </c>
      <c r="G92" s="27">
        <v>353943</v>
      </c>
      <c r="H92" s="27">
        <v>376573</v>
      </c>
      <c r="I92" s="27">
        <v>361031</v>
      </c>
      <c r="J92" s="80">
        <f t="shared" si="18"/>
        <v>-4.127221016907745E-2</v>
      </c>
      <c r="K92" s="27">
        <f t="shared" si="19"/>
        <v>-15542</v>
      </c>
      <c r="L92" s="38">
        <f t="shared" si="21"/>
        <v>0.34887413199645162</v>
      </c>
    </row>
    <row r="93" spans="2:13" x14ac:dyDescent="0.25">
      <c r="B93" s="270"/>
      <c r="C93" s="276"/>
      <c r="D93" s="4" t="s">
        <v>45</v>
      </c>
      <c r="E93" s="29">
        <v>21892</v>
      </c>
      <c r="F93" s="29">
        <v>197512</v>
      </c>
      <c r="G93" s="29">
        <v>253859</v>
      </c>
      <c r="H93" s="29">
        <v>264242</v>
      </c>
      <c r="I93" s="29">
        <v>276285</v>
      </c>
      <c r="J93" s="81">
        <f t="shared" si="18"/>
        <v>4.5575646566405004E-2</v>
      </c>
      <c r="K93" s="29">
        <f t="shared" si="19"/>
        <v>12043</v>
      </c>
      <c r="L93" s="75">
        <f>I93/$I$91</f>
        <v>0.26698175380684663</v>
      </c>
    </row>
    <row r="94" spans="2:13" x14ac:dyDescent="0.25">
      <c r="B94" s="270"/>
      <c r="C94" s="276"/>
      <c r="D94" s="4" t="s">
        <v>46</v>
      </c>
      <c r="E94" s="29">
        <v>1109</v>
      </c>
      <c r="F94" s="29">
        <v>6137</v>
      </c>
      <c r="G94" s="29">
        <v>12249</v>
      </c>
      <c r="H94" s="29">
        <v>10335</v>
      </c>
      <c r="I94" s="29">
        <v>9698</v>
      </c>
      <c r="J94" s="81">
        <f t="shared" si="18"/>
        <v>-6.163522012578615E-2</v>
      </c>
      <c r="K94" s="29">
        <f t="shared" si="19"/>
        <v>-637</v>
      </c>
      <c r="L94" s="75">
        <f t="shared" ref="L94:L101" si="22">I94/$I$91</f>
        <v>9.3714427074173354E-3</v>
      </c>
    </row>
    <row r="95" spans="2:13" x14ac:dyDescent="0.25">
      <c r="B95" s="270"/>
      <c r="C95" s="276"/>
      <c r="D95" s="4" t="s">
        <v>47</v>
      </c>
      <c r="E95" s="29">
        <v>4027</v>
      </c>
      <c r="F95" s="29">
        <v>24471</v>
      </c>
      <c r="G95" s="29">
        <v>43145</v>
      </c>
      <c r="H95" s="29">
        <v>46632</v>
      </c>
      <c r="I95" s="29">
        <v>35887</v>
      </c>
      <c r="J95" s="81">
        <f t="shared" si="18"/>
        <v>-0.2304211700120089</v>
      </c>
      <c r="K95" s="29">
        <f t="shared" si="19"/>
        <v>-10745</v>
      </c>
      <c r="L95" s="75">
        <f t="shared" si="22"/>
        <v>3.4678589857814593E-2</v>
      </c>
    </row>
    <row r="96" spans="2:13" x14ac:dyDescent="0.25">
      <c r="B96" s="270"/>
      <c r="C96" s="276"/>
      <c r="D96" s="4" t="s">
        <v>48</v>
      </c>
      <c r="E96" s="29">
        <v>12485</v>
      </c>
      <c r="F96" s="29">
        <v>103427</v>
      </c>
      <c r="G96" s="29">
        <v>143439</v>
      </c>
      <c r="H96" s="29">
        <v>159222</v>
      </c>
      <c r="I96" s="29">
        <v>163457</v>
      </c>
      <c r="J96" s="81">
        <f t="shared" si="18"/>
        <v>2.6598083179460108E-2</v>
      </c>
      <c r="K96" s="29">
        <f t="shared" si="19"/>
        <v>4235</v>
      </c>
      <c r="L96" s="75">
        <f t="shared" si="22"/>
        <v>0.15795297078019338</v>
      </c>
    </row>
    <row r="97" spans="2:12" x14ac:dyDescent="0.25">
      <c r="B97" s="270"/>
      <c r="C97" s="276"/>
      <c r="D97" s="4" t="s">
        <v>49</v>
      </c>
      <c r="E97" s="29">
        <v>2621</v>
      </c>
      <c r="F97" s="29">
        <v>8312</v>
      </c>
      <c r="G97" s="29">
        <v>11185</v>
      </c>
      <c r="H97" s="29">
        <v>10715</v>
      </c>
      <c r="I97" s="29">
        <v>10121</v>
      </c>
      <c r="J97" s="81">
        <f t="shared" si="18"/>
        <v>-5.5436304246383572E-2</v>
      </c>
      <c r="K97" s="29">
        <f t="shared" si="19"/>
        <v>-594</v>
      </c>
      <c r="L97" s="75">
        <f t="shared" si="22"/>
        <v>9.7801991793948079E-3</v>
      </c>
    </row>
    <row r="98" spans="2:12" x14ac:dyDescent="0.25">
      <c r="B98" s="270"/>
      <c r="C98" s="276"/>
      <c r="D98" s="4" t="s">
        <v>50</v>
      </c>
      <c r="E98" s="29">
        <v>5615</v>
      </c>
      <c r="F98" s="29">
        <v>31964</v>
      </c>
      <c r="G98" s="29">
        <v>41801</v>
      </c>
      <c r="H98" s="29">
        <v>41950</v>
      </c>
      <c r="I98" s="29">
        <v>46326</v>
      </c>
      <c r="J98" s="81">
        <f t="shared" si="18"/>
        <v>0.10431466030989278</v>
      </c>
      <c r="K98" s="29">
        <f t="shared" si="19"/>
        <v>4376</v>
      </c>
      <c r="L98" s="75">
        <f t="shared" si="22"/>
        <v>4.4766081136710198E-2</v>
      </c>
    </row>
    <row r="99" spans="2:12" x14ac:dyDescent="0.25">
      <c r="B99" s="270"/>
      <c r="C99" s="276"/>
      <c r="D99" s="4" t="s">
        <v>51</v>
      </c>
      <c r="E99" s="29">
        <v>13115</v>
      </c>
      <c r="F99" s="29">
        <v>33194</v>
      </c>
      <c r="G99" s="29">
        <v>48798</v>
      </c>
      <c r="H99" s="29">
        <v>49218</v>
      </c>
      <c r="I99" s="29">
        <v>52121</v>
      </c>
      <c r="J99" s="81">
        <f t="shared" si="18"/>
        <v>5.898248608232759E-2</v>
      </c>
      <c r="K99" s="29">
        <f t="shared" si="19"/>
        <v>2903</v>
      </c>
      <c r="L99" s="75">
        <f t="shared" si="22"/>
        <v>5.0365948170065886E-2</v>
      </c>
    </row>
    <row r="100" spans="2:12" x14ac:dyDescent="0.25">
      <c r="B100" s="270"/>
      <c r="C100" s="276"/>
      <c r="D100" s="4" t="s">
        <v>52</v>
      </c>
      <c r="E100" s="29">
        <v>12821</v>
      </c>
      <c r="F100" s="29">
        <v>44789</v>
      </c>
      <c r="G100" s="29">
        <v>55197</v>
      </c>
      <c r="H100" s="29">
        <v>56420</v>
      </c>
      <c r="I100" s="29">
        <v>55860</v>
      </c>
      <c r="J100" s="31">
        <f t="shared" si="18"/>
        <v>-9.9255583126550695E-3</v>
      </c>
      <c r="K100" s="29">
        <f t="shared" si="19"/>
        <v>-560</v>
      </c>
      <c r="L100" s="42">
        <f t="shared" si="22"/>
        <v>5.3979046157592532E-2</v>
      </c>
    </row>
    <row r="101" spans="2:12" x14ac:dyDescent="0.25">
      <c r="B101" s="270"/>
      <c r="C101" s="277"/>
      <c r="D101" s="32" t="s">
        <v>53</v>
      </c>
      <c r="E101" s="71">
        <v>5344</v>
      </c>
      <c r="F101" s="71">
        <v>18958</v>
      </c>
      <c r="G101" s="71">
        <v>23914</v>
      </c>
      <c r="H101" s="71">
        <v>25903</v>
      </c>
      <c r="I101" s="71">
        <v>24060</v>
      </c>
      <c r="J101" s="72">
        <f t="shared" si="18"/>
        <v>-7.1150059838628765E-2</v>
      </c>
      <c r="K101" s="71">
        <f t="shared" si="19"/>
        <v>-1843</v>
      </c>
      <c r="L101" s="55">
        <f t="shared" si="22"/>
        <v>2.3249836207513003E-2</v>
      </c>
    </row>
    <row r="102" spans="2:12" x14ac:dyDescent="0.25">
      <c r="B102" s="270"/>
      <c r="C102" s="272" t="s">
        <v>21</v>
      </c>
      <c r="D102" s="63" t="s">
        <v>43</v>
      </c>
      <c r="E102" s="64">
        <v>514028</v>
      </c>
      <c r="F102" s="64">
        <v>4253563</v>
      </c>
      <c r="G102" s="64">
        <v>5729940</v>
      </c>
      <c r="H102" s="64">
        <v>6027617</v>
      </c>
      <c r="I102" s="64">
        <v>5894721</v>
      </c>
      <c r="J102" s="65">
        <f t="shared" si="18"/>
        <v>-2.2047850750968379E-2</v>
      </c>
      <c r="K102" s="64">
        <f t="shared" si="19"/>
        <v>-132896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202139</v>
      </c>
      <c r="F103" s="16">
        <v>1698842</v>
      </c>
      <c r="G103" s="16">
        <v>2182901</v>
      </c>
      <c r="H103" s="16">
        <v>2279505</v>
      </c>
      <c r="I103" s="16">
        <v>2180082</v>
      </c>
      <c r="J103" s="18">
        <f t="shared" si="18"/>
        <v>-4.3616048220995296E-2</v>
      </c>
      <c r="K103" s="16">
        <f t="shared" si="19"/>
        <v>-99423</v>
      </c>
      <c r="L103" s="18">
        <f t="shared" si="23"/>
        <v>0.36983633322085979</v>
      </c>
    </row>
    <row r="104" spans="2:12" x14ac:dyDescent="0.25">
      <c r="B104" s="270"/>
      <c r="C104" s="273"/>
      <c r="D104" s="19" t="s">
        <v>45</v>
      </c>
      <c r="E104" s="20">
        <v>105534</v>
      </c>
      <c r="F104" s="20">
        <v>1185438</v>
      </c>
      <c r="G104" s="20">
        <v>1584577</v>
      </c>
      <c r="H104" s="20">
        <v>1661721</v>
      </c>
      <c r="I104" s="20">
        <v>1688329</v>
      </c>
      <c r="J104" s="68">
        <f t="shared" si="18"/>
        <v>1.601231494336286E-2</v>
      </c>
      <c r="K104" s="20">
        <f t="shared" si="19"/>
        <v>26608</v>
      </c>
      <c r="L104" s="68">
        <f>I104/$I$102</f>
        <v>0.28641372509402907</v>
      </c>
    </row>
    <row r="105" spans="2:12" x14ac:dyDescent="0.25">
      <c r="B105" s="270"/>
      <c r="C105" s="273"/>
      <c r="D105" s="19" t="s">
        <v>46</v>
      </c>
      <c r="E105" s="20">
        <v>4966</v>
      </c>
      <c r="F105" s="20">
        <v>27139</v>
      </c>
      <c r="G105" s="20">
        <v>34163</v>
      </c>
      <c r="H105" s="20">
        <v>39956</v>
      </c>
      <c r="I105" s="20">
        <v>38976</v>
      </c>
      <c r="J105" s="68">
        <f t="shared" si="18"/>
        <v>-2.4526979677645389E-2</v>
      </c>
      <c r="K105" s="20">
        <f t="shared" si="19"/>
        <v>-980</v>
      </c>
      <c r="L105" s="68">
        <f t="shared" ref="L105:L112" si="24">I105/$I$102</f>
        <v>6.6120177697977563E-3</v>
      </c>
    </row>
    <row r="106" spans="2:12" x14ac:dyDescent="0.25">
      <c r="B106" s="270"/>
      <c r="C106" s="273"/>
      <c r="D106" s="19" t="s">
        <v>47</v>
      </c>
      <c r="E106" s="20">
        <v>25853</v>
      </c>
      <c r="F106" s="20">
        <v>127192</v>
      </c>
      <c r="G106" s="20">
        <v>236821</v>
      </c>
      <c r="H106" s="20">
        <v>235129</v>
      </c>
      <c r="I106" s="20">
        <v>182543</v>
      </c>
      <c r="J106" s="68">
        <f t="shared" si="18"/>
        <v>-0.22364744459424402</v>
      </c>
      <c r="K106" s="20">
        <f t="shared" si="19"/>
        <v>-52586</v>
      </c>
      <c r="L106" s="68">
        <f t="shared" si="24"/>
        <v>3.0967199295776678E-2</v>
      </c>
    </row>
    <row r="107" spans="2:12" x14ac:dyDescent="0.25">
      <c r="B107" s="270"/>
      <c r="C107" s="273"/>
      <c r="D107" s="19" t="s">
        <v>48</v>
      </c>
      <c r="E107" s="20">
        <v>55548</v>
      </c>
      <c r="F107" s="20">
        <v>562616</v>
      </c>
      <c r="G107" s="20">
        <v>871429</v>
      </c>
      <c r="H107" s="20">
        <v>959103</v>
      </c>
      <c r="I107" s="20">
        <v>973492</v>
      </c>
      <c r="J107" s="68">
        <f t="shared" si="18"/>
        <v>1.500255968337072E-2</v>
      </c>
      <c r="K107" s="20">
        <f t="shared" si="19"/>
        <v>14389</v>
      </c>
      <c r="L107" s="68">
        <f t="shared" si="24"/>
        <v>0.1651464081166861</v>
      </c>
    </row>
    <row r="108" spans="2:12" x14ac:dyDescent="0.25">
      <c r="B108" s="270"/>
      <c r="C108" s="273"/>
      <c r="D108" s="19" t="s">
        <v>49</v>
      </c>
      <c r="E108" s="20">
        <v>5860</v>
      </c>
      <c r="F108" s="20">
        <v>22783</v>
      </c>
      <c r="G108" s="20">
        <v>28604</v>
      </c>
      <c r="H108" s="20">
        <v>29719</v>
      </c>
      <c r="I108" s="20">
        <v>27366</v>
      </c>
      <c r="J108" s="68">
        <f t="shared" si="18"/>
        <v>-7.9174938591473509E-2</v>
      </c>
      <c r="K108" s="20">
        <f t="shared" si="19"/>
        <v>-2353</v>
      </c>
      <c r="L108" s="68">
        <f t="shared" si="24"/>
        <v>4.6424589051797362E-3</v>
      </c>
    </row>
    <row r="109" spans="2:12" x14ac:dyDescent="0.25">
      <c r="B109" s="270"/>
      <c r="C109" s="273"/>
      <c r="D109" s="19" t="s">
        <v>50</v>
      </c>
      <c r="E109" s="20">
        <v>28110</v>
      </c>
      <c r="F109" s="20">
        <v>197034</v>
      </c>
      <c r="G109" s="20">
        <v>206916</v>
      </c>
      <c r="H109" s="20">
        <v>228188</v>
      </c>
      <c r="I109" s="20">
        <v>230581</v>
      </c>
      <c r="J109" s="68">
        <f t="shared" si="18"/>
        <v>1.0486966886952942E-2</v>
      </c>
      <c r="K109" s="20">
        <f t="shared" si="19"/>
        <v>2393</v>
      </c>
      <c r="L109" s="68">
        <f t="shared" si="24"/>
        <v>3.9116524768517458E-2</v>
      </c>
    </row>
    <row r="110" spans="2:12" x14ac:dyDescent="0.25">
      <c r="B110" s="270"/>
      <c r="C110" s="273"/>
      <c r="D110" s="19" t="s">
        <v>51</v>
      </c>
      <c r="E110" s="20">
        <v>24210</v>
      </c>
      <c r="F110" s="20">
        <v>81974</v>
      </c>
      <c r="G110" s="20">
        <v>111772</v>
      </c>
      <c r="H110" s="20">
        <v>118608</v>
      </c>
      <c r="I110" s="20">
        <v>109715</v>
      </c>
      <c r="J110" s="68">
        <f t="shared" si="18"/>
        <v>-7.4978079050317059E-2</v>
      </c>
      <c r="K110" s="20">
        <f t="shared" si="19"/>
        <v>-8893</v>
      </c>
      <c r="L110" s="68">
        <f t="shared" si="24"/>
        <v>1.8612416092296819E-2</v>
      </c>
    </row>
    <row r="111" spans="2:12" x14ac:dyDescent="0.25">
      <c r="B111" s="270"/>
      <c r="C111" s="273"/>
      <c r="D111" s="19" t="s">
        <v>52</v>
      </c>
      <c r="E111" s="20">
        <v>44980</v>
      </c>
      <c r="F111" s="20">
        <v>256160</v>
      </c>
      <c r="G111" s="20">
        <v>320294</v>
      </c>
      <c r="H111" s="20">
        <v>340167</v>
      </c>
      <c r="I111" s="20">
        <v>338110</v>
      </c>
      <c r="J111" s="22">
        <f t="shared" si="18"/>
        <v>-6.0470298412250711E-3</v>
      </c>
      <c r="K111" s="20">
        <f t="shared" si="19"/>
        <v>-2057</v>
      </c>
      <c r="L111" s="22">
        <f t="shared" si="24"/>
        <v>5.7358100578466735E-2</v>
      </c>
    </row>
    <row r="112" spans="2:12" x14ac:dyDescent="0.25">
      <c r="B112" s="270"/>
      <c r="C112" s="274"/>
      <c r="D112" s="23" t="s">
        <v>53</v>
      </c>
      <c r="E112" s="69">
        <v>16828</v>
      </c>
      <c r="F112" s="69">
        <v>94385</v>
      </c>
      <c r="G112" s="69">
        <v>152463</v>
      </c>
      <c r="H112" s="69">
        <v>135521</v>
      </c>
      <c r="I112" s="69">
        <v>125527</v>
      </c>
      <c r="J112" s="46">
        <f t="shared" si="18"/>
        <v>-7.3745028445775906E-2</v>
      </c>
      <c r="K112" s="69">
        <f t="shared" si="19"/>
        <v>-9994</v>
      </c>
      <c r="L112" s="46">
        <f t="shared" si="24"/>
        <v>2.1294816158389854E-2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4.9831609356974589</v>
      </c>
      <c r="F113" s="73">
        <f t="shared" si="25"/>
        <v>6.8297853550761403</v>
      </c>
      <c r="G113" s="73">
        <f t="shared" si="25"/>
        <v>7.0326808295459147</v>
      </c>
      <c r="H113" s="73">
        <f t="shared" si="25"/>
        <v>7.0001312317669138</v>
      </c>
      <c r="I113" s="73">
        <f t="shared" si="25"/>
        <v>6.8845949459192095</v>
      </c>
      <c r="J113" s="65">
        <f t="shared" si="18"/>
        <v>-1.6504874269127279E-2</v>
      </c>
      <c r="K113" s="73">
        <f t="shared" ref="K113:K114" si="26">(I113-H113)</f>
        <v>-0.11553628584770426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5.8541805438906422</v>
      </c>
      <c r="F114" s="37">
        <f t="shared" si="25"/>
        <v>7.3592005059650161</v>
      </c>
      <c r="G114" s="37">
        <f t="shared" si="25"/>
        <v>7.6156918976248287</v>
      </c>
      <c r="H114" s="37">
        <f t="shared" si="25"/>
        <v>7.4612617507659271</v>
      </c>
      <c r="I114" s="37">
        <f t="shared" si="25"/>
        <v>7.4167332900139824</v>
      </c>
      <c r="J114" s="80">
        <f t="shared" si="18"/>
        <v>-5.9679531745918668E-3</v>
      </c>
      <c r="K114" s="37">
        <f t="shared" si="26"/>
        <v>-4.4528460751944721E-2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5.8174301306432943</v>
      </c>
      <c r="F115" s="41">
        <f>F104/F82</f>
        <v>7.3585812186522324</v>
      </c>
      <c r="G115" s="41">
        <f>G104/G82</f>
        <v>7.7561282427802247</v>
      </c>
      <c r="H115" s="41">
        <f>H104/H82</f>
        <v>7.7503113237907346</v>
      </c>
      <c r="I115" s="41">
        <f>I104/I82</f>
        <v>7.5446940480925209</v>
      </c>
      <c r="J115" s="81">
        <f t="shared" si="18"/>
        <v>-2.6530195640921073E-2</v>
      </c>
      <c r="K115" s="41">
        <f>(I115-H115)</f>
        <v>-0.20561727569821375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5.3340494092373794</v>
      </c>
      <c r="F116" s="41">
        <f t="shared" si="27"/>
        <v>5.0708146487294465</v>
      </c>
      <c r="G116" s="41">
        <f t="shared" si="27"/>
        <v>2.9888888888888889</v>
      </c>
      <c r="H116" s="41">
        <f t="shared" si="27"/>
        <v>4.320968962906889</v>
      </c>
      <c r="I116" s="41">
        <f t="shared" si="27"/>
        <v>4.537897310513447</v>
      </c>
      <c r="J116" s="81">
        <f t="shared" si="18"/>
        <v>5.020363475617784E-2</v>
      </c>
      <c r="K116" s="41">
        <f t="shared" ref="K116:K123" si="28">(I116-H116)</f>
        <v>0.21692834760655799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9.3976735732460916</v>
      </c>
      <c r="F117" s="41">
        <f t="shared" si="27"/>
        <v>6.2677770659833438</v>
      </c>
      <c r="G117" s="41">
        <f t="shared" si="27"/>
        <v>6.5175308234258038</v>
      </c>
      <c r="H117" s="41">
        <f t="shared" si="27"/>
        <v>5.8420045716557345</v>
      </c>
      <c r="I117" s="41">
        <f t="shared" si="27"/>
        <v>5.9730702529367496</v>
      </c>
      <c r="J117" s="81">
        <f t="shared" si="18"/>
        <v>2.2435052844176129E-2</v>
      </c>
      <c r="K117" s="41">
        <f t="shared" si="28"/>
        <v>0.13106568128101515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5.1500092712775825</v>
      </c>
      <c r="F118" s="41">
        <f t="shared" si="27"/>
        <v>6.4994223926805601</v>
      </c>
      <c r="G118" s="41">
        <f t="shared" si="27"/>
        <v>7.390189709711068</v>
      </c>
      <c r="H118" s="41">
        <f t="shared" si="27"/>
        <v>7.3018880852683665</v>
      </c>
      <c r="I118" s="41">
        <f t="shared" si="27"/>
        <v>7.2597188560349002</v>
      </c>
      <c r="J118" s="81">
        <f t="shared" si="18"/>
        <v>-5.7751130585722565E-3</v>
      </c>
      <c r="K118" s="41">
        <f t="shared" si="28"/>
        <v>-4.2169229233466332E-2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2.3152903990517584</v>
      </c>
      <c r="F119" s="41">
        <f t="shared" si="27"/>
        <v>2.9572949117341643</v>
      </c>
      <c r="G119" s="41">
        <f t="shared" si="27"/>
        <v>2.6833020637898688</v>
      </c>
      <c r="H119" s="41">
        <f t="shared" si="27"/>
        <v>2.9659680638722556</v>
      </c>
      <c r="I119" s="41">
        <f t="shared" si="27"/>
        <v>2.8791162546028408</v>
      </c>
      <c r="J119" s="81">
        <f t="shared" si="18"/>
        <v>-2.9282786395219751E-2</v>
      </c>
      <c r="K119" s="41">
        <f t="shared" si="28"/>
        <v>-8.6851809269414826E-2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6.3871847307430132</v>
      </c>
      <c r="F120" s="41">
        <f t="shared" si="27"/>
        <v>7.504627689963816</v>
      </c>
      <c r="G120" s="41">
        <f t="shared" si="27"/>
        <v>5.7244508382670283</v>
      </c>
      <c r="H120" s="41">
        <f t="shared" si="27"/>
        <v>6.4840872925664925</v>
      </c>
      <c r="I120" s="41">
        <f t="shared" si="27"/>
        <v>5.7852071154376894</v>
      </c>
      <c r="J120" s="81">
        <f t="shared" si="18"/>
        <v>-0.10778389395374355</v>
      </c>
      <c r="K120" s="41">
        <f t="shared" si="28"/>
        <v>-0.69888017712880313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1.8902248594628357</v>
      </c>
      <c r="F121" s="41">
        <f t="shared" si="27"/>
        <v>2.6269508091651979</v>
      </c>
      <c r="G121" s="41">
        <f t="shared" si="27"/>
        <v>2.4097102449120387</v>
      </c>
      <c r="H121" s="41">
        <f t="shared" si="27"/>
        <v>2.5511485847027444</v>
      </c>
      <c r="I121" s="41">
        <f t="shared" si="27"/>
        <v>2.2152115974802133</v>
      </c>
      <c r="J121" s="81">
        <f t="shared" si="18"/>
        <v>-0.13168068266853772</v>
      </c>
      <c r="K121" s="41">
        <f t="shared" si="28"/>
        <v>-0.33593698722253107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3.9602042613136117</v>
      </c>
      <c r="F122" s="41">
        <f t="shared" si="27"/>
        <v>6.8741949334478321</v>
      </c>
      <c r="G122" s="41">
        <f t="shared" si="27"/>
        <v>7.0276900122871684</v>
      </c>
      <c r="H122" s="41">
        <f t="shared" si="27"/>
        <v>7.3042666036804018</v>
      </c>
      <c r="I122" s="41">
        <f t="shared" si="27"/>
        <v>7.3802195883264572</v>
      </c>
      <c r="J122" s="31">
        <f t="shared" si="18"/>
        <v>1.0398440906823625E-2</v>
      </c>
      <c r="K122" s="41">
        <f t="shared" si="28"/>
        <v>7.5952984646055377E-2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3.4224120398617042</v>
      </c>
      <c r="F123" s="77">
        <f t="shared" si="27"/>
        <v>5.8201270271936858</v>
      </c>
      <c r="G123" s="77">
        <f t="shared" si="27"/>
        <v>7.8678398183507072</v>
      </c>
      <c r="H123" s="77">
        <f t="shared" si="27"/>
        <v>6.1508192257068943</v>
      </c>
      <c r="I123" s="77">
        <f t="shared" si="27"/>
        <v>6.1074782270228187</v>
      </c>
      <c r="J123" s="72">
        <f t="shared" si="18"/>
        <v>-7.0463782292503607E-3</v>
      </c>
      <c r="K123" s="77">
        <f t="shared" si="28"/>
        <v>-4.3340998684075593E-2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0.16271549131703736</v>
      </c>
      <c r="F124" s="65">
        <v>0.60071081530368453</v>
      </c>
      <c r="G124" s="65">
        <v>0.76713900878443608</v>
      </c>
      <c r="H124" s="65">
        <v>0.786140536375461</v>
      </c>
      <c r="I124" s="65">
        <v>0.7852934158922934</v>
      </c>
      <c r="J124" s="65">
        <f t="shared" si="18"/>
        <v>-1.0775687602541106E-3</v>
      </c>
      <c r="K124" s="73">
        <f t="shared" ref="K124:K125" si="29">(I124-H124)*100</f>
        <v>-8.4712048316759603E-2</v>
      </c>
      <c r="L124" s="65"/>
    </row>
    <row r="125" spans="2:12" x14ac:dyDescent="0.25">
      <c r="B125" s="270"/>
      <c r="C125" s="279"/>
      <c r="D125" s="15" t="s">
        <v>44</v>
      </c>
      <c r="E125" s="18">
        <v>0.1946078700374218</v>
      </c>
      <c r="F125" s="18">
        <v>0.67185428067137887</v>
      </c>
      <c r="G125" s="18">
        <v>0.80413505513713834</v>
      </c>
      <c r="H125" s="18">
        <v>0.81397578538938986</v>
      </c>
      <c r="I125" s="18">
        <v>0.81371574544196357</v>
      </c>
      <c r="J125" s="18">
        <f t="shared" si="18"/>
        <v>-3.1946889833078806E-4</v>
      </c>
      <c r="K125" s="44">
        <f t="shared" si="29"/>
        <v>-2.6003994742629377E-2</v>
      </c>
      <c r="L125" s="18"/>
    </row>
    <row r="126" spans="2:12" x14ac:dyDescent="0.25">
      <c r="B126" s="270"/>
      <c r="C126" s="279"/>
      <c r="D126" s="19" t="s">
        <v>45</v>
      </c>
      <c r="E126" s="68">
        <v>0.11239169144522164</v>
      </c>
      <c r="F126" s="68">
        <v>0.55221641121148779</v>
      </c>
      <c r="G126" s="68">
        <v>0.70323784349690821</v>
      </c>
      <c r="H126" s="68">
        <v>0.72617827130065415</v>
      </c>
      <c r="I126" s="68">
        <v>0.74682054895653494</v>
      </c>
      <c r="J126" s="68">
        <f t="shared" si="18"/>
        <v>2.8425909272813188E-2</v>
      </c>
      <c r="K126" s="45">
        <f>(I126-H126)*100</f>
        <v>2.0642277655880781</v>
      </c>
      <c r="L126" s="68"/>
    </row>
    <row r="127" spans="2:12" x14ac:dyDescent="0.25">
      <c r="B127" s="270"/>
      <c r="C127" s="279"/>
      <c r="D127" s="19" t="s">
        <v>46</v>
      </c>
      <c r="E127" s="68">
        <v>0.17462550109009073</v>
      </c>
      <c r="F127" s="68">
        <v>0.57354495118136861</v>
      </c>
      <c r="G127" s="68">
        <v>0.63490559024680349</v>
      </c>
      <c r="H127" s="68">
        <v>0.73019005847953211</v>
      </c>
      <c r="I127" s="68">
        <v>0.72119014136629411</v>
      </c>
      <c r="J127" s="68">
        <f t="shared" si="18"/>
        <v>-1.2325444599969537E-2</v>
      </c>
      <c r="K127" s="45">
        <f t="shared" ref="K127:K134" si="30">(I127-H127)*100</f>
        <v>-0.89999171132379985</v>
      </c>
      <c r="L127" s="68"/>
    </row>
    <row r="128" spans="2:12" x14ac:dyDescent="0.25">
      <c r="B128" s="270"/>
      <c r="C128" s="279"/>
      <c r="D128" s="19" t="s">
        <v>47</v>
      </c>
      <c r="E128" s="68">
        <v>0.11998533424916925</v>
      </c>
      <c r="F128" s="68">
        <v>0.47255515347862592</v>
      </c>
      <c r="G128" s="68">
        <v>0.87985867037204912</v>
      </c>
      <c r="H128" s="68">
        <v>0.85901285985678799</v>
      </c>
      <c r="I128" s="68">
        <v>0.67026628088006346</v>
      </c>
      <c r="J128" s="68">
        <f t="shared" si="18"/>
        <v>-0.21972497479047259</v>
      </c>
      <c r="K128" s="45">
        <f t="shared" si="30"/>
        <v>-18.874657897672453</v>
      </c>
      <c r="L128" s="68"/>
    </row>
    <row r="129" spans="2:12" x14ac:dyDescent="0.25">
      <c r="B129" s="270"/>
      <c r="C129" s="279"/>
      <c r="D129" s="19" t="s">
        <v>48</v>
      </c>
      <c r="E129" s="68">
        <v>0.15578777323438842</v>
      </c>
      <c r="F129" s="68">
        <v>0.52346062201281907</v>
      </c>
      <c r="G129" s="68">
        <v>0.77167120497664432</v>
      </c>
      <c r="H129" s="68">
        <v>0.80863263860785106</v>
      </c>
      <c r="I129" s="68">
        <v>0.81911227189197555</v>
      </c>
      <c r="J129" s="68">
        <f t="shared" si="18"/>
        <v>1.2959696138615362E-2</v>
      </c>
      <c r="K129" s="45">
        <f t="shared" si="30"/>
        <v>1.047963328412449</v>
      </c>
      <c r="L129" s="68"/>
    </row>
    <row r="130" spans="2:12" x14ac:dyDescent="0.25">
      <c r="B130" s="270"/>
      <c r="C130" s="279"/>
      <c r="D130" s="19" t="s">
        <v>49</v>
      </c>
      <c r="E130" s="68">
        <v>0.213595771824312</v>
      </c>
      <c r="F130" s="68">
        <v>0.61784406779661016</v>
      </c>
      <c r="G130" s="68">
        <v>0.73124217092312804</v>
      </c>
      <c r="H130" s="68">
        <v>0.73598315998018826</v>
      </c>
      <c r="I130" s="68">
        <v>0.68919837811972695</v>
      </c>
      <c r="J130" s="68">
        <f t="shared" si="18"/>
        <v>-6.3567734160820621E-2</v>
      </c>
      <c r="K130" s="45">
        <f t="shared" si="30"/>
        <v>-4.6784781860461315</v>
      </c>
      <c r="L130" s="68"/>
    </row>
    <row r="131" spans="2:12" x14ac:dyDescent="0.25">
      <c r="B131" s="270"/>
      <c r="C131" s="279"/>
      <c r="D131" s="19" t="s">
        <v>50</v>
      </c>
      <c r="E131" s="68">
        <v>0.28010841620662852</v>
      </c>
      <c r="F131" s="68">
        <v>0.80104565172317066</v>
      </c>
      <c r="G131" s="68">
        <v>0.73200810842363329</v>
      </c>
      <c r="H131" s="68">
        <v>0.79281495379056355</v>
      </c>
      <c r="I131" s="68">
        <v>0.80365053308099554</v>
      </c>
      <c r="J131" s="68">
        <f t="shared" si="18"/>
        <v>1.3667223654934224E-2</v>
      </c>
      <c r="K131" s="45">
        <f t="shared" si="30"/>
        <v>1.0835579290431996</v>
      </c>
      <c r="L131" s="68"/>
    </row>
    <row r="132" spans="2:12" x14ac:dyDescent="0.25">
      <c r="B132" s="270"/>
      <c r="C132" s="279"/>
      <c r="D132" s="19" t="s">
        <v>51</v>
      </c>
      <c r="E132" s="68">
        <v>0.24763970009103647</v>
      </c>
      <c r="F132" s="68">
        <v>0.55731641817427779</v>
      </c>
      <c r="G132" s="68">
        <v>0.66894091736091166</v>
      </c>
      <c r="H132" s="68">
        <v>0.71380511906982902</v>
      </c>
      <c r="I132" s="68">
        <v>0.69413074699008614</v>
      </c>
      <c r="J132" s="68">
        <f t="shared" si="18"/>
        <v>-2.7562665991217372E-2</v>
      </c>
      <c r="K132" s="45">
        <f t="shared" si="30"/>
        <v>-1.9674372079742874</v>
      </c>
      <c r="L132" s="68"/>
    </row>
    <row r="133" spans="2:12" x14ac:dyDescent="0.25">
      <c r="B133" s="270"/>
      <c r="C133" s="279"/>
      <c r="D133" s="19" t="s">
        <v>52</v>
      </c>
      <c r="E133" s="68">
        <v>0.22737382724037528</v>
      </c>
      <c r="F133" s="68">
        <v>0.67712023007708</v>
      </c>
      <c r="G133" s="68">
        <v>0.8462528237578768</v>
      </c>
      <c r="H133" s="68">
        <v>0.88378020265003898</v>
      </c>
      <c r="I133" s="68">
        <v>0.88204986395285434</v>
      </c>
      <c r="J133" s="68">
        <f t="shared" si="18"/>
        <v>-1.9578835235233294E-3</v>
      </c>
      <c r="K133" s="45">
        <f t="shared" si="30"/>
        <v>-0.17303386971846413</v>
      </c>
      <c r="L133" s="22"/>
    </row>
    <row r="134" spans="2:12" x14ac:dyDescent="0.25">
      <c r="B134" s="270"/>
      <c r="C134" s="280"/>
      <c r="D134" s="23" t="s">
        <v>53</v>
      </c>
      <c r="E134" s="68">
        <v>0.10682206267893077</v>
      </c>
      <c r="F134" s="68">
        <v>0.45798619029827209</v>
      </c>
      <c r="G134" s="68">
        <v>0.83872724572145296</v>
      </c>
      <c r="H134" s="68">
        <v>0.73333080810813733</v>
      </c>
      <c r="I134" s="68">
        <v>0.68344885036506287</v>
      </c>
      <c r="J134" s="68">
        <f t="shared" si="18"/>
        <v>-6.8021085697682615E-2</v>
      </c>
      <c r="K134" s="45">
        <f t="shared" si="30"/>
        <v>-4.9881957743074468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53281.5</v>
      </c>
      <c r="F135" s="64">
        <v>119984</v>
      </c>
      <c r="G135" s="64">
        <v>126549.5</v>
      </c>
      <c r="H135" s="64">
        <v>127785.5</v>
      </c>
      <c r="I135" s="64">
        <v>127200</v>
      </c>
      <c r="J135" s="65">
        <f t="shared" si="18"/>
        <v>-4.5818970070938825E-3</v>
      </c>
      <c r="K135" s="64">
        <f t="shared" ref="K135:K136" si="31">I135-H135</f>
        <v>-585.5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17502</v>
      </c>
      <c r="F136" s="27">
        <v>42864.5</v>
      </c>
      <c r="G136" s="27">
        <v>46005</v>
      </c>
      <c r="H136" s="27">
        <v>46672</v>
      </c>
      <c r="I136" s="27">
        <v>45377</v>
      </c>
      <c r="J136" s="36">
        <f t="shared" si="18"/>
        <v>-2.7746828933836176E-2</v>
      </c>
      <c r="K136" s="27">
        <f t="shared" si="31"/>
        <v>-1295</v>
      </c>
      <c r="L136" s="38">
        <f t="shared" ref="L136:L145" si="32">I136/$I$135</f>
        <v>0.35673742138364778</v>
      </c>
    </row>
    <row r="137" spans="2:12" x14ac:dyDescent="0.25">
      <c r="B137" s="270"/>
      <c r="C137" s="276"/>
      <c r="D137" s="4" t="s">
        <v>45</v>
      </c>
      <c r="E137" s="29">
        <v>15829</v>
      </c>
      <c r="F137" s="29">
        <v>36341.5</v>
      </c>
      <c r="G137" s="29">
        <v>38144</v>
      </c>
      <c r="H137" s="29">
        <v>38136</v>
      </c>
      <c r="I137" s="29">
        <v>38307</v>
      </c>
      <c r="J137" s="74">
        <f>I137/H137-1</f>
        <v>4.4839521711768082E-3</v>
      </c>
      <c r="K137" s="29">
        <f>I137-H137</f>
        <v>171</v>
      </c>
      <c r="L137" s="75">
        <f t="shared" si="32"/>
        <v>0.30115566037735847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7.2012578616352197E-3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3.6289308176100626E-2</v>
      </c>
    </row>
    <row r="140" spans="2:12" x14ac:dyDescent="0.25">
      <c r="B140" s="270"/>
      <c r="C140" s="276"/>
      <c r="D140" s="4" t="s">
        <v>48</v>
      </c>
      <c r="E140" s="29">
        <v>6018</v>
      </c>
      <c r="F140" s="29">
        <v>18222</v>
      </c>
      <c r="G140" s="29">
        <v>19144.5</v>
      </c>
      <c r="H140" s="29">
        <v>19768</v>
      </c>
      <c r="I140" s="29">
        <v>20159</v>
      </c>
      <c r="J140" s="74">
        <f t="shared" si="33"/>
        <v>1.9779441521651231E-2</v>
      </c>
      <c r="K140" s="29">
        <f t="shared" si="34"/>
        <v>391</v>
      </c>
      <c r="L140" s="75">
        <f t="shared" si="32"/>
        <v>0.15848270440251572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5.290880503144654E-3</v>
      </c>
    </row>
    <row r="142" spans="2:12" x14ac:dyDescent="0.25">
      <c r="B142" s="270"/>
      <c r="C142" s="276"/>
      <c r="D142" s="4" t="s">
        <v>50</v>
      </c>
      <c r="E142" s="29">
        <v>1682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3.8231132075471699E-2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2769.5</v>
      </c>
      <c r="I143" s="29">
        <v>2679</v>
      </c>
      <c r="J143" s="74">
        <f t="shared" si="33"/>
        <v>-3.2677378588192862E-2</v>
      </c>
      <c r="K143" s="29">
        <f t="shared" si="34"/>
        <v>-90.5</v>
      </c>
      <c r="L143" s="75">
        <f t="shared" si="32"/>
        <v>2.1061320754716981E-2</v>
      </c>
    </row>
    <row r="144" spans="2:12" x14ac:dyDescent="0.25">
      <c r="B144" s="270"/>
      <c r="C144" s="276"/>
      <c r="D144" s="4" t="s">
        <v>52</v>
      </c>
      <c r="E144" s="29">
        <v>3327.5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5.1077044025157232E-2</v>
      </c>
    </row>
    <row r="145" spans="2:12" x14ac:dyDescent="0.25">
      <c r="B145" s="271"/>
      <c r="C145" s="277"/>
      <c r="D145" s="32" t="s">
        <v>53</v>
      </c>
      <c r="E145" s="71">
        <v>2667</v>
      </c>
      <c r="F145" s="71">
        <v>3493</v>
      </c>
      <c r="G145" s="71">
        <v>3081</v>
      </c>
      <c r="H145" s="71">
        <v>3081</v>
      </c>
      <c r="I145" s="71">
        <v>3113</v>
      </c>
      <c r="J145" s="61">
        <f t="shared" si="33"/>
        <v>1.0386238234339595E-2</v>
      </c>
      <c r="K145" s="71">
        <f t="shared" si="34"/>
        <v>32</v>
      </c>
      <c r="L145" s="55">
        <f t="shared" si="32"/>
        <v>2.4473270440251573E-2</v>
      </c>
    </row>
    <row r="146" spans="2:12" ht="6" customHeight="1" x14ac:dyDescent="0.25"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47"/>
    </row>
    <row r="147" spans="2:12" x14ac:dyDescent="0.25">
      <c r="B147" s="286" t="s">
        <v>55</v>
      </c>
      <c r="C147" s="286"/>
      <c r="D147" s="286"/>
      <c r="E147" s="286"/>
      <c r="F147" s="286"/>
      <c r="G147" s="286"/>
      <c r="H147" s="286"/>
      <c r="I147" s="286"/>
      <c r="J147" s="286"/>
      <c r="K147" s="286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47"/>
    </row>
    <row r="220" spans="2:12" x14ac:dyDescent="0.25">
      <c r="B220" s="286" t="s">
        <v>55</v>
      </c>
      <c r="C220" s="286"/>
      <c r="D220" s="286"/>
      <c r="E220" s="286"/>
      <c r="F220" s="286"/>
      <c r="G220" s="286"/>
      <c r="H220" s="286"/>
      <c r="I220" s="286"/>
      <c r="J220" s="286"/>
      <c r="K220" s="28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2B520-4CB1-4667-B6E7-B0CAC1BC75FE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68" t="s">
        <v>288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8.698648398805064</v>
      </c>
      <c r="D9" s="187">
        <v>0.10698328581209893</v>
      </c>
      <c r="E9" s="186">
        <v>6.4503121098626712</v>
      </c>
      <c r="F9" s="187">
        <f t="shared" ref="F9:J21" si="0">IFERROR(E9-C9,"-")</f>
        <v>-2.2483362889423928</v>
      </c>
      <c r="G9" s="186">
        <v>7.8975915168785624</v>
      </c>
      <c r="H9" s="187">
        <f t="shared" si="0"/>
        <v>1.4472794070158912</v>
      </c>
      <c r="I9" s="186">
        <v>7.9384785610073729</v>
      </c>
      <c r="J9" s="187">
        <f t="shared" si="0"/>
        <v>4.0887044128810501E-2</v>
      </c>
      <c r="K9" s="186">
        <v>8.192558804240365</v>
      </c>
      <c r="L9" s="187">
        <f t="shared" ref="L9:L21" si="1">IFERROR(K9-I9,"-")</f>
        <v>0.25408024323299205</v>
      </c>
      <c r="M9" s="186">
        <v>8.0574486474558196</v>
      </c>
      <c r="N9" s="187">
        <f t="shared" ref="N9:N10" si="2">IFERROR(M9-K9,"-")</f>
        <v>-0.13511015678454541</v>
      </c>
    </row>
    <row r="10" spans="1:15" x14ac:dyDescent="0.25">
      <c r="A10" s="1" t="s">
        <v>72</v>
      </c>
      <c r="B10" s="116" t="s">
        <v>73</v>
      </c>
      <c r="C10" s="186">
        <v>7.9022125154306337</v>
      </c>
      <c r="D10" s="187">
        <v>-0.13598710257318558</v>
      </c>
      <c r="E10" s="186">
        <v>5.3170466883821934</v>
      </c>
      <c r="F10" s="187">
        <f t="shared" si="0"/>
        <v>-2.5851658270484403</v>
      </c>
      <c r="G10" s="186">
        <v>6.9120244256787435</v>
      </c>
      <c r="H10" s="187">
        <f t="shared" si="0"/>
        <v>1.5949777372965501</v>
      </c>
      <c r="I10" s="186">
        <v>7.573860021727854</v>
      </c>
      <c r="J10" s="187">
        <f t="shared" si="0"/>
        <v>0.66183559604911046</v>
      </c>
      <c r="K10" s="186">
        <v>7.3477985852502536</v>
      </c>
      <c r="L10" s="187">
        <f t="shared" si="1"/>
        <v>-0.22606143647760035</v>
      </c>
      <c r="M10" s="186">
        <v>7.0598509811422456</v>
      </c>
      <c r="N10" s="187">
        <f t="shared" si="2"/>
        <v>-0.28794760410800802</v>
      </c>
    </row>
    <row r="11" spans="1:15" x14ac:dyDescent="0.25">
      <c r="A11" s="1" t="s">
        <v>74</v>
      </c>
      <c r="B11" s="116" t="s">
        <v>75</v>
      </c>
      <c r="C11" s="186">
        <v>9.2650728155339799</v>
      </c>
      <c r="D11" s="187">
        <v>2.0269272667703646</v>
      </c>
      <c r="E11" s="186">
        <v>5.692027581932285</v>
      </c>
      <c r="F11" s="187">
        <f t="shared" si="0"/>
        <v>-3.5730452336016949</v>
      </c>
      <c r="G11" s="186">
        <v>7.1458150200649726</v>
      </c>
      <c r="H11" s="187">
        <f t="shared" si="0"/>
        <v>1.4537874381326876</v>
      </c>
      <c r="I11" s="186">
        <v>7.1611875782049825</v>
      </c>
      <c r="J11" s="187">
        <f t="shared" si="0"/>
        <v>1.5372558140009929E-2</v>
      </c>
      <c r="K11" s="186">
        <v>7.0496921187274779</v>
      </c>
      <c r="L11" s="187">
        <f t="shared" si="1"/>
        <v>-0.11149545947750461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5.1790914385556199</v>
      </c>
      <c r="F12" s="187" t="str">
        <f t="shared" si="0"/>
        <v>-</v>
      </c>
      <c r="G12" s="186">
        <v>6.5430669710120082</v>
      </c>
      <c r="H12" s="187">
        <f t="shared" si="0"/>
        <v>1.3639755324563883</v>
      </c>
      <c r="I12" s="186">
        <v>6.6071071115401994</v>
      </c>
      <c r="J12" s="187">
        <f t="shared" si="0"/>
        <v>6.4040140528191181E-2</v>
      </c>
      <c r="K12" s="186">
        <v>6.9559722393475543</v>
      </c>
      <c r="L12" s="187">
        <f t="shared" si="1"/>
        <v>0.3488651278073549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4.6204303863106038</v>
      </c>
      <c r="F13" s="187" t="str">
        <f t="shared" si="0"/>
        <v>-</v>
      </c>
      <c r="G13" s="186">
        <v>6.7084381642859343</v>
      </c>
      <c r="H13" s="187">
        <f t="shared" si="0"/>
        <v>2.0880077779753305</v>
      </c>
      <c r="I13" s="186">
        <v>6.9440868449374946</v>
      </c>
      <c r="J13" s="187">
        <f t="shared" si="0"/>
        <v>0.2356486806515603</v>
      </c>
      <c r="K13" s="186">
        <v>6.7511616134222852</v>
      </c>
      <c r="L13" s="187">
        <f t="shared" si="1"/>
        <v>-0.19292523151520946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5.3860594883435002</v>
      </c>
      <c r="F14" s="187" t="str">
        <f t="shared" si="0"/>
        <v>-</v>
      </c>
      <c r="G14" s="186">
        <v>6.7874628069998488</v>
      </c>
      <c r="H14" s="187">
        <f t="shared" si="0"/>
        <v>1.4014033186563486</v>
      </c>
      <c r="I14" s="186">
        <v>6.9046855643809666</v>
      </c>
      <c r="J14" s="187">
        <f t="shared" si="0"/>
        <v>0.11722275738111776</v>
      </c>
      <c r="K14" s="186">
        <v>6.9467325160948938</v>
      </c>
      <c r="L14" s="187">
        <f t="shared" si="1"/>
        <v>4.204695171392725E-2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6.0443979654893756</v>
      </c>
      <c r="F15" s="187" t="str">
        <f t="shared" si="0"/>
        <v>-</v>
      </c>
      <c r="G15" s="186">
        <v>7.167841512711723</v>
      </c>
      <c r="H15" s="187">
        <f t="shared" si="0"/>
        <v>1.1234435472223474</v>
      </c>
      <c r="I15" s="186">
        <v>7.7222369937073472</v>
      </c>
      <c r="J15" s="187">
        <f t="shared" si="0"/>
        <v>0.55439548099562419</v>
      </c>
      <c r="K15" s="186">
        <v>7.3925116386568499</v>
      </c>
      <c r="L15" s="187">
        <f t="shared" si="1"/>
        <v>-0.32972535505049727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6.2072200759666263</v>
      </c>
      <c r="D16" s="187">
        <v>-1.8809502763133246</v>
      </c>
      <c r="E16" s="186">
        <v>7.2883713042003508</v>
      </c>
      <c r="F16" s="187">
        <f t="shared" si="0"/>
        <v>1.0811512282337246</v>
      </c>
      <c r="G16" s="186">
        <v>7.5955180077018341</v>
      </c>
      <c r="H16" s="187">
        <f t="shared" si="0"/>
        <v>0.30714670350148321</v>
      </c>
      <c r="I16" s="186">
        <v>8.1097716550938816</v>
      </c>
      <c r="J16" s="187">
        <f t="shared" si="0"/>
        <v>0.5142536473920476</v>
      </c>
      <c r="K16" s="186">
        <v>7.4201266434724724</v>
      </c>
      <c r="L16" s="187">
        <f t="shared" si="1"/>
        <v>-0.68964501162140923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5.8190319031903188</v>
      </c>
      <c r="D17" s="187">
        <v>-2.2064038579189456</v>
      </c>
      <c r="E17" s="186">
        <v>7.164842426296171</v>
      </c>
      <c r="F17" s="187">
        <f t="shared" si="0"/>
        <v>1.3458105231058521</v>
      </c>
      <c r="G17" s="186">
        <v>7.2474007241185694</v>
      </c>
      <c r="H17" s="187">
        <f t="shared" si="0"/>
        <v>8.255829782239843E-2</v>
      </c>
      <c r="I17" s="186">
        <v>7.4536678097510061</v>
      </c>
      <c r="J17" s="187">
        <f t="shared" si="0"/>
        <v>0.20626708563243668</v>
      </c>
      <c r="K17" s="186">
        <v>7.2665766981556459</v>
      </c>
      <c r="L17" s="187">
        <f t="shared" si="1"/>
        <v>-0.18709111159536018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4.6894435729445423</v>
      </c>
      <c r="D18" s="187">
        <v>-2.8488036638951675</v>
      </c>
      <c r="E18" s="186">
        <v>7.0135595872877472</v>
      </c>
      <c r="F18" s="187">
        <f t="shared" si="0"/>
        <v>2.3241160143432049</v>
      </c>
      <c r="G18" s="186">
        <v>7.0836770928106425</v>
      </c>
      <c r="H18" s="187">
        <f t="shared" si="0"/>
        <v>7.0117505522895307E-2</v>
      </c>
      <c r="I18" s="186">
        <v>7.2239690096301068</v>
      </c>
      <c r="J18" s="187">
        <f t="shared" si="0"/>
        <v>0.14029191681946429</v>
      </c>
      <c r="K18" s="186">
        <v>6.9581148065238247</v>
      </c>
      <c r="L18" s="187">
        <f t="shared" si="1"/>
        <v>-0.26585420310628205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6.71445023639229</v>
      </c>
      <c r="D19" s="187">
        <v>-1.0001215514342832</v>
      </c>
      <c r="E19" s="186">
        <v>7.474227037296723</v>
      </c>
      <c r="F19" s="187">
        <f t="shared" si="0"/>
        <v>0.759776800904433</v>
      </c>
      <c r="G19" s="186">
        <v>7.319989568392228</v>
      </c>
      <c r="H19" s="187">
        <f t="shared" si="0"/>
        <v>-0.15423746890449497</v>
      </c>
      <c r="I19" s="186">
        <v>7.4367055851367114</v>
      </c>
      <c r="J19" s="187">
        <f t="shared" si="0"/>
        <v>0.1167160167444834</v>
      </c>
      <c r="K19" s="186">
        <v>7.1759629902735345</v>
      </c>
      <c r="L19" s="187">
        <f t="shared" si="1"/>
        <v>-0.26074259486317697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6.7961834693642951</v>
      </c>
      <c r="D20" s="187">
        <v>-1.1000705546333638</v>
      </c>
      <c r="E20" s="186">
        <v>7.3496544290152812</v>
      </c>
      <c r="F20" s="187">
        <f t="shared" si="0"/>
        <v>0.55347095965098614</v>
      </c>
      <c r="G20" s="186">
        <v>7.2560849086919399</v>
      </c>
      <c r="H20" s="187">
        <f t="shared" si="0"/>
        <v>-9.3569520323341315E-2</v>
      </c>
      <c r="I20" s="186">
        <v>7.4519302269326904</v>
      </c>
      <c r="J20" s="187">
        <f t="shared" si="0"/>
        <v>0.19584531824075047</v>
      </c>
      <c r="K20" s="186">
        <v>7.2321784322217413</v>
      </c>
      <c r="L20" s="187">
        <f t="shared" si="1"/>
        <v>-0.21975179471094908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7.6155004062928775</v>
      </c>
      <c r="D21" s="189">
        <v>-0.15230900889600463</v>
      </c>
      <c r="E21" s="188">
        <v>6.8402382490482632</v>
      </c>
      <c r="F21" s="189">
        <f t="shared" si="0"/>
        <v>-0.77526215724461434</v>
      </c>
      <c r="G21" s="188">
        <v>7.1290659289847085</v>
      </c>
      <c r="H21" s="189">
        <f t="shared" si="0"/>
        <v>0.28882767993644531</v>
      </c>
      <c r="I21" s="188">
        <v>7.378386609473794</v>
      </c>
      <c r="J21" s="189">
        <f t="shared" si="0"/>
        <v>0.24932068048908551</v>
      </c>
      <c r="K21" s="188">
        <v>7.2163244160098223</v>
      </c>
      <c r="L21" s="189">
        <f t="shared" si="1"/>
        <v>-0.16206219346397166</v>
      </c>
      <c r="M21" s="188">
        <v>7.5446940480925209</v>
      </c>
      <c r="N21" s="189">
        <v>-0.20561727569821375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8" t="s">
        <v>289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6.760768126346016</v>
      </c>
      <c r="D31" s="187">
        <v>0.82358680878533885</v>
      </c>
      <c r="E31" s="186">
        <v>2.9690666666666665</v>
      </c>
      <c r="F31" s="187">
        <f t="shared" ref="F31:J43" si="3">IFERROR(E31-C31,"-")</f>
        <v>-3.7917014596793495</v>
      </c>
      <c r="G31" s="186">
        <v>5.5555555555555554</v>
      </c>
      <c r="H31" s="187">
        <f t="shared" si="3"/>
        <v>2.5864888888888888</v>
      </c>
      <c r="I31" s="186">
        <v>5.5796133567662567</v>
      </c>
      <c r="J31" s="187">
        <f t="shared" si="3"/>
        <v>2.4057801210701335E-2</v>
      </c>
      <c r="K31" s="186">
        <v>7.3524869407222351</v>
      </c>
      <c r="L31" s="187">
        <f t="shared" ref="L31:N43" si="4">IFERROR(K31-I31,"-")</f>
        <v>1.7728735839559784</v>
      </c>
      <c r="M31" s="186">
        <v>6.1684782608695654</v>
      </c>
      <c r="N31" s="187">
        <f t="shared" si="4"/>
        <v>-1.1840086798526697</v>
      </c>
    </row>
    <row r="32" spans="1:15" x14ac:dyDescent="0.25">
      <c r="B32" s="116" t="s">
        <v>73</v>
      </c>
      <c r="C32" s="186">
        <v>5.0345876701361085</v>
      </c>
      <c r="D32" s="187">
        <v>-0.56218652341227848</v>
      </c>
      <c r="E32" s="186">
        <v>2.6767744085304899</v>
      </c>
      <c r="F32" s="187">
        <f t="shared" si="3"/>
        <v>-2.3578132616056187</v>
      </c>
      <c r="G32" s="186">
        <v>4.0021885521885521</v>
      </c>
      <c r="H32" s="187">
        <f t="shared" si="3"/>
        <v>1.3254141436580622</v>
      </c>
      <c r="I32" s="186">
        <v>5.0381155303030303</v>
      </c>
      <c r="J32" s="187">
        <f t="shared" si="3"/>
        <v>1.0359269781144782</v>
      </c>
      <c r="K32" s="186">
        <v>5.4027580612451835</v>
      </c>
      <c r="L32" s="187">
        <f t="shared" si="4"/>
        <v>0.36464253094215326</v>
      </c>
      <c r="M32" s="186">
        <v>5.4040744021257749</v>
      </c>
      <c r="N32" s="187">
        <f t="shared" si="4"/>
        <v>1.3163408805914045E-3</v>
      </c>
    </row>
    <row r="33" spans="2:15" x14ac:dyDescent="0.25">
      <c r="B33" s="116" t="s">
        <v>75</v>
      </c>
      <c r="C33" s="186">
        <v>6.5454119850187267</v>
      </c>
      <c r="D33" s="187">
        <v>1.84229126232505</v>
      </c>
      <c r="E33" s="186">
        <v>2.8041892209931749</v>
      </c>
      <c r="F33" s="187">
        <f t="shared" si="3"/>
        <v>-3.7412227640255518</v>
      </c>
      <c r="G33" s="186">
        <v>4.7348951911220718</v>
      </c>
      <c r="H33" s="187">
        <f t="shared" si="3"/>
        <v>1.9307059701288969</v>
      </c>
      <c r="I33" s="186">
        <v>3.8983811508254527</v>
      </c>
      <c r="J33" s="187">
        <f t="shared" si="3"/>
        <v>-0.83651404029661913</v>
      </c>
      <c r="K33" s="186">
        <v>4.4575552755183869</v>
      </c>
      <c r="L33" s="187">
        <f t="shared" si="4"/>
        <v>0.55917412469293426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2.8363602668643439</v>
      </c>
      <c r="F34" s="187" t="str">
        <f>IFERROR(E34-C34,"-")</f>
        <v>-</v>
      </c>
      <c r="G34" s="186">
        <v>3.6411368735976066</v>
      </c>
      <c r="H34" s="187">
        <f>IFERROR(G34-E34,"-")</f>
        <v>0.80477660673326268</v>
      </c>
      <c r="I34" s="186">
        <v>3.6246361991662077</v>
      </c>
      <c r="J34" s="187">
        <f>IFERROR(I34-G34,"-")</f>
        <v>-1.650067443139891E-2</v>
      </c>
      <c r="K34" s="186">
        <v>4.6420082464225079</v>
      </c>
      <c r="L34" s="187">
        <f>IFERROR(K34-I34,"-")</f>
        <v>1.0173720472563001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2.8338310205515547</v>
      </c>
      <c r="F35" s="187" t="str">
        <f t="shared" si="3"/>
        <v>-</v>
      </c>
      <c r="G35" s="186">
        <v>3.4796167758334149</v>
      </c>
      <c r="H35" s="187">
        <f t="shared" si="3"/>
        <v>0.64578575528186022</v>
      </c>
      <c r="I35" s="186">
        <v>3.6548551535496707</v>
      </c>
      <c r="J35" s="187">
        <f t="shared" si="3"/>
        <v>0.17523837771625583</v>
      </c>
      <c r="K35" s="186">
        <v>4.3112755314714466</v>
      </c>
      <c r="L35" s="187">
        <f t="shared" si="4"/>
        <v>0.65642037792177588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3.6374367622259696</v>
      </c>
      <c r="F36" s="187" t="str">
        <f t="shared" si="3"/>
        <v>-</v>
      </c>
      <c r="G36" s="186">
        <v>3.7317953020134227</v>
      </c>
      <c r="H36" s="187">
        <f t="shared" si="3"/>
        <v>9.4358539787453122E-2</v>
      </c>
      <c r="I36" s="186">
        <v>3.624319271722344</v>
      </c>
      <c r="J36" s="187">
        <f t="shared" si="3"/>
        <v>-0.10747603029107866</v>
      </c>
      <c r="K36" s="186">
        <v>4.4162603150787696</v>
      </c>
      <c r="L36" s="187">
        <f t="shared" si="4"/>
        <v>0.79194104335642557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4.3441689240814059</v>
      </c>
      <c r="F37" s="187" t="str">
        <f t="shared" si="3"/>
        <v>-</v>
      </c>
      <c r="G37" s="186">
        <v>3.8822834434240909</v>
      </c>
      <c r="H37" s="187">
        <f t="shared" si="3"/>
        <v>-0.46188548065731494</v>
      </c>
      <c r="I37" s="186">
        <v>4.5663906142167008</v>
      </c>
      <c r="J37" s="187">
        <f t="shared" si="3"/>
        <v>0.68410717079260985</v>
      </c>
      <c r="K37" s="186">
        <v>4.9601563571526537</v>
      </c>
      <c r="L37" s="187">
        <f t="shared" si="4"/>
        <v>0.3937657429359529</v>
      </c>
      <c r="M37" s="186"/>
      <c r="N37" s="187"/>
    </row>
    <row r="38" spans="2:15" x14ac:dyDescent="0.25">
      <c r="B38" s="116" t="s">
        <v>85</v>
      </c>
      <c r="C38" s="186">
        <v>4.6143269522941353</v>
      </c>
      <c r="D38" s="187">
        <v>-0.50104136966397217</v>
      </c>
      <c r="E38" s="186">
        <v>5.4277981213182613</v>
      </c>
      <c r="F38" s="187">
        <f t="shared" si="3"/>
        <v>0.81347116902412608</v>
      </c>
      <c r="G38" s="186">
        <v>4.4554703476482613</v>
      </c>
      <c r="H38" s="187">
        <f t="shared" si="3"/>
        <v>-0.97232777367000001</v>
      </c>
      <c r="I38" s="186">
        <v>6.6265664160401005</v>
      </c>
      <c r="J38" s="187">
        <f t="shared" si="3"/>
        <v>2.1710960683918392</v>
      </c>
      <c r="K38" s="186">
        <v>4.7279829175563775</v>
      </c>
      <c r="L38" s="187">
        <f t="shared" si="4"/>
        <v>-1.8985834984837231</v>
      </c>
      <c r="M38" s="186"/>
      <c r="N38" s="187"/>
    </row>
    <row r="39" spans="2:15" x14ac:dyDescent="0.25">
      <c r="B39" s="116" t="s">
        <v>87</v>
      </c>
      <c r="C39" s="186">
        <v>4.3455778468493929</v>
      </c>
      <c r="D39" s="187">
        <v>-0.43990671575781093</v>
      </c>
      <c r="E39" s="186">
        <v>4.9467008029791693</v>
      </c>
      <c r="F39" s="187">
        <f t="shared" si="3"/>
        <v>0.6011229561297764</v>
      </c>
      <c r="G39" s="186">
        <v>4.1337996184939598</v>
      </c>
      <c r="H39" s="187">
        <f t="shared" si="3"/>
        <v>-0.81290118448520943</v>
      </c>
      <c r="I39" s="186">
        <v>5.0893605138229541</v>
      </c>
      <c r="J39" s="187">
        <f t="shared" si="3"/>
        <v>0.95556089532899424</v>
      </c>
      <c r="K39" s="186">
        <v>4.7429580738124013</v>
      </c>
      <c r="L39" s="187">
        <f t="shared" si="4"/>
        <v>-0.34640244001055276</v>
      </c>
      <c r="M39" s="186"/>
      <c r="N39" s="187"/>
    </row>
    <row r="40" spans="2:15" x14ac:dyDescent="0.25">
      <c r="B40" s="116" t="s">
        <v>89</v>
      </c>
      <c r="C40" s="186">
        <v>3.6897439197014541</v>
      </c>
      <c r="D40" s="187">
        <v>-1.0349304313434335</v>
      </c>
      <c r="E40" s="186">
        <v>4.7896052631578945</v>
      </c>
      <c r="F40" s="187">
        <f t="shared" si="3"/>
        <v>1.0998613434564404</v>
      </c>
      <c r="G40" s="186">
        <v>4.0372852953498111</v>
      </c>
      <c r="H40" s="187">
        <f t="shared" si="3"/>
        <v>-0.75231996780808341</v>
      </c>
      <c r="I40" s="186">
        <v>4.4011691271178046</v>
      </c>
      <c r="J40" s="187">
        <f t="shared" si="3"/>
        <v>0.36388383176799355</v>
      </c>
      <c r="K40" s="186">
        <v>4.4360825790704768</v>
      </c>
      <c r="L40" s="187">
        <f t="shared" si="4"/>
        <v>3.4913451952672148E-2</v>
      </c>
      <c r="M40" s="186"/>
      <c r="N40" s="187"/>
    </row>
    <row r="41" spans="2:15" x14ac:dyDescent="0.25">
      <c r="B41" s="116" t="s">
        <v>91</v>
      </c>
      <c r="C41" s="186">
        <v>4.1041587180465475</v>
      </c>
      <c r="D41" s="187">
        <v>-0.99736279297129116</v>
      </c>
      <c r="E41" s="186">
        <v>4.617627567925779</v>
      </c>
      <c r="F41" s="187">
        <f t="shared" si="3"/>
        <v>0.51346884987923147</v>
      </c>
      <c r="G41" s="186">
        <v>5.1769686706181206</v>
      </c>
      <c r="H41" s="187">
        <f t="shared" si="3"/>
        <v>0.55934110269234161</v>
      </c>
      <c r="I41" s="186">
        <v>5.175188719555619</v>
      </c>
      <c r="J41" s="187">
        <f t="shared" si="3"/>
        <v>-1.7799510625016168E-3</v>
      </c>
      <c r="K41" s="186">
        <v>4.5135178889428529</v>
      </c>
      <c r="L41" s="187">
        <f t="shared" si="4"/>
        <v>-0.6616708306127661</v>
      </c>
      <c r="M41" s="186"/>
      <c r="N41" s="187"/>
    </row>
    <row r="42" spans="2:15" x14ac:dyDescent="0.25">
      <c r="B42" s="116" t="s">
        <v>93</v>
      </c>
      <c r="C42" s="186">
        <v>3.6467040068935805</v>
      </c>
      <c r="D42" s="187">
        <v>-1.0995027261552579</v>
      </c>
      <c r="E42" s="186">
        <v>4.3334217154978125</v>
      </c>
      <c r="F42" s="187">
        <f t="shared" si="3"/>
        <v>0.68671770860423198</v>
      </c>
      <c r="G42" s="186">
        <v>4.5729776891437117</v>
      </c>
      <c r="H42" s="187">
        <f t="shared" si="3"/>
        <v>0.2395559736458992</v>
      </c>
      <c r="I42" s="186">
        <v>6.1214965803942603</v>
      </c>
      <c r="J42" s="187">
        <f t="shared" si="3"/>
        <v>1.5485188912505485</v>
      </c>
      <c r="K42" s="186">
        <v>5.4963532687972414</v>
      </c>
      <c r="L42" s="187">
        <f t="shared" si="4"/>
        <v>-0.62514331159701886</v>
      </c>
      <c r="M42" s="186"/>
      <c r="N42" s="187"/>
    </row>
    <row r="43" spans="2:15" ht="15.75" x14ac:dyDescent="0.25">
      <c r="B43" s="119" t="s">
        <v>30</v>
      </c>
      <c r="C43" s="188">
        <v>4.6644126738794434</v>
      </c>
      <c r="D43" s="189">
        <v>-0.14340150085201309</v>
      </c>
      <c r="E43" s="188">
        <v>4.2036948291560838</v>
      </c>
      <c r="F43" s="189">
        <f t="shared" si="3"/>
        <v>-0.46071784472335953</v>
      </c>
      <c r="G43" s="188">
        <v>4.1404910004759943</v>
      </c>
      <c r="H43" s="189">
        <f t="shared" si="3"/>
        <v>-6.3203828680089558E-2</v>
      </c>
      <c r="I43" s="188">
        <v>4.848973656338786</v>
      </c>
      <c r="J43" s="189">
        <f t="shared" si="3"/>
        <v>0.70848265586279169</v>
      </c>
      <c r="K43" s="188">
        <v>4.8120268620268618</v>
      </c>
      <c r="L43" s="189">
        <f t="shared" si="4"/>
        <v>-3.6946794311924158E-2</v>
      </c>
      <c r="M43" s="188">
        <v>5.7819973130317956</v>
      </c>
      <c r="N43" s="189">
        <v>-0.54047965289920885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290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6.4704109589041092</v>
      </c>
      <c r="D53" s="187">
        <v>0.21609950459265459</v>
      </c>
      <c r="E53" s="186">
        <v>6.2305084745762711</v>
      </c>
      <c r="F53" s="187">
        <f t="shared" ref="F53:J65" si="5">IFERROR(E53-C53,"-")</f>
        <v>-0.23990248432783812</v>
      </c>
      <c r="G53" s="186">
        <v>6.2981175566653862</v>
      </c>
      <c r="H53" s="187">
        <f t="shared" si="5"/>
        <v>6.7609082089115091E-2</v>
      </c>
      <c r="I53" s="186">
        <v>5.8958968347010554</v>
      </c>
      <c r="J53" s="187">
        <f t="shared" si="5"/>
        <v>-0.40222072196433079</v>
      </c>
      <c r="K53" s="186">
        <v>5.7927927927927927</v>
      </c>
      <c r="L53" s="187">
        <f t="shared" ref="L53:N65" si="6">IFERROR(K53-I53,"-")</f>
        <v>-0.10310404190826272</v>
      </c>
      <c r="M53" s="186">
        <v>5.7631790206047633</v>
      </c>
      <c r="N53" s="187">
        <f t="shared" si="6"/>
        <v>-2.9613772188029408E-2</v>
      </c>
    </row>
    <row r="54" spans="1:15" x14ac:dyDescent="0.25">
      <c r="A54" s="1">
        <v>2</v>
      </c>
      <c r="B54" s="116" t="s">
        <v>73</v>
      </c>
      <c r="C54" s="186">
        <v>5.418016194331984</v>
      </c>
      <c r="D54" s="187">
        <v>-7.3868386371352734E-2</v>
      </c>
      <c r="E54" s="186">
        <v>4.1800554016620497</v>
      </c>
      <c r="F54" s="187">
        <f t="shared" si="5"/>
        <v>-1.2379607926699343</v>
      </c>
      <c r="G54" s="186">
        <v>4.7242679037402144</v>
      </c>
      <c r="H54" s="187">
        <f t="shared" si="5"/>
        <v>0.54421250207816474</v>
      </c>
      <c r="I54" s="186">
        <v>5.6632508833922257</v>
      </c>
      <c r="J54" s="187">
        <f t="shared" si="5"/>
        <v>0.93898297965201127</v>
      </c>
      <c r="K54" s="186">
        <v>5.2402392947103271</v>
      </c>
      <c r="L54" s="187">
        <f t="shared" si="6"/>
        <v>-0.42301158868189859</v>
      </c>
      <c r="M54" s="186">
        <v>5.3658263305322125</v>
      </c>
      <c r="N54" s="187">
        <f t="shared" si="6"/>
        <v>0.12558703582188535</v>
      </c>
    </row>
    <row r="55" spans="1:15" x14ac:dyDescent="0.25">
      <c r="A55" s="1">
        <v>3</v>
      </c>
      <c r="B55" s="116" t="s">
        <v>75</v>
      </c>
      <c r="C55" s="186">
        <v>5.7727987421383649</v>
      </c>
      <c r="D55" s="187">
        <v>1.456709129103742</v>
      </c>
      <c r="E55" s="186">
        <v>5.1527446300715987</v>
      </c>
      <c r="F55" s="187">
        <f t="shared" si="5"/>
        <v>-0.62005411206676619</v>
      </c>
      <c r="G55" s="186">
        <v>5.6271498771498774</v>
      </c>
      <c r="H55" s="187">
        <f t="shared" si="5"/>
        <v>0.47440524707827869</v>
      </c>
      <c r="I55" s="186">
        <v>4.3027632205812294</v>
      </c>
      <c r="J55" s="187">
        <f t="shared" si="5"/>
        <v>-1.324386656568648</v>
      </c>
      <c r="K55" s="186">
        <v>4.2800166181969255</v>
      </c>
      <c r="L55" s="187">
        <f t="shared" si="6"/>
        <v>-2.2746602384303927E-2</v>
      </c>
      <c r="M55" s="186"/>
      <c r="N55" s="187"/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4.6789340101522843</v>
      </c>
      <c r="F56" s="187" t="str">
        <f>IFERROR(E56-C56,"-")</f>
        <v>-</v>
      </c>
      <c r="G56" s="186">
        <v>4.0749454280863446</v>
      </c>
      <c r="H56" s="187">
        <f>IFERROR(G56-E56,"-")</f>
        <v>-0.60398858206593964</v>
      </c>
      <c r="I56" s="186">
        <v>4.441545480467636</v>
      </c>
      <c r="J56" s="187">
        <f>IFERROR(I56-G56,"-")</f>
        <v>0.36660005238129134</v>
      </c>
      <c r="K56" s="186">
        <v>4.3705595542140703</v>
      </c>
      <c r="L56" s="187">
        <f>IFERROR(K56-I56,"-")</f>
        <v>-7.0985926253565701E-2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4.5305245055889936</v>
      </c>
      <c r="F57" s="187" t="str">
        <f t="shared" si="5"/>
        <v>-</v>
      </c>
      <c r="G57" s="186">
        <v>4.0293577981651376</v>
      </c>
      <c r="H57" s="187">
        <f t="shared" si="5"/>
        <v>-0.50116670742385594</v>
      </c>
      <c r="I57" s="186">
        <v>4.5702598652550526</v>
      </c>
      <c r="J57" s="187">
        <f t="shared" si="5"/>
        <v>0.54090206708991495</v>
      </c>
      <c r="K57" s="186">
        <v>4.1132490379329303</v>
      </c>
      <c r="L57" s="187">
        <f t="shared" si="6"/>
        <v>-0.45701082732212228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5.6843838193791161</v>
      </c>
      <c r="F58" s="187" t="str">
        <f t="shared" si="5"/>
        <v>-</v>
      </c>
      <c r="G58" s="186">
        <v>4.052148918696961</v>
      </c>
      <c r="H58" s="187">
        <f t="shared" si="5"/>
        <v>-1.632234900682155</v>
      </c>
      <c r="I58" s="186">
        <v>3.9241338112305852</v>
      </c>
      <c r="J58" s="187">
        <f t="shared" si="5"/>
        <v>-0.12801510746637579</v>
      </c>
      <c r="K58" s="186">
        <v>4.4874932517545441</v>
      </c>
      <c r="L58" s="187">
        <f t="shared" si="6"/>
        <v>0.56335944052395881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5.4066531944660348</v>
      </c>
      <c r="F59" s="187" t="str">
        <f t="shared" si="5"/>
        <v>-</v>
      </c>
      <c r="G59" s="186">
        <v>4.3680290297937354</v>
      </c>
      <c r="H59" s="187">
        <f t="shared" si="5"/>
        <v>-1.0386241646722993</v>
      </c>
      <c r="I59" s="186">
        <v>4.7745406824146981</v>
      </c>
      <c r="J59" s="187">
        <f t="shared" si="5"/>
        <v>0.40651165262096267</v>
      </c>
      <c r="K59" s="186">
        <v>5.1919989472298989</v>
      </c>
      <c r="L59" s="187">
        <f t="shared" si="6"/>
        <v>0.41745826481520076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6.1453225806451615</v>
      </c>
      <c r="D60" s="187">
        <v>0.53004384699065366</v>
      </c>
      <c r="E60" s="186">
        <v>6.0862650602409643</v>
      </c>
      <c r="F60" s="187">
        <f t="shared" si="5"/>
        <v>-5.9057520404197206E-2</v>
      </c>
      <c r="G60" s="186">
        <v>5.2447577406977786</v>
      </c>
      <c r="H60" s="187">
        <f t="shared" si="5"/>
        <v>-0.84150731954318569</v>
      </c>
      <c r="I60" s="186">
        <v>8.7609565950273911</v>
      </c>
      <c r="J60" s="187">
        <f t="shared" si="5"/>
        <v>3.5161988543296125</v>
      </c>
      <c r="K60" s="186">
        <v>5.306243386243386</v>
      </c>
      <c r="L60" s="187">
        <f t="shared" si="6"/>
        <v>-3.4547132087840051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5.920080591000672</v>
      </c>
      <c r="D61" s="187">
        <v>0.24230281322289393</v>
      </c>
      <c r="E61" s="186">
        <v>5.9526781071242851</v>
      </c>
      <c r="F61" s="187">
        <f t="shared" si="5"/>
        <v>3.2597516123613168E-2</v>
      </c>
      <c r="G61" s="186">
        <v>4.8726756564939677</v>
      </c>
      <c r="H61" s="187">
        <f t="shared" si="5"/>
        <v>-1.0800024506303174</v>
      </c>
      <c r="I61" s="186">
        <v>4.5549738219895284</v>
      </c>
      <c r="J61" s="187">
        <f t="shared" si="5"/>
        <v>-0.31770183450443934</v>
      </c>
      <c r="K61" s="186">
        <v>4.8253863860572181</v>
      </c>
      <c r="L61" s="187">
        <f t="shared" si="6"/>
        <v>0.27041256406768976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4.9292088042831645</v>
      </c>
      <c r="D62" s="187">
        <v>-0.64975602650648412</v>
      </c>
      <c r="E62" s="186">
        <v>5.2199030149694288</v>
      </c>
      <c r="F62" s="187">
        <f t="shared" si="5"/>
        <v>0.29069421068626422</v>
      </c>
      <c r="G62" s="186">
        <v>4.3959196195735544</v>
      </c>
      <c r="H62" s="187">
        <f t="shared" si="5"/>
        <v>-0.8239833953958744</v>
      </c>
      <c r="I62" s="186">
        <v>4.2007654836464861</v>
      </c>
      <c r="J62" s="187">
        <f t="shared" si="5"/>
        <v>-0.19515413592706832</v>
      </c>
      <c r="K62" s="186">
        <v>4.5680960548885077</v>
      </c>
      <c r="L62" s="187">
        <f t="shared" si="6"/>
        <v>0.36733057124202162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4.4172297297297298</v>
      </c>
      <c r="D63" s="187">
        <v>-1.1755172481777318</v>
      </c>
      <c r="E63" s="186">
        <v>5.3574163900944605</v>
      </c>
      <c r="F63" s="187">
        <f t="shared" si="5"/>
        <v>0.94018666036473064</v>
      </c>
      <c r="G63" s="186">
        <v>5.6564042303172739</v>
      </c>
      <c r="H63" s="187">
        <f t="shared" si="5"/>
        <v>0.29898784022281344</v>
      </c>
      <c r="I63" s="186">
        <v>4.7480719794344477</v>
      </c>
      <c r="J63" s="187">
        <f t="shared" si="5"/>
        <v>-0.90833225088282621</v>
      </c>
      <c r="K63" s="186">
        <v>4.9095318942517583</v>
      </c>
      <c r="L63" s="187">
        <f t="shared" si="6"/>
        <v>0.16145991481731059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4.6758080313418215</v>
      </c>
      <c r="D64" s="187">
        <v>-0.57434844676239738</v>
      </c>
      <c r="E64" s="186">
        <v>4.9493049877350774</v>
      </c>
      <c r="F64" s="187">
        <f t="shared" si="5"/>
        <v>0.27349695639325589</v>
      </c>
      <c r="G64" s="186">
        <v>5.0190114068441067</v>
      </c>
      <c r="H64" s="187">
        <f t="shared" si="5"/>
        <v>6.9706419109029305E-2</v>
      </c>
      <c r="I64" s="186">
        <v>6.695100988397078</v>
      </c>
      <c r="J64" s="187">
        <f t="shared" si="5"/>
        <v>1.6760895815529713</v>
      </c>
      <c r="K64" s="186">
        <v>5.164757342220371</v>
      </c>
      <c r="L64" s="187">
        <f t="shared" si="6"/>
        <v>-1.530343646176707</v>
      </c>
      <c r="M64" s="186"/>
      <c r="N64" s="187"/>
    </row>
    <row r="65" spans="1:15" ht="15.75" x14ac:dyDescent="0.25">
      <c r="B65" s="119" t="s">
        <v>30</v>
      </c>
      <c r="C65" s="188">
        <v>5.5458879618593562</v>
      </c>
      <c r="D65" s="189">
        <v>0.26439079225770357</v>
      </c>
      <c r="E65" s="188">
        <v>5.4971239933976888</v>
      </c>
      <c r="F65" s="189">
        <f t="shared" si="5"/>
        <v>-4.8763968461667417E-2</v>
      </c>
      <c r="G65" s="188">
        <v>4.7208563481287156</v>
      </c>
      <c r="H65" s="189">
        <f t="shared" si="5"/>
        <v>-0.77626764526897318</v>
      </c>
      <c r="I65" s="188">
        <v>5.3480555886913992</v>
      </c>
      <c r="J65" s="189">
        <f t="shared" si="5"/>
        <v>0.62719924056268361</v>
      </c>
      <c r="K65" s="188">
        <v>4.8547232787394243</v>
      </c>
      <c r="L65" s="189">
        <f t="shared" si="6"/>
        <v>-0.49333230995197486</v>
      </c>
      <c r="M65" s="188">
        <v>5.569043383057342</v>
      </c>
      <c r="N65" s="189">
        <v>5.0669653581188356E-2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291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7.3121748178980228</v>
      </c>
      <c r="D75" s="187">
        <v>2.5852592972693396</v>
      </c>
      <c r="E75" s="186">
        <v>2.3601265822784812</v>
      </c>
      <c r="F75" s="187">
        <f t="shared" ref="F75:J77" si="7">IFERROR(E75-C75,"-")</f>
        <v>-4.9520482356195412</v>
      </c>
      <c r="G75" s="186">
        <v>4.3053040103492881</v>
      </c>
      <c r="H75" s="187">
        <f t="shared" si="7"/>
        <v>1.945177428070807</v>
      </c>
      <c r="I75" s="186">
        <v>4.6329824561403505</v>
      </c>
      <c r="J75" s="187">
        <f t="shared" si="7"/>
        <v>0.32767844579106242</v>
      </c>
      <c r="K75" s="186">
        <v>11.592905405405405</v>
      </c>
      <c r="L75" s="187">
        <f t="shared" ref="L75:L77" si="8">IFERROR(K75-I75,"-")</f>
        <v>6.9599229492650547</v>
      </c>
      <c r="M75" s="186">
        <v>7.0179472798653952</v>
      </c>
      <c r="N75" s="187">
        <f t="shared" ref="N75:N76" si="9">IFERROR(M75-K75,"-")</f>
        <v>-4.57495812554001</v>
      </c>
    </row>
    <row r="76" spans="1:15" x14ac:dyDescent="0.25">
      <c r="A76" s="1">
        <v>2</v>
      </c>
      <c r="B76" s="116" t="s">
        <v>73</v>
      </c>
      <c r="C76" s="186">
        <v>4.373746184038378</v>
      </c>
      <c r="D76" s="187">
        <v>-1.4778419868269017</v>
      </c>
      <c r="E76" s="186">
        <v>2.2005265467310222</v>
      </c>
      <c r="F76" s="187">
        <f t="shared" si="7"/>
        <v>-2.1732196373073558</v>
      </c>
      <c r="G76" s="186">
        <v>3.0024086712163789</v>
      </c>
      <c r="H76" s="187">
        <f t="shared" si="7"/>
        <v>0.80188212448535667</v>
      </c>
      <c r="I76" s="186">
        <v>3.7690100430416069</v>
      </c>
      <c r="J76" s="187">
        <f t="shared" si="7"/>
        <v>0.76660137182522803</v>
      </c>
      <c r="K76" s="186">
        <v>5.6968660968660965</v>
      </c>
      <c r="L76" s="187">
        <f t="shared" si="8"/>
        <v>1.9278560538244895</v>
      </c>
      <c r="M76" s="186">
        <v>5.4698795180722888</v>
      </c>
      <c r="N76" s="187">
        <f t="shared" si="9"/>
        <v>-0.22698657879380768</v>
      </c>
    </row>
    <row r="77" spans="1:15" x14ac:dyDescent="0.25">
      <c r="A77" s="1">
        <v>3</v>
      </c>
      <c r="B77" s="116" t="s">
        <v>75</v>
      </c>
      <c r="C77" s="186">
        <v>7.6828703703703702</v>
      </c>
      <c r="D77" s="187">
        <v>2.1866266308044269</v>
      </c>
      <c r="E77" s="186">
        <v>2.2272060979184989</v>
      </c>
      <c r="F77" s="187">
        <f t="shared" si="7"/>
        <v>-5.4556642724518714</v>
      </c>
      <c r="G77" s="186">
        <v>3.5349029326724493</v>
      </c>
      <c r="H77" s="187">
        <f t="shared" si="7"/>
        <v>1.3076968347539504</v>
      </c>
      <c r="I77" s="186">
        <v>3.0666340029397352</v>
      </c>
      <c r="J77" s="187">
        <f t="shared" si="7"/>
        <v>-0.46826892973271406</v>
      </c>
      <c r="K77" s="186">
        <v>4.6758620689655173</v>
      </c>
      <c r="L77" s="187">
        <f t="shared" si="8"/>
        <v>1.6092280660257821</v>
      </c>
      <c r="M77" s="186"/>
      <c r="N77" s="187"/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2.5212673611111112</v>
      </c>
      <c r="F78" s="187" t="str">
        <f>IFERROR(E78-C78,"-")</f>
        <v>-</v>
      </c>
      <c r="G78" s="186">
        <v>2.9430132708821235</v>
      </c>
      <c r="H78" s="187">
        <f>IFERROR(G78-E78,"-")</f>
        <v>0.42174590977101234</v>
      </c>
      <c r="I78" s="186">
        <v>2.6192314441130025</v>
      </c>
      <c r="J78" s="187">
        <f>IFERROR(I78-G78,"-")</f>
        <v>-0.32378182676912104</v>
      </c>
      <c r="K78" s="186">
        <v>4.938816958618939</v>
      </c>
      <c r="L78" s="187">
        <f>IFERROR(K78-I78,"-")</f>
        <v>2.3195855145059365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2.398233995584989</v>
      </c>
      <c r="F79" s="187" t="str">
        <f t="shared" ref="F79:J87" si="10">IFERROR(E79-C79,"-")</f>
        <v>-</v>
      </c>
      <c r="G79" s="186">
        <v>2.8526888470391296</v>
      </c>
      <c r="H79" s="187">
        <f t="shared" si="10"/>
        <v>0.45445485145414066</v>
      </c>
      <c r="I79" s="186">
        <v>2.6760998199125288</v>
      </c>
      <c r="J79" s="187">
        <f t="shared" si="10"/>
        <v>-0.17658902712660085</v>
      </c>
      <c r="K79" s="186">
        <v>4.5723604735443342</v>
      </c>
      <c r="L79" s="187">
        <f t="shared" ref="L79:L87" si="11">IFERROR(K79-I79,"-")</f>
        <v>1.8962606536318054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2.6477143506936547</v>
      </c>
      <c r="F80" s="187" t="str">
        <f t="shared" si="10"/>
        <v>-</v>
      </c>
      <c r="G80" s="186">
        <v>3.2245340268747289</v>
      </c>
      <c r="H80" s="187">
        <f t="shared" si="10"/>
        <v>0.57681967618107421</v>
      </c>
      <c r="I80" s="186">
        <v>3.266274299982165</v>
      </c>
      <c r="J80" s="187">
        <f t="shared" si="10"/>
        <v>4.174027310743611E-2</v>
      </c>
      <c r="K80" s="186">
        <v>4.3387507342862737</v>
      </c>
      <c r="L80" s="187">
        <f t="shared" si="11"/>
        <v>1.0724764343041087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3.4859367152184833</v>
      </c>
      <c r="F81" s="187" t="str">
        <f t="shared" si="10"/>
        <v>-</v>
      </c>
      <c r="G81" s="186">
        <v>3.2580684746594675</v>
      </c>
      <c r="H81" s="187">
        <f t="shared" si="10"/>
        <v>-0.22786824055901578</v>
      </c>
      <c r="I81" s="186">
        <v>4.3355167394468701</v>
      </c>
      <c r="J81" s="187">
        <f t="shared" si="10"/>
        <v>1.0774482647874026</v>
      </c>
      <c r="K81" s="186">
        <v>4.7078619504510959</v>
      </c>
      <c r="L81" s="187">
        <f t="shared" si="11"/>
        <v>0.3723452110042258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3.2512923607122342</v>
      </c>
      <c r="D82" s="187">
        <v>-1.2600889925774443</v>
      </c>
      <c r="E82" s="186">
        <v>4.1454716095729705</v>
      </c>
      <c r="F82" s="187">
        <f t="shared" si="10"/>
        <v>0.8941792488607363</v>
      </c>
      <c r="G82" s="186">
        <v>3.3965042499700706</v>
      </c>
      <c r="H82" s="187">
        <f t="shared" si="10"/>
        <v>-0.74896735960289984</v>
      </c>
      <c r="I82" s="186">
        <v>4.6893287435456106</v>
      </c>
      <c r="J82" s="187">
        <f t="shared" si="10"/>
        <v>1.29282449357554</v>
      </c>
      <c r="K82" s="186">
        <v>4.167572556660855</v>
      </c>
      <c r="L82" s="187">
        <f t="shared" si="11"/>
        <v>-0.52175618688475556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3.2019512195121953</v>
      </c>
      <c r="D83" s="187">
        <v>0.27295518252408435</v>
      </c>
      <c r="E83" s="186">
        <v>2.891643059490085</v>
      </c>
      <c r="F83" s="187">
        <f t="shared" si="10"/>
        <v>-0.31030816002211026</v>
      </c>
      <c r="G83" s="186">
        <v>2.8206357214934408</v>
      </c>
      <c r="H83" s="187">
        <f t="shared" si="10"/>
        <v>-7.1007337996644271E-2</v>
      </c>
      <c r="I83" s="186">
        <v>5.7946447851435972</v>
      </c>
      <c r="J83" s="187">
        <f t="shared" si="10"/>
        <v>2.9740090636501564</v>
      </c>
      <c r="K83" s="186">
        <v>4.6357219251336899</v>
      </c>
      <c r="L83" s="187">
        <f t="shared" si="11"/>
        <v>-1.1589228600099073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2.7446132909956908</v>
      </c>
      <c r="D84" s="187">
        <v>-0.87093699976459327</v>
      </c>
      <c r="E84" s="186">
        <v>4.075253762688134</v>
      </c>
      <c r="F84" s="187">
        <f t="shared" si="10"/>
        <v>1.3306404716924431</v>
      </c>
      <c r="G84" s="186">
        <v>3.2654341366787718</v>
      </c>
      <c r="H84" s="187">
        <f t="shared" si="10"/>
        <v>-0.80981962600936219</v>
      </c>
      <c r="I84" s="186">
        <v>4.6662830840046032</v>
      </c>
      <c r="J84" s="187">
        <f t="shared" si="10"/>
        <v>1.4008489473258314</v>
      </c>
      <c r="K84" s="186">
        <v>4.2438171371471398</v>
      </c>
      <c r="L84" s="187">
        <f t="shared" si="11"/>
        <v>-0.42246594685746341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3.8462073764787754</v>
      </c>
      <c r="D85" s="187">
        <v>-0.42130854708810395</v>
      </c>
      <c r="E85" s="186">
        <v>3.2501179801793301</v>
      </c>
      <c r="F85" s="187">
        <f t="shared" si="10"/>
        <v>-0.59608939629944535</v>
      </c>
      <c r="G85" s="186">
        <v>3.9406060606060604</v>
      </c>
      <c r="H85" s="187">
        <f t="shared" si="10"/>
        <v>0.69048808042673038</v>
      </c>
      <c r="I85" s="186">
        <v>5.841721371261853</v>
      </c>
      <c r="J85" s="187">
        <f t="shared" si="10"/>
        <v>1.9011153106557925</v>
      </c>
      <c r="K85" s="186">
        <v>3.7185978578383643</v>
      </c>
      <c r="L85" s="187">
        <f t="shared" si="11"/>
        <v>-2.1231235134234887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2.8384615384615386</v>
      </c>
      <c r="D86" s="187">
        <v>-0.44935415680972524</v>
      </c>
      <c r="E86" s="186">
        <v>3.1969068276122217</v>
      </c>
      <c r="F86" s="187">
        <f t="shared" si="10"/>
        <v>0.35844528915068308</v>
      </c>
      <c r="G86" s="186">
        <v>3.2061803444782169</v>
      </c>
      <c r="H86" s="187">
        <f t="shared" si="10"/>
        <v>9.2735168659952016E-3</v>
      </c>
      <c r="I86" s="186">
        <v>5.1691045308597934</v>
      </c>
      <c r="J86" s="187">
        <f t="shared" si="10"/>
        <v>1.9629241863815765</v>
      </c>
      <c r="K86" s="186">
        <v>6.0773722627737223</v>
      </c>
      <c r="L86" s="187">
        <f t="shared" si="11"/>
        <v>0.90826773191392896</v>
      </c>
      <c r="M86" s="186"/>
      <c r="N86" s="187"/>
    </row>
    <row r="87" spans="1:15" ht="15.75" x14ac:dyDescent="0.25">
      <c r="B87" s="119" t="s">
        <v>30</v>
      </c>
      <c r="C87" s="188">
        <v>3.7144348105330764</v>
      </c>
      <c r="D87" s="189">
        <v>-0.38747837525245954</v>
      </c>
      <c r="E87" s="188">
        <v>3.0142587737454578</v>
      </c>
      <c r="F87" s="189">
        <f t="shared" si="10"/>
        <v>-0.70017603678761864</v>
      </c>
      <c r="G87" s="188">
        <v>3.2251008441801474</v>
      </c>
      <c r="H87" s="189">
        <f t="shared" si="10"/>
        <v>0.21084207043468961</v>
      </c>
      <c r="I87" s="188">
        <v>4.2040961812646911</v>
      </c>
      <c r="J87" s="189">
        <f t="shared" si="10"/>
        <v>0.97899533708454367</v>
      </c>
      <c r="K87" s="188">
        <v>4.7572892825156732</v>
      </c>
      <c r="L87" s="189">
        <f t="shared" si="11"/>
        <v>0.55319310125098209</v>
      </c>
      <c r="M87" s="188">
        <v>6.1853291861067907</v>
      </c>
      <c r="N87" s="189">
        <v>-1.8868041925934476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292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8.8097432995524461</v>
      </c>
      <c r="D97" s="187">
        <v>8.3911907679778963E-2</v>
      </c>
      <c r="E97" s="186">
        <v>7.5142624286878563</v>
      </c>
      <c r="F97" s="187">
        <f t="shared" ref="F97:J99" si="12">IFERROR(E97-C97,"-")</f>
        <v>-1.2954808708645897</v>
      </c>
      <c r="G97" s="186">
        <v>8.0387403221823561</v>
      </c>
      <c r="H97" s="187">
        <f t="shared" si="12"/>
        <v>0.5244778934944998</v>
      </c>
      <c r="I97" s="186">
        <v>8.0776569159140159</v>
      </c>
      <c r="J97" s="187">
        <f t="shared" si="12"/>
        <v>3.8916593731659788E-2</v>
      </c>
      <c r="K97" s="186">
        <v>8.2303954663556951</v>
      </c>
      <c r="L97" s="187">
        <f t="shared" ref="L97:L99" si="13">IFERROR(K97-I97,"-")</f>
        <v>0.15273855044167917</v>
      </c>
      <c r="M97" s="186">
        <v>8.1584494081636603</v>
      </c>
      <c r="N97" s="187">
        <f t="shared" ref="N97:N98" si="14">IFERROR(M97-K97,"-")</f>
        <v>-7.1946058192034812E-2</v>
      </c>
    </row>
    <row r="98" spans="2:14" x14ac:dyDescent="0.25">
      <c r="B98" s="116" t="s">
        <v>73</v>
      </c>
      <c r="C98" s="186">
        <v>8.0829859183364459</v>
      </c>
      <c r="D98" s="187">
        <v>-0.1183070333698879</v>
      </c>
      <c r="E98" s="186">
        <v>6.4283309957924262</v>
      </c>
      <c r="F98" s="187">
        <f t="shared" si="12"/>
        <v>-1.6546549225440197</v>
      </c>
      <c r="G98" s="186">
        <v>7.1223893676062513</v>
      </c>
      <c r="H98" s="187">
        <f t="shared" si="12"/>
        <v>0.69405837181382513</v>
      </c>
      <c r="I98" s="186">
        <v>7.6832126923194721</v>
      </c>
      <c r="J98" s="187">
        <f t="shared" si="12"/>
        <v>0.56082332471322083</v>
      </c>
      <c r="K98" s="186">
        <v>7.4371709453478081</v>
      </c>
      <c r="L98" s="187">
        <f t="shared" si="13"/>
        <v>-0.24604174697166403</v>
      </c>
      <c r="M98" s="186">
        <v>7.1453087571086362</v>
      </c>
      <c r="N98" s="187">
        <f t="shared" si="14"/>
        <v>-0.29186218823917187</v>
      </c>
    </row>
    <row r="99" spans="2:14" x14ac:dyDescent="0.25">
      <c r="B99" s="116" t="s">
        <v>75</v>
      </c>
      <c r="C99" s="186">
        <v>9.413782510751588</v>
      </c>
      <c r="D99" s="187">
        <v>2.0102024369706264</v>
      </c>
      <c r="E99" s="186">
        <v>7.1092631092631091</v>
      </c>
      <c r="F99" s="187">
        <f t="shared" si="12"/>
        <v>-2.3045194014884789</v>
      </c>
      <c r="G99" s="186">
        <v>7.2840891870321167</v>
      </c>
      <c r="H99" s="187">
        <f t="shared" si="12"/>
        <v>0.1748260777690076</v>
      </c>
      <c r="I99" s="186">
        <v>7.3495983117988963</v>
      </c>
      <c r="J99" s="187">
        <f t="shared" si="12"/>
        <v>6.5509124766779614E-2</v>
      </c>
      <c r="K99" s="186">
        <v>7.247811011487812</v>
      </c>
      <c r="L99" s="187">
        <f t="shared" si="13"/>
        <v>-0.10178730031108429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6.6948441247002402</v>
      </c>
      <c r="F100" s="187" t="str">
        <f>IFERROR(E100-C100,"-")</f>
        <v>-</v>
      </c>
      <c r="G100" s="186">
        <v>6.9411300003077905</v>
      </c>
      <c r="H100" s="187">
        <f>IFERROR(G100-E100,"-")</f>
        <v>0.24628587560755033</v>
      </c>
      <c r="I100" s="186">
        <v>6.9855571525532003</v>
      </c>
      <c r="J100" s="187">
        <f>IFERROR(I100-G100,"-")</f>
        <v>4.4427152245409829E-2</v>
      </c>
      <c r="K100" s="186">
        <v>7.1371846983741074</v>
      </c>
      <c r="L100" s="187">
        <f>IFERROR(K100-I100,"-")</f>
        <v>0.15162754582090709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5.6652285567539806</v>
      </c>
      <c r="F101" s="187" t="str">
        <f t="shared" ref="F101:J109" si="15">IFERROR(E101-C101,"-")</f>
        <v>-</v>
      </c>
      <c r="G101" s="186">
        <v>7.0874125071715435</v>
      </c>
      <c r="H101" s="187">
        <f t="shared" si="15"/>
        <v>1.4221839504175628</v>
      </c>
      <c r="I101" s="186">
        <v>7.2427163643341723</v>
      </c>
      <c r="J101" s="187">
        <f t="shared" si="15"/>
        <v>0.15530385716262884</v>
      </c>
      <c r="K101" s="186">
        <v>6.9829152891334907</v>
      </c>
      <c r="L101" s="187">
        <f t="shared" ref="L101:L109" si="16">IFERROR(K101-I101,"-")</f>
        <v>-0.25980107520068163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6.1660284463894968</v>
      </c>
      <c r="F102" s="187" t="str">
        <f t="shared" si="15"/>
        <v>-</v>
      </c>
      <c r="G102" s="186">
        <v>7.2050444253367729</v>
      </c>
      <c r="H102" s="187">
        <f t="shared" si="15"/>
        <v>1.0390159789472762</v>
      </c>
      <c r="I102" s="186">
        <v>7.3186980026877029</v>
      </c>
      <c r="J102" s="187">
        <f t="shared" si="15"/>
        <v>0.11365357735092996</v>
      </c>
      <c r="K102" s="186">
        <v>7.2094211786694702</v>
      </c>
      <c r="L102" s="187">
        <f t="shared" si="16"/>
        <v>-0.10927682401823269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6.9288217653647433</v>
      </c>
      <c r="F103" s="187" t="str">
        <f t="shared" si="15"/>
        <v>-</v>
      </c>
      <c r="G103" s="186">
        <v>7.7729228273877222</v>
      </c>
      <c r="H103" s="187">
        <f t="shared" si="15"/>
        <v>0.84410106202297897</v>
      </c>
      <c r="I103" s="186">
        <v>8.1872381533455361</v>
      </c>
      <c r="J103" s="187">
        <f t="shared" si="15"/>
        <v>0.41431532595781384</v>
      </c>
      <c r="K103" s="186">
        <v>7.7253439183229169</v>
      </c>
      <c r="L103" s="187">
        <f t="shared" si="16"/>
        <v>-0.46189423502261917</v>
      </c>
      <c r="M103" s="186"/>
      <c r="N103" s="187"/>
    </row>
    <row r="104" spans="2:14" x14ac:dyDescent="0.25">
      <c r="B104" s="116" t="s">
        <v>85</v>
      </c>
      <c r="C104" s="186">
        <v>7.3959975055275242</v>
      </c>
      <c r="D104" s="187">
        <v>-1.3345428783250375</v>
      </c>
      <c r="E104" s="186">
        <v>7.8653993334156276</v>
      </c>
      <c r="F104" s="187">
        <f t="shared" si="15"/>
        <v>0.46940182788810336</v>
      </c>
      <c r="G104" s="186">
        <v>8.2201171517481235</v>
      </c>
      <c r="H104" s="187">
        <f t="shared" si="15"/>
        <v>0.35471781833249594</v>
      </c>
      <c r="I104" s="186">
        <v>8.4153045525416381</v>
      </c>
      <c r="J104" s="187">
        <f t="shared" si="15"/>
        <v>0.1951874007935146</v>
      </c>
      <c r="K104" s="186">
        <v>7.9033183772667792</v>
      </c>
      <c r="L104" s="187">
        <f t="shared" si="16"/>
        <v>-0.5119861752748589</v>
      </c>
      <c r="M104" s="186"/>
      <c r="N104" s="187"/>
    </row>
    <row r="105" spans="2:14" x14ac:dyDescent="0.25">
      <c r="B105" s="116" t="s">
        <v>87</v>
      </c>
      <c r="C105" s="186">
        <v>6.7584219059628898</v>
      </c>
      <c r="D105" s="187">
        <v>-1.6028877038436251</v>
      </c>
      <c r="E105" s="186">
        <v>7.5428242806433063</v>
      </c>
      <c r="F105" s="187">
        <f t="shared" si="15"/>
        <v>0.78440237468041651</v>
      </c>
      <c r="G105" s="186">
        <v>7.6188169771045304</v>
      </c>
      <c r="H105" s="187">
        <f t="shared" si="15"/>
        <v>7.5992696461224085E-2</v>
      </c>
      <c r="I105" s="186">
        <v>7.7166896208928328</v>
      </c>
      <c r="J105" s="187">
        <f t="shared" si="15"/>
        <v>9.7872643788302405E-2</v>
      </c>
      <c r="K105" s="186">
        <v>7.5369796698973035</v>
      </c>
      <c r="L105" s="187">
        <f t="shared" si="16"/>
        <v>-0.17970995099552933</v>
      </c>
      <c r="M105" s="186"/>
      <c r="N105" s="187"/>
    </row>
    <row r="106" spans="2:14" x14ac:dyDescent="0.25">
      <c r="B106" s="116" t="s">
        <v>89</v>
      </c>
      <c r="C106" s="186">
        <v>5.2482198086743868</v>
      </c>
      <c r="D106" s="187">
        <v>-2.5927857677774568</v>
      </c>
      <c r="E106" s="186">
        <v>7.2200422688346748</v>
      </c>
      <c r="F106" s="187">
        <f t="shared" si="15"/>
        <v>1.9718224601602881</v>
      </c>
      <c r="G106" s="186">
        <v>7.3642739313724546</v>
      </c>
      <c r="H106" s="187">
        <f t="shared" si="15"/>
        <v>0.14423166253777975</v>
      </c>
      <c r="I106" s="186">
        <v>7.4843275943999705</v>
      </c>
      <c r="J106" s="187">
        <f t="shared" si="15"/>
        <v>0.12005366302751597</v>
      </c>
      <c r="K106" s="186">
        <v>7.1732973526425852</v>
      </c>
      <c r="L106" s="187">
        <f t="shared" si="16"/>
        <v>-0.31103024175738536</v>
      </c>
      <c r="M106" s="186"/>
      <c r="N106" s="187"/>
    </row>
    <row r="107" spans="2:14" x14ac:dyDescent="0.25">
      <c r="B107" s="116" t="s">
        <v>91</v>
      </c>
      <c r="C107" s="186">
        <v>7.2074655905455067</v>
      </c>
      <c r="D107" s="187">
        <v>-0.7068424673243765</v>
      </c>
      <c r="E107" s="186">
        <v>7.6835052797669618</v>
      </c>
      <c r="F107" s="187">
        <f t="shared" si="15"/>
        <v>0.47603968922145512</v>
      </c>
      <c r="G107" s="186">
        <v>7.444712746769695</v>
      </c>
      <c r="H107" s="187">
        <f t="shared" si="15"/>
        <v>-0.23879253299726688</v>
      </c>
      <c r="I107" s="186">
        <v>7.585129652825815</v>
      </c>
      <c r="J107" s="187">
        <f t="shared" si="15"/>
        <v>0.14041690605612001</v>
      </c>
      <c r="K107" s="186">
        <v>7.3286089531181835</v>
      </c>
      <c r="L107" s="187">
        <f t="shared" si="16"/>
        <v>-0.25652069970763147</v>
      </c>
      <c r="M107" s="186"/>
      <c r="N107" s="187"/>
    </row>
    <row r="108" spans="2:14" x14ac:dyDescent="0.25">
      <c r="B108" s="116" t="s">
        <v>93</v>
      </c>
      <c r="C108" s="186">
        <v>7.2810240764077738</v>
      </c>
      <c r="D108" s="187">
        <v>-0.87857674810564479</v>
      </c>
      <c r="E108" s="186">
        <v>7.6686953107471396</v>
      </c>
      <c r="F108" s="187">
        <f t="shared" si="15"/>
        <v>0.38767123433936579</v>
      </c>
      <c r="G108" s="186">
        <v>7.4694431779887802</v>
      </c>
      <c r="H108" s="187">
        <f t="shared" si="15"/>
        <v>-0.1992521327583594</v>
      </c>
      <c r="I108" s="186">
        <v>7.5471765135078055</v>
      </c>
      <c r="J108" s="187">
        <f t="shared" si="15"/>
        <v>7.7733335519025282E-2</v>
      </c>
      <c r="K108" s="186">
        <v>7.3534830273656508</v>
      </c>
      <c r="L108" s="187">
        <f t="shared" si="16"/>
        <v>-0.19369348614215465</v>
      </c>
      <c r="M108" s="186"/>
      <c r="N108" s="187"/>
    </row>
    <row r="109" spans="2:14" ht="15.75" x14ac:dyDescent="0.25">
      <c r="B109" s="119" t="s">
        <v>30</v>
      </c>
      <c r="C109" s="188">
        <v>8.0875504117928827</v>
      </c>
      <c r="D109" s="189">
        <v>-3.1902214651111649E-3</v>
      </c>
      <c r="E109" s="188">
        <v>7.3785757968639158</v>
      </c>
      <c r="F109" s="189">
        <f t="shared" si="15"/>
        <v>-0.70897461492896685</v>
      </c>
      <c r="G109" s="188">
        <v>7.4599360119472946</v>
      </c>
      <c r="H109" s="189">
        <f t="shared" si="15"/>
        <v>8.1360215083378762E-2</v>
      </c>
      <c r="I109" s="188">
        <v>7.6289370963820513</v>
      </c>
      <c r="J109" s="189">
        <f t="shared" si="15"/>
        <v>0.1690010844347567</v>
      </c>
      <c r="K109" s="188">
        <v>7.432853452385908</v>
      </c>
      <c r="L109" s="189">
        <f t="shared" si="16"/>
        <v>-0.19608364399614331</v>
      </c>
      <c r="M109" s="188">
        <v>7.6372594209169753</v>
      </c>
      <c r="N109" s="189">
        <v>-0.1780404966733462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293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8.7500589594830434</v>
      </c>
      <c r="D119" s="187">
        <v>0.28826320085921431</v>
      </c>
      <c r="E119" s="186">
        <v>12.152892561983471</v>
      </c>
      <c r="F119" s="187">
        <f t="shared" ref="F119:J121" si="17">IFERROR(E119-C119,"-")</f>
        <v>3.4028336025004275</v>
      </c>
      <c r="G119" s="186">
        <v>8.4483703929332918</v>
      </c>
      <c r="H119" s="187">
        <f t="shared" si="17"/>
        <v>-3.7045221690501791</v>
      </c>
      <c r="I119" s="186">
        <v>7.8572825275941032</v>
      </c>
      <c r="J119" s="187">
        <f t="shared" si="17"/>
        <v>-0.59108786533918867</v>
      </c>
      <c r="K119" s="186">
        <v>8.0684486097496837</v>
      </c>
      <c r="L119" s="187">
        <f t="shared" ref="L119:L121" si="18">IFERROR(K119-I119,"-")</f>
        <v>0.21116608215558053</v>
      </c>
      <c r="M119" s="186">
        <v>7.8521769509585573</v>
      </c>
      <c r="N119" s="187">
        <f t="shared" ref="N119:N120" si="19">IFERROR(M119-K119,"-")</f>
        <v>-0.21627165879112642</v>
      </c>
    </row>
    <row r="120" spans="1:15" x14ac:dyDescent="0.25">
      <c r="B120" s="116" t="s">
        <v>73</v>
      </c>
      <c r="C120" s="186">
        <v>7.8022204315516159</v>
      </c>
      <c r="D120" s="187">
        <v>9.001590395038761E-2</v>
      </c>
      <c r="E120" s="186">
        <v>9.7859922178988334</v>
      </c>
      <c r="F120" s="187">
        <f t="shared" si="17"/>
        <v>1.9837717863472175</v>
      </c>
      <c r="G120" s="186">
        <v>7.0618689131863537</v>
      </c>
      <c r="H120" s="187">
        <f t="shared" si="17"/>
        <v>-2.7241233047124798</v>
      </c>
      <c r="I120" s="186">
        <v>7.1998924652344991</v>
      </c>
      <c r="J120" s="187">
        <f t="shared" si="17"/>
        <v>0.13802355204814543</v>
      </c>
      <c r="K120" s="186">
        <v>6.8962858384013899</v>
      </c>
      <c r="L120" s="187">
        <f t="shared" si="18"/>
        <v>-0.30360662683310924</v>
      </c>
      <c r="M120" s="186">
        <v>6.6720739874561499</v>
      </c>
      <c r="N120" s="187">
        <f t="shared" si="19"/>
        <v>-0.22421185094523999</v>
      </c>
    </row>
    <row r="121" spans="1:15" x14ac:dyDescent="0.25">
      <c r="B121" s="116" t="s">
        <v>75</v>
      </c>
      <c r="C121" s="186">
        <v>9.2818587662337659</v>
      </c>
      <c r="D121" s="187">
        <v>2.2137373533452021</v>
      </c>
      <c r="E121" s="186">
        <v>10.099264705882353</v>
      </c>
      <c r="F121" s="187">
        <f t="shared" si="17"/>
        <v>0.81740593964858732</v>
      </c>
      <c r="G121" s="186">
        <v>6.9234636871508384</v>
      </c>
      <c r="H121" s="187">
        <f t="shared" si="17"/>
        <v>-3.1758010187315149</v>
      </c>
      <c r="I121" s="186">
        <v>6.6670311047941837</v>
      </c>
      <c r="J121" s="187">
        <f t="shared" si="17"/>
        <v>-0.25643258235665467</v>
      </c>
      <c r="K121" s="186">
        <v>6.5950701691255844</v>
      </c>
      <c r="L121" s="187">
        <f t="shared" si="18"/>
        <v>-7.1960935668599291E-2</v>
      </c>
      <c r="M121" s="186"/>
      <c r="N121" s="187"/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9.9811320754716988</v>
      </c>
      <c r="F122" s="187" t="str">
        <f>IFERROR(E122-C122,"-")</f>
        <v>-</v>
      </c>
      <c r="G122" s="186">
        <v>6.9025331526871128</v>
      </c>
      <c r="H122" s="187">
        <f>IFERROR(G122-E122,"-")</f>
        <v>-3.078598922784586</v>
      </c>
      <c r="I122" s="186">
        <v>6.7026205151230664</v>
      </c>
      <c r="J122" s="187">
        <f>IFERROR(I122-G122,"-")</f>
        <v>-0.19991263756404631</v>
      </c>
      <c r="K122" s="186">
        <v>6.7122518964979738</v>
      </c>
      <c r="L122" s="187">
        <f>IFERROR(K122-I122,"-")</f>
        <v>9.6313813749073773E-3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8.518518518518519</v>
      </c>
      <c r="F123" s="187" t="str">
        <f t="shared" ref="F123:J131" si="20">IFERROR(E123-C123,"-")</f>
        <v>-</v>
      </c>
      <c r="G123" s="186">
        <v>6.9931297709923665</v>
      </c>
      <c r="H123" s="187">
        <f t="shared" si="20"/>
        <v>-1.5253887475261525</v>
      </c>
      <c r="I123" s="186">
        <v>6.8880018826255389</v>
      </c>
      <c r="J123" s="187">
        <f t="shared" si="20"/>
        <v>-0.10512788836682763</v>
      </c>
      <c r="K123" s="186">
        <v>6.8473654390934842</v>
      </c>
      <c r="L123" s="187">
        <f t="shared" ref="L123:L131" si="21">IFERROR(K123-I123,"-")</f>
        <v>-4.0636443532054756E-2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7.2287145242070121</v>
      </c>
      <c r="F124" s="187" t="str">
        <f t="shared" si="20"/>
        <v>-</v>
      </c>
      <c r="G124" s="186">
        <v>7.0899205819045497</v>
      </c>
      <c r="H124" s="187">
        <f t="shared" si="20"/>
        <v>-0.13879394230246245</v>
      </c>
      <c r="I124" s="186">
        <v>7.0327701981644752</v>
      </c>
      <c r="J124" s="187">
        <f t="shared" si="20"/>
        <v>-5.7150383740074417E-2</v>
      </c>
      <c r="K124" s="186">
        <v>6.9228213762590034</v>
      </c>
      <c r="L124" s="187">
        <f t="shared" si="21"/>
        <v>-0.10994882190547184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6.4239951030401956</v>
      </c>
      <c r="F125" s="187" t="str">
        <f t="shared" si="20"/>
        <v>-</v>
      </c>
      <c r="G125" s="186">
        <v>7.6534467912677915</v>
      </c>
      <c r="H125" s="187">
        <f t="shared" si="20"/>
        <v>1.2294516882275959</v>
      </c>
      <c r="I125" s="186">
        <v>8.108403049520982</v>
      </c>
      <c r="J125" s="187">
        <f t="shared" si="20"/>
        <v>0.45495625825319053</v>
      </c>
      <c r="K125" s="186">
        <v>7.6405631255651523</v>
      </c>
      <c r="L125" s="187">
        <f t="shared" si="21"/>
        <v>-0.46783992395582974</v>
      </c>
      <c r="M125" s="186"/>
      <c r="N125" s="187"/>
    </row>
    <row r="126" spans="1:15" x14ac:dyDescent="0.25">
      <c r="B126" s="116" t="s">
        <v>85</v>
      </c>
      <c r="C126" s="186">
        <v>7.2573462310640631</v>
      </c>
      <c r="D126" s="187">
        <v>-1.5261710342778523</v>
      </c>
      <c r="E126" s="186">
        <v>7.9384951387910387</v>
      </c>
      <c r="F126" s="187">
        <f t="shared" si="20"/>
        <v>0.68114890772697567</v>
      </c>
      <c r="G126" s="186">
        <v>8.2839328099324447</v>
      </c>
      <c r="H126" s="187">
        <f t="shared" si="20"/>
        <v>0.345437671141406</v>
      </c>
      <c r="I126" s="186">
        <v>8.2147539802607881</v>
      </c>
      <c r="J126" s="187">
        <f t="shared" si="20"/>
        <v>-6.9178829671656672E-2</v>
      </c>
      <c r="K126" s="186">
        <v>7.6770740552233105</v>
      </c>
      <c r="L126" s="187">
        <f t="shared" si="21"/>
        <v>-0.53767992503747752</v>
      </c>
      <c r="M126" s="186"/>
      <c r="N126" s="187"/>
    </row>
    <row r="127" spans="1:15" x14ac:dyDescent="0.25">
      <c r="B127" s="116" t="s">
        <v>87</v>
      </c>
      <c r="C127" s="186">
        <v>6.9742889647326507</v>
      </c>
      <c r="D127" s="187">
        <v>-1.4347560690252674</v>
      </c>
      <c r="E127" s="186">
        <v>7.5752586206896551</v>
      </c>
      <c r="F127" s="187">
        <f t="shared" si="20"/>
        <v>0.60096965595700436</v>
      </c>
      <c r="G127" s="186">
        <v>7.5322011429390372</v>
      </c>
      <c r="H127" s="187">
        <f t="shared" si="20"/>
        <v>-4.3057477750617856E-2</v>
      </c>
      <c r="I127" s="186">
        <v>7.2474372453673279</v>
      </c>
      <c r="J127" s="187">
        <f t="shared" si="20"/>
        <v>-0.28476389757170928</v>
      </c>
      <c r="K127" s="186">
        <v>7.2730435611476505</v>
      </c>
      <c r="L127" s="187">
        <f t="shared" si="21"/>
        <v>2.5606315780322575E-2</v>
      </c>
      <c r="M127" s="186"/>
      <c r="N127" s="187"/>
    </row>
    <row r="128" spans="1:15" x14ac:dyDescent="0.25">
      <c r="A128" s="122"/>
      <c r="B128" s="116" t="s">
        <v>89</v>
      </c>
      <c r="C128" s="186">
        <v>5.0265500306936772</v>
      </c>
      <c r="D128" s="187">
        <v>-3.0573454083092937</v>
      </c>
      <c r="E128" s="186">
        <v>7.3358822305451516</v>
      </c>
      <c r="F128" s="187">
        <f t="shared" si="20"/>
        <v>2.3093321998514744</v>
      </c>
      <c r="G128" s="186">
        <v>7.32884985391577</v>
      </c>
      <c r="H128" s="187">
        <f t="shared" si="20"/>
        <v>-7.0323766293816092E-3</v>
      </c>
      <c r="I128" s="186">
        <v>7.4310219287105239</v>
      </c>
      <c r="J128" s="187">
        <f t="shared" si="20"/>
        <v>0.10217207479475388</v>
      </c>
      <c r="K128" s="186">
        <v>7.0879788979316114</v>
      </c>
      <c r="L128" s="187">
        <f t="shared" si="21"/>
        <v>-0.34304303077891252</v>
      </c>
      <c r="M128" s="186"/>
      <c r="N128" s="187"/>
    </row>
    <row r="129" spans="2:15" x14ac:dyDescent="0.25">
      <c r="B129" s="116" t="s">
        <v>91</v>
      </c>
      <c r="C129" s="186">
        <v>7.6071662089708383</v>
      </c>
      <c r="D129" s="187">
        <v>8.9681275604158728E-3</v>
      </c>
      <c r="E129" s="186">
        <v>7.2370156754132999</v>
      </c>
      <c r="F129" s="187">
        <f t="shared" si="20"/>
        <v>-0.37015053355753835</v>
      </c>
      <c r="G129" s="186">
        <v>6.9267018861860477</v>
      </c>
      <c r="H129" s="187">
        <f t="shared" si="20"/>
        <v>-0.31031378922725228</v>
      </c>
      <c r="I129" s="186">
        <v>6.9971041900596891</v>
      </c>
      <c r="J129" s="187">
        <f t="shared" si="20"/>
        <v>7.0402303873641436E-2</v>
      </c>
      <c r="K129" s="186">
        <v>6.6929785888171134</v>
      </c>
      <c r="L129" s="187">
        <f t="shared" si="21"/>
        <v>-0.3041256012425757</v>
      </c>
      <c r="M129" s="186"/>
      <c r="N129" s="187"/>
    </row>
    <row r="130" spans="2:15" x14ac:dyDescent="0.25">
      <c r="B130" s="116" t="s">
        <v>93</v>
      </c>
      <c r="C130" s="186">
        <v>7.4396250000000004</v>
      </c>
      <c r="D130" s="187">
        <v>-0.4732360584018549</v>
      </c>
      <c r="E130" s="186">
        <v>7.7394258885548375</v>
      </c>
      <c r="F130" s="187">
        <f t="shared" si="20"/>
        <v>0.29980088855483711</v>
      </c>
      <c r="G130" s="186">
        <v>6.9646990380020366</v>
      </c>
      <c r="H130" s="187">
        <f t="shared" si="20"/>
        <v>-0.77472685055280088</v>
      </c>
      <c r="I130" s="186">
        <v>7.1482471596087249</v>
      </c>
      <c r="J130" s="187">
        <f t="shared" si="20"/>
        <v>0.18354812160668832</v>
      </c>
      <c r="K130" s="186">
        <v>6.9360909000299014</v>
      </c>
      <c r="L130" s="187">
        <f t="shared" si="21"/>
        <v>-0.21215625957882356</v>
      </c>
      <c r="M130" s="186"/>
      <c r="N130" s="187"/>
    </row>
    <row r="131" spans="2:15" ht="15.75" x14ac:dyDescent="0.25">
      <c r="B131" s="119" t="s">
        <v>30</v>
      </c>
      <c r="C131" s="188">
        <v>8.0109965119692017</v>
      </c>
      <c r="D131" s="189">
        <v>5.5865894708768238E-2</v>
      </c>
      <c r="E131" s="188">
        <v>7.4775465267941037</v>
      </c>
      <c r="F131" s="189">
        <f t="shared" si="20"/>
        <v>-0.53344998517509801</v>
      </c>
      <c r="G131" s="188">
        <v>7.3151504214895207</v>
      </c>
      <c r="H131" s="189">
        <f t="shared" si="20"/>
        <v>-0.16239610530458304</v>
      </c>
      <c r="I131" s="188">
        <v>7.2919783012521053</v>
      </c>
      <c r="J131" s="189">
        <f t="shared" si="20"/>
        <v>-2.3172120237415328E-2</v>
      </c>
      <c r="K131" s="188">
        <v>7.1072842722383207</v>
      </c>
      <c r="L131" s="189">
        <f t="shared" si="21"/>
        <v>-0.18469402901378462</v>
      </c>
      <c r="M131" s="188">
        <v>7.2542630314651042</v>
      </c>
      <c r="N131" s="189">
        <v>-0.20000307526438466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294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9.5090715048025611</v>
      </c>
      <c r="D141" s="187">
        <v>-0.44855901728579184</v>
      </c>
      <c r="E141" s="186">
        <v>7.4402985074626864</v>
      </c>
      <c r="F141" s="187">
        <f t="shared" ref="F141:J143" si="22">IFERROR(E141-C141,"-")</f>
        <v>-2.0687729973398747</v>
      </c>
      <c r="G141" s="186">
        <v>7.9859154929577461</v>
      </c>
      <c r="H141" s="187">
        <f t="shared" si="22"/>
        <v>0.54561698549505966</v>
      </c>
      <c r="I141" s="186">
        <v>8.3375719769673697</v>
      </c>
      <c r="J141" s="187">
        <f t="shared" si="22"/>
        <v>0.35165648400962368</v>
      </c>
      <c r="K141" s="186">
        <v>8.2255583126550871</v>
      </c>
      <c r="L141" s="187">
        <f t="shared" ref="L141:L143" si="23">IFERROR(K141-I141,"-")</f>
        <v>-0.11201366431228266</v>
      </c>
      <c r="M141" s="186">
        <v>7.8507638072855466</v>
      </c>
      <c r="N141" s="187">
        <f t="shared" ref="N141:N142" si="24">IFERROR(M141-K141,"-")</f>
        <v>-0.37479450536954051</v>
      </c>
    </row>
    <row r="142" spans="2:15" x14ac:dyDescent="0.25">
      <c r="B142" s="116" t="s">
        <v>73</v>
      </c>
      <c r="C142" s="186">
        <v>9.3424392342439226</v>
      </c>
      <c r="D142" s="187">
        <v>-0.17490770453158788</v>
      </c>
      <c r="E142" s="186">
        <v>7.4991482112436119</v>
      </c>
      <c r="F142" s="187">
        <f t="shared" si="22"/>
        <v>-1.8432910230003108</v>
      </c>
      <c r="G142" s="186">
        <v>7.6964968152866238</v>
      </c>
      <c r="H142" s="187">
        <f t="shared" si="22"/>
        <v>0.19734860404301191</v>
      </c>
      <c r="I142" s="186">
        <v>8.6180293501048215</v>
      </c>
      <c r="J142" s="187">
        <f t="shared" si="22"/>
        <v>0.92153253481819775</v>
      </c>
      <c r="K142" s="186">
        <v>7.8953536184210522</v>
      </c>
      <c r="L142" s="187">
        <f t="shared" si="23"/>
        <v>-0.72267573168376931</v>
      </c>
      <c r="M142" s="186">
        <v>7.3172382671480145</v>
      </c>
      <c r="N142" s="187">
        <f t="shared" si="24"/>
        <v>-0.5781153512730377</v>
      </c>
    </row>
    <row r="143" spans="2:15" x14ac:dyDescent="0.25">
      <c r="B143" s="116" t="s">
        <v>75</v>
      </c>
      <c r="C143" s="186">
        <v>7.4761502743773747</v>
      </c>
      <c r="D143" s="187">
        <v>-0.79990908553680384</v>
      </c>
      <c r="E143" s="186">
        <v>8.8174386920980918</v>
      </c>
      <c r="F143" s="187">
        <f t="shared" si="22"/>
        <v>1.3412884177207172</v>
      </c>
      <c r="G143" s="186">
        <v>7.957861469581248</v>
      </c>
      <c r="H143" s="187">
        <f t="shared" si="22"/>
        <v>-0.85957722251684388</v>
      </c>
      <c r="I143" s="186">
        <v>6.9426764585883314</v>
      </c>
      <c r="J143" s="187">
        <f t="shared" si="22"/>
        <v>-1.0151850109929166</v>
      </c>
      <c r="K143" s="186">
        <v>7.061682607846965</v>
      </c>
      <c r="L143" s="187">
        <f t="shared" si="23"/>
        <v>0.11900614925863362</v>
      </c>
      <c r="M143" s="186"/>
      <c r="N143" s="187"/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6.8098720292504566</v>
      </c>
      <c r="F144" s="187" t="str">
        <f>IFERROR(E144-C144,"-")</f>
        <v>-</v>
      </c>
      <c r="G144" s="186">
        <v>7.6099382080329558</v>
      </c>
      <c r="H144" s="187">
        <f>IFERROR(G144-E144,"-")</f>
        <v>0.80006617878249919</v>
      </c>
      <c r="I144" s="186">
        <v>7.6405925155925152</v>
      </c>
      <c r="J144" s="187">
        <f>IFERROR(I144-G144,"-")</f>
        <v>3.0654307559559335E-2</v>
      </c>
      <c r="K144" s="186">
        <v>8.7732676138011012</v>
      </c>
      <c r="L144" s="187">
        <f>IFERROR(K144-I144,"-")</f>
        <v>1.132675098208586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6.4708171206225682</v>
      </c>
      <c r="F145" s="187" t="str">
        <f t="shared" ref="F145:J153" si="25">IFERROR(E145-C145,"-")</f>
        <v>-</v>
      </c>
      <c r="G145" s="186">
        <v>8.9834313201496521</v>
      </c>
      <c r="H145" s="187">
        <f t="shared" si="25"/>
        <v>2.5126141995270839</v>
      </c>
      <c r="I145" s="186">
        <v>8.4921241050119338</v>
      </c>
      <c r="J145" s="187">
        <f t="shared" si="25"/>
        <v>-0.49130721513771825</v>
      </c>
      <c r="K145" s="186">
        <v>6.7299377061194576</v>
      </c>
      <c r="L145" s="187">
        <f t="shared" ref="L145:L153" si="26">IFERROR(K145-I145,"-")</f>
        <v>-1.7621863988924762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8.1428571428571423</v>
      </c>
      <c r="F146" s="187" t="str">
        <f t="shared" si="25"/>
        <v>-</v>
      </c>
      <c r="G146" s="186">
        <v>8.091552226383687</v>
      </c>
      <c r="H146" s="187">
        <f t="shared" si="25"/>
        <v>-5.1304916473455364E-2</v>
      </c>
      <c r="I146" s="186">
        <v>7.9044607190412783</v>
      </c>
      <c r="J146" s="187">
        <f t="shared" si="25"/>
        <v>-0.18709150734240865</v>
      </c>
      <c r="K146" s="186">
        <v>8.5098308184727944</v>
      </c>
      <c r="L146" s="187">
        <f t="shared" si="26"/>
        <v>0.6053700994315161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8.5867530597552193</v>
      </c>
      <c r="F147" s="187" t="str">
        <f t="shared" si="25"/>
        <v>-</v>
      </c>
      <c r="G147" s="186">
        <v>8.8038082284937094</v>
      </c>
      <c r="H147" s="187">
        <f t="shared" si="25"/>
        <v>0.21705516873849007</v>
      </c>
      <c r="I147" s="186">
        <v>8.2872928176795586</v>
      </c>
      <c r="J147" s="187">
        <f t="shared" si="25"/>
        <v>-0.51651541081415075</v>
      </c>
      <c r="K147" s="186">
        <v>8.7405295315682281</v>
      </c>
      <c r="L147" s="187">
        <f t="shared" si="26"/>
        <v>0.45323671388866948</v>
      </c>
      <c r="M147" s="186"/>
      <c r="N147" s="187"/>
    </row>
    <row r="148" spans="1:15" x14ac:dyDescent="0.25">
      <c r="B148" s="116" t="s">
        <v>85</v>
      </c>
      <c r="C148" s="186">
        <v>8.481906443071491</v>
      </c>
      <c r="D148" s="187">
        <v>-0.93244111413320852</v>
      </c>
      <c r="E148" s="186">
        <v>9.3118971061093241</v>
      </c>
      <c r="F148" s="187">
        <f t="shared" si="25"/>
        <v>0.82999066303783309</v>
      </c>
      <c r="G148" s="186">
        <v>9.3174354964816271</v>
      </c>
      <c r="H148" s="187">
        <f t="shared" si="25"/>
        <v>5.5383903723029704E-3</v>
      </c>
      <c r="I148" s="186">
        <v>7.833650190114068</v>
      </c>
      <c r="J148" s="187">
        <f t="shared" si="25"/>
        <v>-1.483785306367559</v>
      </c>
      <c r="K148" s="186">
        <v>8.2956239870340358</v>
      </c>
      <c r="L148" s="187">
        <f t="shared" si="26"/>
        <v>0.46197379691996776</v>
      </c>
      <c r="M148" s="186"/>
      <c r="N148" s="187"/>
    </row>
    <row r="149" spans="1:15" x14ac:dyDescent="0.25">
      <c r="B149" s="116" t="s">
        <v>87</v>
      </c>
      <c r="C149" s="186">
        <v>11.390756302521009</v>
      </c>
      <c r="D149" s="187">
        <v>2.2428429374919538</v>
      </c>
      <c r="E149" s="186">
        <v>7.0184448462929474</v>
      </c>
      <c r="F149" s="187">
        <f t="shared" si="25"/>
        <v>-4.3723114562280614</v>
      </c>
      <c r="G149" s="186">
        <v>7.8615384615384611</v>
      </c>
      <c r="H149" s="187">
        <f t="shared" si="25"/>
        <v>0.84309361524551374</v>
      </c>
      <c r="I149" s="186">
        <v>9.021781534460338</v>
      </c>
      <c r="J149" s="187">
        <f t="shared" si="25"/>
        <v>1.1602430729218769</v>
      </c>
      <c r="K149" s="186">
        <v>8.4622434017595314</v>
      </c>
      <c r="L149" s="187">
        <f t="shared" si="26"/>
        <v>-0.55953813270080666</v>
      </c>
      <c r="M149" s="186"/>
      <c r="N149" s="187"/>
    </row>
    <row r="150" spans="1:15" x14ac:dyDescent="0.25">
      <c r="A150" s="122"/>
      <c r="B150" s="116" t="s">
        <v>89</v>
      </c>
      <c r="C150" s="186">
        <v>4.0893371757925072</v>
      </c>
      <c r="D150" s="187">
        <v>-4.185494961276258</v>
      </c>
      <c r="E150" s="186">
        <v>7.649340770791075</v>
      </c>
      <c r="F150" s="187">
        <f t="shared" si="25"/>
        <v>3.5600035949985678</v>
      </c>
      <c r="G150" s="186">
        <v>6.9212454212454215</v>
      </c>
      <c r="H150" s="187">
        <f t="shared" si="25"/>
        <v>-0.72809534954565347</v>
      </c>
      <c r="I150" s="186">
        <v>7.6678996036988112</v>
      </c>
      <c r="J150" s="187">
        <f t="shared" si="25"/>
        <v>0.74665418245338966</v>
      </c>
      <c r="K150" s="186">
        <v>7.5347514222112295</v>
      </c>
      <c r="L150" s="187">
        <f t="shared" si="26"/>
        <v>-0.13314818148758167</v>
      </c>
      <c r="M150" s="186"/>
      <c r="N150" s="187"/>
    </row>
    <row r="151" spans="1:15" x14ac:dyDescent="0.25">
      <c r="B151" s="116" t="s">
        <v>91</v>
      </c>
      <c r="C151" s="186">
        <v>7.0916473317865432</v>
      </c>
      <c r="D151" s="187">
        <v>-1.5586769719143341</v>
      </c>
      <c r="E151" s="186">
        <v>8.677560868611538</v>
      </c>
      <c r="F151" s="187">
        <f t="shared" si="25"/>
        <v>1.5859135368249948</v>
      </c>
      <c r="G151" s="186">
        <v>7.9767991407089154</v>
      </c>
      <c r="H151" s="187">
        <f t="shared" si="25"/>
        <v>-0.70076172790262259</v>
      </c>
      <c r="I151" s="186">
        <v>7.7531120331950207</v>
      </c>
      <c r="J151" s="187">
        <f t="shared" si="25"/>
        <v>-0.22368710751389465</v>
      </c>
      <c r="K151" s="186">
        <v>8.7660125080871261</v>
      </c>
      <c r="L151" s="187">
        <f t="shared" si="26"/>
        <v>1.0129004748921053</v>
      </c>
      <c r="M151" s="186"/>
      <c r="N151" s="187"/>
    </row>
    <row r="152" spans="1:15" x14ac:dyDescent="0.25">
      <c r="B152" s="116" t="s">
        <v>93</v>
      </c>
      <c r="C152" s="186">
        <v>8.4836065573770494</v>
      </c>
      <c r="D152" s="187">
        <v>-1.8292216496747127</v>
      </c>
      <c r="E152" s="186">
        <v>8.1219634360130222</v>
      </c>
      <c r="F152" s="187">
        <f t="shared" si="25"/>
        <v>-0.36164312136402721</v>
      </c>
      <c r="G152" s="186">
        <v>7.4764606977721728</v>
      </c>
      <c r="H152" s="187">
        <f t="shared" si="25"/>
        <v>-0.64550273824084936</v>
      </c>
      <c r="I152" s="186">
        <v>7.5746733668341708</v>
      </c>
      <c r="J152" s="187">
        <f t="shared" si="25"/>
        <v>9.8212669061997993E-2</v>
      </c>
      <c r="K152" s="186">
        <v>8.1038483852252945</v>
      </c>
      <c r="L152" s="187">
        <f t="shared" si="26"/>
        <v>0.52917501839112369</v>
      </c>
      <c r="M152" s="186"/>
      <c r="N152" s="187"/>
    </row>
    <row r="153" spans="1:15" ht="15.75" x14ac:dyDescent="0.25">
      <c r="B153" s="119" t="s">
        <v>30</v>
      </c>
      <c r="C153" s="188">
        <v>8.6537533263196984</v>
      </c>
      <c r="D153" s="189">
        <v>-0.33317440406712606</v>
      </c>
      <c r="E153" s="188">
        <v>8.0097500686624556</v>
      </c>
      <c r="F153" s="189">
        <f t="shared" si="25"/>
        <v>-0.64400325765724276</v>
      </c>
      <c r="G153" s="188">
        <v>7.9646805896805901</v>
      </c>
      <c r="H153" s="189">
        <f t="shared" si="25"/>
        <v>-4.5069478981865529E-2</v>
      </c>
      <c r="I153" s="188">
        <v>7.9405313185474045</v>
      </c>
      <c r="J153" s="189">
        <f t="shared" si="25"/>
        <v>-2.4149271133185657E-2</v>
      </c>
      <c r="K153" s="188">
        <v>8.0473697220287193</v>
      </c>
      <c r="L153" s="189">
        <f t="shared" si="26"/>
        <v>0.10683840348131479</v>
      </c>
      <c r="M153" s="188">
        <v>7.5785656728444799</v>
      </c>
      <c r="N153" s="189">
        <v>-0.46640846702509542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295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7.7611301369863011</v>
      </c>
      <c r="D163" s="187">
        <v>-0.55959603547965919</v>
      </c>
      <c r="E163" s="186">
        <v>5.3532684283727399</v>
      </c>
      <c r="F163" s="187">
        <f t="shared" ref="F163:J165" si="27">IFERROR(E163-C163,"-")</f>
        <v>-2.4078617086135612</v>
      </c>
      <c r="G163" s="186">
        <v>7.27756445419638</v>
      </c>
      <c r="H163" s="187">
        <f t="shared" si="27"/>
        <v>1.9242960258236401</v>
      </c>
      <c r="I163" s="186">
        <v>8.6011770031688553</v>
      </c>
      <c r="J163" s="187">
        <f t="shared" si="27"/>
        <v>1.3236125489724753</v>
      </c>
      <c r="K163" s="186">
        <v>8.8268962308050263</v>
      </c>
      <c r="L163" s="187">
        <f t="shared" ref="L163:L165" si="28">IFERROR(K163-I163,"-")</f>
        <v>0.22571922763617103</v>
      </c>
      <c r="M163" s="186">
        <v>8.8061916878710775</v>
      </c>
      <c r="N163" s="187">
        <f t="shared" ref="N163:N164" si="29">IFERROR(M163-K163,"-")</f>
        <v>-2.0704542933948744E-2</v>
      </c>
    </row>
    <row r="164" spans="2:14" x14ac:dyDescent="0.25">
      <c r="B164" s="116" t="s">
        <v>73</v>
      </c>
      <c r="C164" s="186">
        <v>7.2339095255608683</v>
      </c>
      <c r="D164" s="187">
        <v>-0.32059867116044316</v>
      </c>
      <c r="E164" s="186">
        <v>5.2528409090909092</v>
      </c>
      <c r="F164" s="187">
        <f t="shared" si="27"/>
        <v>-1.9810686164699591</v>
      </c>
      <c r="G164" s="186">
        <v>6.850265352539803</v>
      </c>
      <c r="H164" s="187">
        <f t="shared" si="27"/>
        <v>1.5974244434488938</v>
      </c>
      <c r="I164" s="186">
        <v>7.0878425860857339</v>
      </c>
      <c r="J164" s="187">
        <f t="shared" si="27"/>
        <v>0.23757723354593097</v>
      </c>
      <c r="K164" s="186">
        <v>6.7028140013726834</v>
      </c>
      <c r="L164" s="187">
        <f t="shared" si="28"/>
        <v>-0.38502858471305057</v>
      </c>
      <c r="M164" s="186">
        <v>7.1715417428397314</v>
      </c>
      <c r="N164" s="187">
        <f t="shared" si="29"/>
        <v>0.4687277414670481</v>
      </c>
    </row>
    <row r="165" spans="2:14" x14ac:dyDescent="0.25">
      <c r="B165" s="116" t="s">
        <v>75</v>
      </c>
      <c r="C165" s="186">
        <v>7.821236559139785</v>
      </c>
      <c r="D165" s="187">
        <v>1.0018057446157416</v>
      </c>
      <c r="E165" s="186">
        <v>6.3903548680618742</v>
      </c>
      <c r="F165" s="187">
        <f t="shared" si="27"/>
        <v>-1.4308816910779107</v>
      </c>
      <c r="G165" s="186">
        <v>6.9960352422907492</v>
      </c>
      <c r="H165" s="187">
        <f t="shared" si="27"/>
        <v>0.605680374228875</v>
      </c>
      <c r="I165" s="186">
        <v>8.7546928327645048</v>
      </c>
      <c r="J165" s="187">
        <f t="shared" si="27"/>
        <v>1.7586575904737556</v>
      </c>
      <c r="K165" s="186">
        <v>8.3068920676202858</v>
      </c>
      <c r="L165" s="187">
        <f t="shared" si="28"/>
        <v>-0.44780076514421907</v>
      </c>
      <c r="M165" s="186"/>
      <c r="N165" s="187"/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5.1320987654320991</v>
      </c>
      <c r="F166" s="187" t="str">
        <f>IFERROR(E166-C166,"-")</f>
        <v>-</v>
      </c>
      <c r="G166" s="186">
        <v>5.7793180966654178</v>
      </c>
      <c r="H166" s="187">
        <f>IFERROR(G166-E166,"-")</f>
        <v>0.64721933123331876</v>
      </c>
      <c r="I166" s="186">
        <v>7.087134502923977</v>
      </c>
      <c r="J166" s="187">
        <f>IFERROR(I166-G166,"-")</f>
        <v>1.3078164062585591</v>
      </c>
      <c r="K166" s="186">
        <v>7.6285998013902683</v>
      </c>
      <c r="L166" s="187">
        <f>IFERROR(K166-I166,"-")</f>
        <v>0.54146529846629132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5.4194139194139197</v>
      </c>
      <c r="F167" s="187" t="str">
        <f t="shared" ref="F167:J175" si="30">IFERROR(E167-C167,"-")</f>
        <v>-</v>
      </c>
      <c r="G167" s="186">
        <v>6.5626134301270413</v>
      </c>
      <c r="H167" s="187">
        <f t="shared" si="30"/>
        <v>1.1431995107131216</v>
      </c>
      <c r="I167" s="186">
        <v>8.4859525899912196</v>
      </c>
      <c r="J167" s="187">
        <f t="shared" si="30"/>
        <v>1.9233391598641782</v>
      </c>
      <c r="K167" s="186">
        <v>8.477672530446549</v>
      </c>
      <c r="L167" s="187">
        <f t="shared" ref="L167:L175" si="31">IFERROR(K167-I167,"-")</f>
        <v>-8.2800595446705927E-3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6.1223491027732466</v>
      </c>
      <c r="F168" s="187" t="str">
        <f t="shared" si="30"/>
        <v>-</v>
      </c>
      <c r="G168" s="186">
        <v>7.2028608582574769</v>
      </c>
      <c r="H168" s="187">
        <f t="shared" si="30"/>
        <v>1.0805117554842303</v>
      </c>
      <c r="I168" s="186">
        <v>9.0575418994413415</v>
      </c>
      <c r="J168" s="187">
        <f t="shared" si="30"/>
        <v>1.8546810411838646</v>
      </c>
      <c r="K168" s="186">
        <v>8.6951278340569225</v>
      </c>
      <c r="L168" s="187">
        <f t="shared" si="31"/>
        <v>-0.362414065384419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7.2056772908366531</v>
      </c>
      <c r="F169" s="187" t="str">
        <f t="shared" si="30"/>
        <v>-</v>
      </c>
      <c r="G169" s="186">
        <v>7.3701103309929792</v>
      </c>
      <c r="H169" s="187">
        <f t="shared" si="30"/>
        <v>0.16443304015632609</v>
      </c>
      <c r="I169" s="186">
        <v>8.1836337067705802</v>
      </c>
      <c r="J169" s="187">
        <f t="shared" si="30"/>
        <v>0.81352337577760103</v>
      </c>
      <c r="K169" s="186">
        <v>9.6268456375838927</v>
      </c>
      <c r="L169" s="187">
        <f t="shared" si="31"/>
        <v>1.4432119308133124</v>
      </c>
      <c r="M169" s="186"/>
      <c r="N169" s="187"/>
    </row>
    <row r="170" spans="2:14" x14ac:dyDescent="0.25">
      <c r="B170" s="116" t="s">
        <v>85</v>
      </c>
      <c r="C170" s="186">
        <v>7.9475890985324948</v>
      </c>
      <c r="D170" s="187">
        <v>-0.77331094473881556</v>
      </c>
      <c r="E170" s="186">
        <v>8.1553235908141968</v>
      </c>
      <c r="F170" s="187">
        <f t="shared" si="30"/>
        <v>0.20773449228170193</v>
      </c>
      <c r="G170" s="186">
        <v>9.1632016632016633</v>
      </c>
      <c r="H170" s="187">
        <f t="shared" si="30"/>
        <v>1.0078780723874665</v>
      </c>
      <c r="I170" s="186">
        <v>9.676109215017064</v>
      </c>
      <c r="J170" s="187">
        <f t="shared" si="30"/>
        <v>0.51290755181540071</v>
      </c>
      <c r="K170" s="186">
        <v>8.7766185946609383</v>
      </c>
      <c r="L170" s="187">
        <f t="shared" si="31"/>
        <v>-0.8994906203561257</v>
      </c>
      <c r="M170" s="186"/>
      <c r="N170" s="187"/>
    </row>
    <row r="171" spans="2:14" x14ac:dyDescent="0.25">
      <c r="B171" s="116" t="s">
        <v>87</v>
      </c>
      <c r="C171" s="186">
        <v>6.5869565217391308</v>
      </c>
      <c r="D171" s="187">
        <v>-0.75996983249093653</v>
      </c>
      <c r="E171" s="186">
        <v>6.6915278783490226</v>
      </c>
      <c r="F171" s="187">
        <f t="shared" si="30"/>
        <v>0.10457135660989181</v>
      </c>
      <c r="G171" s="186">
        <v>8.2704333516182125</v>
      </c>
      <c r="H171" s="187">
        <f t="shared" si="30"/>
        <v>1.5789054732691898</v>
      </c>
      <c r="I171" s="186">
        <v>10.120506329113924</v>
      </c>
      <c r="J171" s="187">
        <f t="shared" si="30"/>
        <v>1.8500729774957119</v>
      </c>
      <c r="K171" s="186">
        <v>9.769729729729729</v>
      </c>
      <c r="L171" s="187">
        <f t="shared" si="31"/>
        <v>-0.35077659938419536</v>
      </c>
      <c r="M171" s="186"/>
      <c r="N171" s="187"/>
    </row>
    <row r="172" spans="2:14" x14ac:dyDescent="0.25">
      <c r="B172" s="116" t="s">
        <v>89</v>
      </c>
      <c r="C172" s="186">
        <v>5.5279225614296355</v>
      </c>
      <c r="D172" s="187">
        <v>-1.2002471474998169</v>
      </c>
      <c r="E172" s="186">
        <v>5.5348399246704334</v>
      </c>
      <c r="F172" s="187">
        <f t="shared" si="30"/>
        <v>6.9173632407979468E-3</v>
      </c>
      <c r="G172" s="186">
        <v>6.9806382215847975</v>
      </c>
      <c r="H172" s="187">
        <f t="shared" si="30"/>
        <v>1.4457982969143641</v>
      </c>
      <c r="I172" s="186">
        <v>8.2170378225521379</v>
      </c>
      <c r="J172" s="187">
        <f t="shared" si="30"/>
        <v>1.2363996009673404</v>
      </c>
      <c r="K172" s="186">
        <v>7.9131231671554252</v>
      </c>
      <c r="L172" s="187">
        <f t="shared" si="31"/>
        <v>-0.3039146553967127</v>
      </c>
      <c r="M172" s="186"/>
      <c r="N172" s="187"/>
    </row>
    <row r="173" spans="2:14" x14ac:dyDescent="0.25">
      <c r="B173" s="116" t="s">
        <v>91</v>
      </c>
      <c r="C173" s="186">
        <v>6.1956521739130439</v>
      </c>
      <c r="D173" s="187">
        <v>-0.32657547630678962</v>
      </c>
      <c r="E173" s="186">
        <v>6.7884700665188467</v>
      </c>
      <c r="F173" s="187">
        <f t="shared" si="30"/>
        <v>0.59281789260580275</v>
      </c>
      <c r="G173" s="186">
        <v>7.6692268305171529</v>
      </c>
      <c r="H173" s="187">
        <f t="shared" si="30"/>
        <v>0.88075676399830627</v>
      </c>
      <c r="I173" s="186">
        <v>9.6416397973284198</v>
      </c>
      <c r="J173" s="187">
        <f t="shared" si="30"/>
        <v>1.9724129668112669</v>
      </c>
      <c r="K173" s="186">
        <v>8.7458977965307074</v>
      </c>
      <c r="L173" s="187">
        <f t="shared" si="31"/>
        <v>-0.89574200079771238</v>
      </c>
      <c r="M173" s="186"/>
      <c r="N173" s="187"/>
    </row>
    <row r="174" spans="2:14" x14ac:dyDescent="0.25">
      <c r="B174" s="116" t="s">
        <v>93</v>
      </c>
      <c r="C174" s="186">
        <v>5.0719225449515903</v>
      </c>
      <c r="D174" s="187">
        <v>-1.7471842950710217</v>
      </c>
      <c r="E174" s="186">
        <v>6.5944086021505379</v>
      </c>
      <c r="F174" s="187">
        <f t="shared" si="30"/>
        <v>1.5224860571989476</v>
      </c>
      <c r="G174" s="186">
        <v>7.4792987691160011</v>
      </c>
      <c r="H174" s="187">
        <f t="shared" si="30"/>
        <v>0.88489016696546319</v>
      </c>
      <c r="I174" s="186">
        <v>9.2547491475888943</v>
      </c>
      <c r="J174" s="187">
        <f t="shared" si="30"/>
        <v>1.7754503784728932</v>
      </c>
      <c r="K174" s="186">
        <v>8.897830018083182</v>
      </c>
      <c r="L174" s="187">
        <f t="shared" si="31"/>
        <v>-0.35691912950571236</v>
      </c>
      <c r="M174" s="186"/>
      <c r="N174" s="187"/>
    </row>
    <row r="175" spans="2:14" ht="15.75" x14ac:dyDescent="0.25">
      <c r="B175" s="119" t="s">
        <v>30</v>
      </c>
      <c r="C175" s="188">
        <v>6.9931972789115644</v>
      </c>
      <c r="D175" s="189">
        <v>-0.3170670111929228</v>
      </c>
      <c r="E175" s="188">
        <v>6.3951503589537628</v>
      </c>
      <c r="F175" s="189">
        <f t="shared" si="30"/>
        <v>-0.59804691995780157</v>
      </c>
      <c r="G175" s="188">
        <v>7.2943743582220915</v>
      </c>
      <c r="H175" s="189">
        <f t="shared" si="30"/>
        <v>0.89922399926832863</v>
      </c>
      <c r="I175" s="188">
        <v>8.5747456571389016</v>
      </c>
      <c r="J175" s="189">
        <f t="shared" si="30"/>
        <v>1.2803712989168101</v>
      </c>
      <c r="K175" s="188">
        <v>8.4420922400164962</v>
      </c>
      <c r="L175" s="189">
        <f t="shared" si="31"/>
        <v>-0.13265341712240541</v>
      </c>
      <c r="M175" s="188">
        <v>7.8549645390070921</v>
      </c>
      <c r="N175" s="189">
        <v>0.2505797868838453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296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8.7057728119180631</v>
      </c>
      <c r="D185" s="187">
        <v>0.31876789346090462</v>
      </c>
      <c r="E185" s="186">
        <v>8.28169014084507</v>
      </c>
      <c r="F185" s="187">
        <f t="shared" ref="F185:J187" si="32">IFERROR(E185-C185,"-")</f>
        <v>-0.42408267107299302</v>
      </c>
      <c r="G185" s="186">
        <v>8.8435324294613409</v>
      </c>
      <c r="H185" s="187">
        <f t="shared" si="32"/>
        <v>0.56184228861627084</v>
      </c>
      <c r="I185" s="186">
        <v>8.3992114342040409</v>
      </c>
      <c r="J185" s="187">
        <f t="shared" si="32"/>
        <v>-0.44432099525729996</v>
      </c>
      <c r="K185" s="186">
        <v>8.608603667136812</v>
      </c>
      <c r="L185" s="187">
        <f t="shared" ref="L185:L187" si="33">IFERROR(K185-I185,"-")</f>
        <v>0.20939223293277109</v>
      </c>
      <c r="M185" s="186">
        <v>9.9277667329357193</v>
      </c>
      <c r="N185" s="187">
        <f t="shared" ref="N185:N186" si="34">IFERROR(M185-K185,"-")</f>
        <v>1.3191630657989073</v>
      </c>
    </row>
    <row r="186" spans="1:15" x14ac:dyDescent="0.25">
      <c r="B186" s="116" t="s">
        <v>73</v>
      </c>
      <c r="C186" s="186">
        <v>8.6076173604960147</v>
      </c>
      <c r="D186" s="187">
        <v>-0.35278580725056585</v>
      </c>
      <c r="E186" s="186">
        <v>11.728813559322035</v>
      </c>
      <c r="F186" s="187">
        <f t="shared" si="32"/>
        <v>3.12119619882602</v>
      </c>
      <c r="G186" s="186">
        <v>7.5259042033235586</v>
      </c>
      <c r="H186" s="187">
        <f t="shared" si="32"/>
        <v>-4.202909355998476</v>
      </c>
      <c r="I186" s="186">
        <v>8.727555141348244</v>
      </c>
      <c r="J186" s="187">
        <f t="shared" si="32"/>
        <v>1.2016509380246854</v>
      </c>
      <c r="K186" s="186">
        <v>8.2370138345079607</v>
      </c>
      <c r="L186" s="187">
        <f t="shared" si="33"/>
        <v>-0.4905413068402833</v>
      </c>
      <c r="M186" s="186">
        <v>8.4852703140174821</v>
      </c>
      <c r="N186" s="187">
        <f t="shared" si="34"/>
        <v>0.24825647950952145</v>
      </c>
    </row>
    <row r="187" spans="1:15" x14ac:dyDescent="0.25">
      <c r="B187" s="116" t="s">
        <v>75</v>
      </c>
      <c r="C187" s="186">
        <v>10.733630952380953</v>
      </c>
      <c r="D187" s="187">
        <v>2.9163866097857074</v>
      </c>
      <c r="E187" s="186">
        <v>9.907692307692308</v>
      </c>
      <c r="F187" s="187">
        <f t="shared" si="32"/>
        <v>-0.82593864468864453</v>
      </c>
      <c r="G187" s="186">
        <v>8.6417662682602927</v>
      </c>
      <c r="H187" s="187">
        <f t="shared" si="32"/>
        <v>-1.2659260394320153</v>
      </c>
      <c r="I187" s="186">
        <v>8.664422395464209</v>
      </c>
      <c r="J187" s="187">
        <f t="shared" si="32"/>
        <v>2.2656127203916299E-2</v>
      </c>
      <c r="K187" s="186">
        <v>7.8031830238726787</v>
      </c>
      <c r="L187" s="187">
        <f t="shared" si="33"/>
        <v>-0.8612393715915303</v>
      </c>
      <c r="M187" s="186"/>
      <c r="N187" s="187"/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5.2430939226519335</v>
      </c>
      <c r="F188" s="187" t="str">
        <f>IFERROR(E188-C188,"-")</f>
        <v>-</v>
      </c>
      <c r="G188" s="186">
        <v>7.0787526427061307</v>
      </c>
      <c r="H188" s="187">
        <f>IFERROR(G188-E188,"-")</f>
        <v>1.8356587200541972</v>
      </c>
      <c r="I188" s="186">
        <v>7.7432362122788758</v>
      </c>
      <c r="J188" s="187">
        <f>IFERROR(I188-G188,"-")</f>
        <v>0.66448356957274513</v>
      </c>
      <c r="K188" s="186">
        <v>8.3330936975796792</v>
      </c>
      <c r="L188" s="187">
        <f>IFERROR(K188-I188,"-")</f>
        <v>0.5898574853008034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6.009615384615385</v>
      </c>
      <c r="F189" s="187" t="str">
        <f t="shared" ref="F189:J197" si="35">IFERROR(E189-C189,"-")</f>
        <v>-</v>
      </c>
      <c r="G189" s="186">
        <v>8.3211458725970591</v>
      </c>
      <c r="H189" s="187">
        <f t="shared" si="35"/>
        <v>2.311530487981674</v>
      </c>
      <c r="I189" s="186">
        <v>8.3223995271867608</v>
      </c>
      <c r="J189" s="187">
        <f t="shared" si="35"/>
        <v>1.2536545897017248E-3</v>
      </c>
      <c r="K189" s="186">
        <v>7.6908373786407767</v>
      </c>
      <c r="L189" s="187">
        <f t="shared" ref="L189:L197" si="36">IFERROR(K189-I189,"-")</f>
        <v>-0.63156214854598414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7.8949447077409163</v>
      </c>
      <c r="F190" s="187" t="str">
        <f t="shared" si="35"/>
        <v>-</v>
      </c>
      <c r="G190" s="186">
        <v>8.8187972919155708</v>
      </c>
      <c r="H190" s="187">
        <f t="shared" si="35"/>
        <v>0.92385258417465455</v>
      </c>
      <c r="I190" s="186">
        <v>8.9193006052454606</v>
      </c>
      <c r="J190" s="187">
        <f t="shared" si="35"/>
        <v>0.10050331332988982</v>
      </c>
      <c r="K190" s="186">
        <v>8.4891791044776124</v>
      </c>
      <c r="L190" s="187">
        <f t="shared" si="36"/>
        <v>-0.43012150076784827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8.1141917293233075</v>
      </c>
      <c r="F191" s="187" t="str">
        <f t="shared" si="35"/>
        <v>-</v>
      </c>
      <c r="G191" s="186">
        <v>8.4194266629557468</v>
      </c>
      <c r="H191" s="187">
        <f t="shared" si="35"/>
        <v>0.30523493363243936</v>
      </c>
      <c r="I191" s="186">
        <v>8.3368211260587941</v>
      </c>
      <c r="J191" s="187">
        <f t="shared" si="35"/>
        <v>-8.2605536896952714E-2</v>
      </c>
      <c r="K191" s="186">
        <v>7.6555997194295067</v>
      </c>
      <c r="L191" s="187">
        <f t="shared" si="36"/>
        <v>-0.68122140662928743</v>
      </c>
      <c r="M191" s="186"/>
      <c r="N191" s="187"/>
    </row>
    <row r="192" spans="1:15" x14ac:dyDescent="0.25">
      <c r="B192" s="116" t="s">
        <v>85</v>
      </c>
      <c r="C192" s="186">
        <v>7.4293369055592766</v>
      </c>
      <c r="D192" s="187">
        <v>-0.75257098917756515</v>
      </c>
      <c r="E192" s="186">
        <v>7.6948376353039132</v>
      </c>
      <c r="F192" s="187">
        <f t="shared" si="35"/>
        <v>0.26550072974463657</v>
      </c>
      <c r="G192" s="186">
        <v>8.0364372469635619</v>
      </c>
      <c r="H192" s="187">
        <f t="shared" si="35"/>
        <v>0.34159961165964869</v>
      </c>
      <c r="I192" s="186">
        <v>8.2916447714135568</v>
      </c>
      <c r="J192" s="187">
        <f t="shared" si="35"/>
        <v>0.25520752444999495</v>
      </c>
      <c r="K192" s="186">
        <v>8.3114473308592629</v>
      </c>
      <c r="L192" s="187">
        <f t="shared" si="36"/>
        <v>1.9802559445706081E-2</v>
      </c>
      <c r="M192" s="186"/>
      <c r="N192" s="187"/>
    </row>
    <row r="193" spans="2:15" x14ac:dyDescent="0.25">
      <c r="B193" s="116" t="s">
        <v>87</v>
      </c>
      <c r="C193" s="186">
        <v>7.8025247971145175</v>
      </c>
      <c r="D193" s="187">
        <v>-1.0622398248540987</v>
      </c>
      <c r="E193" s="186">
        <v>8.5449999999999999</v>
      </c>
      <c r="F193" s="187">
        <f t="shared" si="35"/>
        <v>0.74247520288548241</v>
      </c>
      <c r="G193" s="186">
        <v>8.6323838080959518</v>
      </c>
      <c r="H193" s="187">
        <f t="shared" si="35"/>
        <v>8.738380809595192E-2</v>
      </c>
      <c r="I193" s="186">
        <v>8.9404954227248243</v>
      </c>
      <c r="J193" s="187">
        <f t="shared" si="35"/>
        <v>0.30811161462887249</v>
      </c>
      <c r="K193" s="186">
        <v>8.7204788094467816</v>
      </c>
      <c r="L193" s="187">
        <f t="shared" si="36"/>
        <v>-0.22001661327804278</v>
      </c>
      <c r="M193" s="186"/>
      <c r="N193" s="187"/>
    </row>
    <row r="194" spans="2:15" x14ac:dyDescent="0.25">
      <c r="B194" s="116" t="s">
        <v>89</v>
      </c>
      <c r="C194" s="186">
        <v>9.5790094339622645</v>
      </c>
      <c r="D194" s="187">
        <v>1.0139857636754357</v>
      </c>
      <c r="E194" s="186">
        <v>7.0247342156650037</v>
      </c>
      <c r="F194" s="187">
        <f t="shared" si="35"/>
        <v>-2.5542752182972608</v>
      </c>
      <c r="G194" s="186">
        <v>7.398474487112046</v>
      </c>
      <c r="H194" s="187">
        <f t="shared" si="35"/>
        <v>0.37374027144704236</v>
      </c>
      <c r="I194" s="186">
        <v>8.0896470588235285</v>
      </c>
      <c r="J194" s="187">
        <f t="shared" si="35"/>
        <v>0.6911725717114825</v>
      </c>
      <c r="K194" s="186">
        <v>8.1410483666751077</v>
      </c>
      <c r="L194" s="187">
        <f t="shared" si="36"/>
        <v>5.1401307851579148E-2</v>
      </c>
      <c r="M194" s="186"/>
      <c r="N194" s="187"/>
    </row>
    <row r="195" spans="2:15" x14ac:dyDescent="0.25">
      <c r="B195" s="116" t="s">
        <v>91</v>
      </c>
      <c r="C195" s="186">
        <v>7.1098398169336381</v>
      </c>
      <c r="D195" s="187">
        <v>-0.49885583524027499</v>
      </c>
      <c r="E195" s="186">
        <v>9.0463992266795561</v>
      </c>
      <c r="F195" s="187">
        <f t="shared" si="35"/>
        <v>1.936559409745918</v>
      </c>
      <c r="G195" s="186">
        <v>8.6113074204947004</v>
      </c>
      <c r="H195" s="187">
        <f t="shared" si="35"/>
        <v>-0.43509180618485566</v>
      </c>
      <c r="I195" s="186">
        <v>8.4856290672451191</v>
      </c>
      <c r="J195" s="187">
        <f t="shared" si="35"/>
        <v>-0.12567835324958132</v>
      </c>
      <c r="K195" s="186">
        <v>8.5639518611810797</v>
      </c>
      <c r="L195" s="187">
        <f t="shared" si="36"/>
        <v>7.8322793935960533E-2</v>
      </c>
      <c r="M195" s="186"/>
      <c r="N195" s="187"/>
    </row>
    <row r="196" spans="2:15" x14ac:dyDescent="0.25">
      <c r="B196" s="116" t="s">
        <v>93</v>
      </c>
      <c r="C196" s="186">
        <v>7.5361010830324906</v>
      </c>
      <c r="D196" s="187">
        <v>-2.70362494436477</v>
      </c>
      <c r="E196" s="186">
        <v>8.4801517067003793</v>
      </c>
      <c r="F196" s="187">
        <f t="shared" si="35"/>
        <v>0.94405062366788872</v>
      </c>
      <c r="G196" s="186">
        <v>8.6826692270763317</v>
      </c>
      <c r="H196" s="187">
        <f t="shared" si="35"/>
        <v>0.20251752037595239</v>
      </c>
      <c r="I196" s="186">
        <v>9.0498414136837333</v>
      </c>
      <c r="J196" s="187">
        <f t="shared" si="35"/>
        <v>0.36717218660740158</v>
      </c>
      <c r="K196" s="186">
        <v>9.620396600566572</v>
      </c>
      <c r="L196" s="187">
        <f t="shared" si="36"/>
        <v>0.57055518688283868</v>
      </c>
      <c r="M196" s="186"/>
      <c r="N196" s="187"/>
    </row>
    <row r="197" spans="2:15" ht="15.75" x14ac:dyDescent="0.25">
      <c r="B197" s="119" t="s">
        <v>30</v>
      </c>
      <c r="C197" s="188">
        <v>8.4789494013132476</v>
      </c>
      <c r="D197" s="189">
        <v>-0.10376503002503767</v>
      </c>
      <c r="E197" s="188">
        <v>8.0765115973166139</v>
      </c>
      <c r="F197" s="189">
        <f t="shared" si="35"/>
        <v>-0.40243780399663365</v>
      </c>
      <c r="G197" s="188">
        <v>8.2205484045708985</v>
      </c>
      <c r="H197" s="189">
        <f t="shared" si="35"/>
        <v>0.14403680725428458</v>
      </c>
      <c r="I197" s="188">
        <v>8.4851200579355925</v>
      </c>
      <c r="J197" s="189">
        <f t="shared" si="35"/>
        <v>0.26457165336469401</v>
      </c>
      <c r="K197" s="188">
        <v>8.3521609571393363</v>
      </c>
      <c r="L197" s="189">
        <f t="shared" si="36"/>
        <v>-0.13295910079625628</v>
      </c>
      <c r="M197" s="188">
        <v>9.1981332896675951</v>
      </c>
      <c r="N197" s="189">
        <v>0.76560391428107621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297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8.1642091152815013</v>
      </c>
      <c r="D207" s="187">
        <v>-0.59193790626475895</v>
      </c>
      <c r="E207" s="186">
        <v>5.144385026737968</v>
      </c>
      <c r="F207" s="187">
        <f t="shared" ref="F207:J209" si="37">IFERROR(E207-C207,"-")</f>
        <v>-3.0198240885435332</v>
      </c>
      <c r="G207" s="186">
        <v>7.6506691278264887</v>
      </c>
      <c r="H207" s="187">
        <f t="shared" si="37"/>
        <v>2.5062841010885206</v>
      </c>
      <c r="I207" s="186">
        <v>8.8914016489988228</v>
      </c>
      <c r="J207" s="187">
        <f t="shared" si="37"/>
        <v>1.2407325211723341</v>
      </c>
      <c r="K207" s="186">
        <v>9.5242515664887453</v>
      </c>
      <c r="L207" s="187">
        <f t="shared" ref="L207:L209" si="38">IFERROR(K207-I207,"-")</f>
        <v>0.63284991748992248</v>
      </c>
      <c r="M207" s="186">
        <v>9.2827279853671278</v>
      </c>
      <c r="N207" s="187">
        <f t="shared" ref="N207:N208" si="39">IFERROR(M207-K207,"-")</f>
        <v>-0.24152358112161743</v>
      </c>
    </row>
    <row r="208" spans="2:15" x14ac:dyDescent="0.25">
      <c r="B208" s="116" t="s">
        <v>73</v>
      </c>
      <c r="C208" s="186">
        <v>8.5129340480074571</v>
      </c>
      <c r="D208" s="187">
        <v>0.23758177265518121</v>
      </c>
      <c r="E208" s="186">
        <v>4.6582278481012658</v>
      </c>
      <c r="F208" s="187">
        <f t="shared" si="37"/>
        <v>-3.8547061999061913</v>
      </c>
      <c r="G208" s="186">
        <v>7.2104653855059038</v>
      </c>
      <c r="H208" s="187">
        <f t="shared" si="37"/>
        <v>2.552237537404638</v>
      </c>
      <c r="I208" s="186">
        <v>8.468486462494452</v>
      </c>
      <c r="J208" s="187">
        <f t="shared" si="37"/>
        <v>1.2580210769885483</v>
      </c>
      <c r="K208" s="186">
        <v>8.3471822295351714</v>
      </c>
      <c r="L208" s="187">
        <f t="shared" si="38"/>
        <v>-0.12130423295928061</v>
      </c>
      <c r="M208" s="186">
        <v>8.2874139010644967</v>
      </c>
      <c r="N208" s="187">
        <f t="shared" si="39"/>
        <v>-5.9768328470674703E-2</v>
      </c>
    </row>
    <row r="209" spans="2:15" x14ac:dyDescent="0.25">
      <c r="B209" s="116" t="s">
        <v>75</v>
      </c>
      <c r="C209" s="186">
        <v>8.8708333333333336</v>
      </c>
      <c r="D209" s="187">
        <v>1.0981370875995449</v>
      </c>
      <c r="E209" s="186">
        <v>5.5</v>
      </c>
      <c r="F209" s="187">
        <f t="shared" si="37"/>
        <v>-3.3708333333333336</v>
      </c>
      <c r="G209" s="186">
        <v>8.0534644995722839</v>
      </c>
      <c r="H209" s="187">
        <f t="shared" si="37"/>
        <v>2.5534644995722839</v>
      </c>
      <c r="I209" s="186">
        <v>9.3040983606557379</v>
      </c>
      <c r="J209" s="187">
        <f t="shared" si="37"/>
        <v>1.250633861083454</v>
      </c>
      <c r="K209" s="186">
        <v>8.9576891781936538</v>
      </c>
      <c r="L209" s="187">
        <f t="shared" si="38"/>
        <v>-0.34640918246208408</v>
      </c>
      <c r="M209" s="186"/>
      <c r="N209" s="187"/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5.8469387755102042</v>
      </c>
      <c r="F210" s="187" t="str">
        <f>IFERROR(E210-C210,"-")</f>
        <v>-</v>
      </c>
      <c r="G210" s="186">
        <v>6.4822436110189177</v>
      </c>
      <c r="H210" s="187">
        <f>IFERROR(G210-E210,"-")</f>
        <v>0.63530483550871342</v>
      </c>
      <c r="I210" s="186">
        <v>7.1687763713080166</v>
      </c>
      <c r="J210" s="187">
        <f>IFERROR(I210-G210,"-")</f>
        <v>0.68653276028909893</v>
      </c>
      <c r="K210" s="186">
        <v>7.0147563486616331</v>
      </c>
      <c r="L210" s="187">
        <f>IFERROR(K210-I210,"-")</f>
        <v>-0.15402002264638348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5.6867167919799497</v>
      </c>
      <c r="F211" s="187" t="str">
        <f t="shared" ref="F211:J219" si="40">IFERROR(E211-C211,"-")</f>
        <v>-</v>
      </c>
      <c r="G211" s="186">
        <v>8.4026390870185441</v>
      </c>
      <c r="H211" s="187">
        <f t="shared" si="40"/>
        <v>2.7159222950385944</v>
      </c>
      <c r="I211" s="186">
        <v>10.775368362524326</v>
      </c>
      <c r="J211" s="187">
        <f t="shared" si="40"/>
        <v>2.3727292755057814</v>
      </c>
      <c r="K211" s="186">
        <v>8.4209884075655896</v>
      </c>
      <c r="L211" s="187">
        <f t="shared" ref="L211:L219" si="41">IFERROR(K211-I211,"-")</f>
        <v>-2.3543799549587359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7.6506691278264887</v>
      </c>
      <c r="F212" s="187" t="str">
        <f t="shared" si="40"/>
        <v>-</v>
      </c>
      <c r="G212" s="186">
        <v>8.4086679725759055</v>
      </c>
      <c r="H212" s="187">
        <f t="shared" si="40"/>
        <v>0.75799884474941681</v>
      </c>
      <c r="I212" s="186">
        <v>9.573651191969887</v>
      </c>
      <c r="J212" s="187">
        <f t="shared" si="40"/>
        <v>1.1649832193939815</v>
      </c>
      <c r="K212" s="186">
        <v>8.9339884101788858</v>
      </c>
      <c r="L212" s="187">
        <f t="shared" si="41"/>
        <v>-0.63966278179100122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8.8195139385275194</v>
      </c>
      <c r="F213" s="187" t="str">
        <f t="shared" si="40"/>
        <v>-</v>
      </c>
      <c r="G213" s="186">
        <v>8.5101010101010104</v>
      </c>
      <c r="H213" s="187">
        <f t="shared" si="40"/>
        <v>-0.30941292842650903</v>
      </c>
      <c r="I213" s="186">
        <v>10.025668679896462</v>
      </c>
      <c r="J213" s="187">
        <f t="shared" si="40"/>
        <v>1.5155676697954519</v>
      </c>
      <c r="K213" s="186">
        <v>8.0485402113559026</v>
      </c>
      <c r="L213" s="187">
        <f t="shared" si="41"/>
        <v>-1.9771284685405597</v>
      </c>
      <c r="M213" s="186"/>
      <c r="N213" s="187"/>
    </row>
    <row r="214" spans="2:15" x14ac:dyDescent="0.25">
      <c r="B214" s="116" t="s">
        <v>85</v>
      </c>
      <c r="C214" s="186">
        <v>9.4789297658862868</v>
      </c>
      <c r="D214" s="187">
        <v>0.53722360474884567</v>
      </c>
      <c r="E214" s="186">
        <v>7.8547526673132877</v>
      </c>
      <c r="F214" s="187">
        <f t="shared" si="40"/>
        <v>-1.6241770985729991</v>
      </c>
      <c r="G214" s="186">
        <v>9.9118942731277535</v>
      </c>
      <c r="H214" s="187">
        <f t="shared" si="40"/>
        <v>2.0571416058144658</v>
      </c>
      <c r="I214" s="186">
        <v>9.6800704902274912</v>
      </c>
      <c r="J214" s="187">
        <f t="shared" si="40"/>
        <v>-0.23182378290026229</v>
      </c>
      <c r="K214" s="186">
        <v>9.3494736842105262</v>
      </c>
      <c r="L214" s="187">
        <f t="shared" si="41"/>
        <v>-0.33059680601696506</v>
      </c>
      <c r="M214" s="186"/>
      <c r="N214" s="187"/>
    </row>
    <row r="215" spans="2:15" x14ac:dyDescent="0.25">
      <c r="B215" s="116" t="s">
        <v>87</v>
      </c>
      <c r="C215" s="186">
        <v>3.7468354430379747</v>
      </c>
      <c r="D215" s="187">
        <v>-5.7804749374952884</v>
      </c>
      <c r="E215" s="186">
        <v>8.7681191153930378</v>
      </c>
      <c r="F215" s="187">
        <f t="shared" si="40"/>
        <v>5.0212836723550627</v>
      </c>
      <c r="G215" s="186">
        <v>9.6579052969502399</v>
      </c>
      <c r="H215" s="187">
        <f t="shared" si="40"/>
        <v>0.88978618155720213</v>
      </c>
      <c r="I215" s="186">
        <v>8.8518155053974485</v>
      </c>
      <c r="J215" s="187">
        <f t="shared" si="40"/>
        <v>-0.80608979155279137</v>
      </c>
      <c r="K215" s="186">
        <v>9.4313593539703895</v>
      </c>
      <c r="L215" s="187">
        <f t="shared" si="41"/>
        <v>0.57954384857294095</v>
      </c>
      <c r="M215" s="186"/>
      <c r="N215" s="187"/>
    </row>
    <row r="216" spans="2:15" x14ac:dyDescent="0.25">
      <c r="B216" s="116" t="s">
        <v>89</v>
      </c>
      <c r="C216" s="186">
        <v>3.6689419795221845</v>
      </c>
      <c r="D216" s="187">
        <v>-4.3876782295370482</v>
      </c>
      <c r="E216" s="186">
        <v>7.7923940149625937</v>
      </c>
      <c r="F216" s="187">
        <f t="shared" si="40"/>
        <v>4.1234520354404092</v>
      </c>
      <c r="G216" s="186">
        <v>9.0385735080058218</v>
      </c>
      <c r="H216" s="187">
        <f t="shared" si="40"/>
        <v>1.2461794930432282</v>
      </c>
      <c r="I216" s="186">
        <v>9.1355339805825242</v>
      </c>
      <c r="J216" s="187">
        <f t="shared" si="40"/>
        <v>9.6960472576702372E-2</v>
      </c>
      <c r="K216" s="186">
        <v>8.3060606060606066</v>
      </c>
      <c r="L216" s="187">
        <f t="shared" si="41"/>
        <v>-0.82947337452191761</v>
      </c>
      <c r="M216" s="186"/>
      <c r="N216" s="187"/>
    </row>
    <row r="217" spans="2:15" x14ac:dyDescent="0.25">
      <c r="B217" s="116" t="s">
        <v>91</v>
      </c>
      <c r="C217" s="186">
        <v>5.4763358778625957</v>
      </c>
      <c r="D217" s="187">
        <v>-2.1073122602917485</v>
      </c>
      <c r="E217" s="186">
        <v>7.3073868149324861</v>
      </c>
      <c r="F217" s="187">
        <f t="shared" si="40"/>
        <v>1.8310509370698904</v>
      </c>
      <c r="G217" s="186">
        <v>8.0379550735863674</v>
      </c>
      <c r="H217" s="187">
        <f t="shared" si="40"/>
        <v>0.73056825865388131</v>
      </c>
      <c r="I217" s="186">
        <v>8.6134094151212555</v>
      </c>
      <c r="J217" s="187">
        <f t="shared" si="40"/>
        <v>0.57545434153488806</v>
      </c>
      <c r="K217" s="186">
        <v>9.2076281287246715</v>
      </c>
      <c r="L217" s="187">
        <f t="shared" si="41"/>
        <v>0.59421871360341605</v>
      </c>
      <c r="M217" s="186"/>
      <c r="N217" s="187"/>
    </row>
    <row r="218" spans="2:15" x14ac:dyDescent="0.25">
      <c r="B218" s="116" t="s">
        <v>93</v>
      </c>
      <c r="C218" s="186">
        <v>7.5096322241681257</v>
      </c>
      <c r="D218" s="187">
        <v>-0.9150862885315334</v>
      </c>
      <c r="E218" s="186">
        <v>7.4342248314851052</v>
      </c>
      <c r="F218" s="187">
        <f t="shared" si="40"/>
        <v>-7.5407392683020547E-2</v>
      </c>
      <c r="G218" s="186">
        <v>9.181432360742706</v>
      </c>
      <c r="H218" s="187">
        <f t="shared" si="40"/>
        <v>1.7472075292576008</v>
      </c>
      <c r="I218" s="186">
        <v>8.475026567481402</v>
      </c>
      <c r="J218" s="187">
        <f t="shared" si="40"/>
        <v>-0.70640579326130393</v>
      </c>
      <c r="K218" s="186">
        <v>8.7723595505617986</v>
      </c>
      <c r="L218" s="187">
        <f t="shared" si="41"/>
        <v>0.29733298308039657</v>
      </c>
      <c r="M218" s="186"/>
      <c r="N218" s="187"/>
    </row>
    <row r="219" spans="2:15" ht="15.75" x14ac:dyDescent="0.25">
      <c r="B219" s="119" t="s">
        <v>30</v>
      </c>
      <c r="C219" s="188">
        <v>8.0653471771576903</v>
      </c>
      <c r="D219" s="189">
        <v>-0.3123852407306007</v>
      </c>
      <c r="E219" s="188">
        <v>7.8209407699579492</v>
      </c>
      <c r="F219" s="189">
        <f t="shared" si="40"/>
        <v>-0.24440640719974116</v>
      </c>
      <c r="G219" s="188">
        <v>8.3670963781461012</v>
      </c>
      <c r="H219" s="189">
        <f t="shared" si="40"/>
        <v>0.54615560818815201</v>
      </c>
      <c r="I219" s="188">
        <v>9.0323371426511407</v>
      </c>
      <c r="J219" s="189">
        <f t="shared" si="40"/>
        <v>0.66524076450503955</v>
      </c>
      <c r="K219" s="188">
        <v>8.6301944799474946</v>
      </c>
      <c r="L219" s="189">
        <f t="shared" si="41"/>
        <v>-0.40214266270364618</v>
      </c>
      <c r="M219" s="188">
        <v>8.7294035739150608</v>
      </c>
      <c r="N219" s="189">
        <v>-0.17082540874767993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296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8.7057728119180631</v>
      </c>
      <c r="D229" s="187">
        <v>0.31876789346090462</v>
      </c>
      <c r="E229" s="186">
        <v>8.28169014084507</v>
      </c>
      <c r="F229" s="187">
        <f t="shared" ref="F229:J231" si="42">IFERROR(E229-C229,"-")</f>
        <v>-0.42408267107299302</v>
      </c>
      <c r="G229" s="186">
        <v>8.8435324294613409</v>
      </c>
      <c r="H229" s="187">
        <f t="shared" si="42"/>
        <v>0.56184228861627084</v>
      </c>
      <c r="I229" s="186">
        <v>8.3992114342040409</v>
      </c>
      <c r="J229" s="187">
        <f t="shared" si="42"/>
        <v>-0.44432099525729996</v>
      </c>
      <c r="K229" s="186">
        <v>8.608603667136812</v>
      </c>
      <c r="L229" s="187">
        <f t="shared" ref="L229:L231" si="43">IFERROR(K229-I229,"-")</f>
        <v>0.20939223293277109</v>
      </c>
      <c r="M229" s="186">
        <v>9.9277667329357193</v>
      </c>
      <c r="N229" s="187">
        <f t="shared" ref="N229:N230" si="44">IFERROR(M229-K229,"-")</f>
        <v>1.3191630657989073</v>
      </c>
    </row>
    <row r="230" spans="2:15" x14ac:dyDescent="0.25">
      <c r="B230" s="116" t="s">
        <v>73</v>
      </c>
      <c r="C230" s="186">
        <v>8.6076173604960147</v>
      </c>
      <c r="D230" s="187">
        <v>-0.35278580725056585</v>
      </c>
      <c r="E230" s="186">
        <v>11.728813559322035</v>
      </c>
      <c r="F230" s="187">
        <f t="shared" si="42"/>
        <v>3.12119619882602</v>
      </c>
      <c r="G230" s="186">
        <v>7.5259042033235586</v>
      </c>
      <c r="H230" s="187">
        <f t="shared" si="42"/>
        <v>-4.202909355998476</v>
      </c>
      <c r="I230" s="186">
        <v>8.727555141348244</v>
      </c>
      <c r="J230" s="187">
        <f t="shared" si="42"/>
        <v>1.2016509380246854</v>
      </c>
      <c r="K230" s="186">
        <v>8.2370138345079607</v>
      </c>
      <c r="L230" s="187">
        <f t="shared" si="43"/>
        <v>-0.4905413068402833</v>
      </c>
      <c r="M230" s="186">
        <v>8.4852703140174821</v>
      </c>
      <c r="N230" s="187">
        <f t="shared" si="44"/>
        <v>0.24825647950952145</v>
      </c>
    </row>
    <row r="231" spans="2:15" x14ac:dyDescent="0.25">
      <c r="B231" s="116" t="s">
        <v>75</v>
      </c>
      <c r="C231" s="186">
        <v>10.733630952380953</v>
      </c>
      <c r="D231" s="187">
        <v>2.9163866097857074</v>
      </c>
      <c r="E231" s="186">
        <v>9.907692307692308</v>
      </c>
      <c r="F231" s="187">
        <f t="shared" si="42"/>
        <v>-0.82593864468864453</v>
      </c>
      <c r="G231" s="186">
        <v>8.6417662682602927</v>
      </c>
      <c r="H231" s="187">
        <f t="shared" si="42"/>
        <v>-1.2659260394320153</v>
      </c>
      <c r="I231" s="186">
        <v>8.664422395464209</v>
      </c>
      <c r="J231" s="187">
        <f t="shared" si="42"/>
        <v>2.2656127203916299E-2</v>
      </c>
      <c r="K231" s="186">
        <v>7.8031830238726787</v>
      </c>
      <c r="L231" s="187">
        <f t="shared" si="43"/>
        <v>-0.8612393715915303</v>
      </c>
      <c r="M231" s="186"/>
      <c r="N231" s="187"/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5.2430939226519335</v>
      </c>
      <c r="F232" s="187" t="str">
        <f>IFERROR(E232-C232,"-")</f>
        <v>-</v>
      </c>
      <c r="G232" s="186">
        <v>7.0787526427061307</v>
      </c>
      <c r="H232" s="187">
        <f>IFERROR(G232-E232,"-")</f>
        <v>1.8356587200541972</v>
      </c>
      <c r="I232" s="186">
        <v>7.7432362122788758</v>
      </c>
      <c r="J232" s="187">
        <f>IFERROR(I232-G232,"-")</f>
        <v>0.66448356957274513</v>
      </c>
      <c r="K232" s="186">
        <v>8.3330936975796792</v>
      </c>
      <c r="L232" s="187">
        <f>IFERROR(K232-I232,"-")</f>
        <v>0.5898574853008034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6.009615384615385</v>
      </c>
      <c r="F233" s="187" t="str">
        <f t="shared" ref="F233:J241" si="45">IFERROR(E233-C233,"-")</f>
        <v>-</v>
      </c>
      <c r="G233" s="186">
        <v>8.3211458725970591</v>
      </c>
      <c r="H233" s="187">
        <f t="shared" si="45"/>
        <v>2.311530487981674</v>
      </c>
      <c r="I233" s="186">
        <v>8.3223995271867608</v>
      </c>
      <c r="J233" s="187">
        <f t="shared" si="45"/>
        <v>1.2536545897017248E-3</v>
      </c>
      <c r="K233" s="186">
        <v>7.6908373786407767</v>
      </c>
      <c r="L233" s="187">
        <f t="shared" ref="L233:L241" si="46">IFERROR(K233-I233,"-")</f>
        <v>-0.63156214854598414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7.8949447077409163</v>
      </c>
      <c r="F234" s="187" t="str">
        <f t="shared" si="45"/>
        <v>-</v>
      </c>
      <c r="G234" s="186">
        <v>8.8187972919155708</v>
      </c>
      <c r="H234" s="187">
        <f t="shared" si="45"/>
        <v>0.92385258417465455</v>
      </c>
      <c r="I234" s="186">
        <v>8.9193006052454606</v>
      </c>
      <c r="J234" s="187">
        <f t="shared" si="45"/>
        <v>0.10050331332988982</v>
      </c>
      <c r="K234" s="186">
        <v>8.4891791044776124</v>
      </c>
      <c r="L234" s="187">
        <f t="shared" si="46"/>
        <v>-0.43012150076784827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8.1141917293233075</v>
      </c>
      <c r="F235" s="187" t="str">
        <f t="shared" si="45"/>
        <v>-</v>
      </c>
      <c r="G235" s="186">
        <v>8.4194266629557468</v>
      </c>
      <c r="H235" s="187">
        <f t="shared" si="45"/>
        <v>0.30523493363243936</v>
      </c>
      <c r="I235" s="186">
        <v>8.3368211260587941</v>
      </c>
      <c r="J235" s="187">
        <f t="shared" si="45"/>
        <v>-8.2605536896952714E-2</v>
      </c>
      <c r="K235" s="186">
        <v>7.6555997194295067</v>
      </c>
      <c r="L235" s="187">
        <f t="shared" si="46"/>
        <v>-0.68122140662928743</v>
      </c>
      <c r="M235" s="186"/>
      <c r="N235" s="187"/>
    </row>
    <row r="236" spans="2:15" x14ac:dyDescent="0.25">
      <c r="B236" s="116" t="s">
        <v>85</v>
      </c>
      <c r="C236" s="186">
        <v>7.4293369055592766</v>
      </c>
      <c r="D236" s="187">
        <v>-0.75257098917756515</v>
      </c>
      <c r="E236" s="186">
        <v>7.6948376353039132</v>
      </c>
      <c r="F236" s="187">
        <f t="shared" si="45"/>
        <v>0.26550072974463657</v>
      </c>
      <c r="G236" s="186">
        <v>8.0364372469635619</v>
      </c>
      <c r="H236" s="187">
        <f t="shared" si="45"/>
        <v>0.34159961165964869</v>
      </c>
      <c r="I236" s="186">
        <v>8.2916447714135568</v>
      </c>
      <c r="J236" s="187">
        <f t="shared" si="45"/>
        <v>0.25520752444999495</v>
      </c>
      <c r="K236" s="186">
        <v>8.3114473308592629</v>
      </c>
      <c r="L236" s="187">
        <f t="shared" si="46"/>
        <v>1.9802559445706081E-2</v>
      </c>
      <c r="M236" s="186"/>
      <c r="N236" s="187"/>
    </row>
    <row r="237" spans="2:15" x14ac:dyDescent="0.25">
      <c r="B237" s="116" t="s">
        <v>87</v>
      </c>
      <c r="C237" s="186">
        <v>7.8025247971145175</v>
      </c>
      <c r="D237" s="187">
        <v>-1.0622398248540987</v>
      </c>
      <c r="E237" s="186">
        <v>8.5449999999999999</v>
      </c>
      <c r="F237" s="187">
        <f t="shared" si="45"/>
        <v>0.74247520288548241</v>
      </c>
      <c r="G237" s="186">
        <v>8.6323838080959518</v>
      </c>
      <c r="H237" s="187">
        <f t="shared" si="45"/>
        <v>8.738380809595192E-2</v>
      </c>
      <c r="I237" s="186">
        <v>8.9404954227248243</v>
      </c>
      <c r="J237" s="187">
        <f t="shared" si="45"/>
        <v>0.30811161462887249</v>
      </c>
      <c r="K237" s="186">
        <v>8.7204788094467816</v>
      </c>
      <c r="L237" s="187">
        <f t="shared" si="46"/>
        <v>-0.22001661327804278</v>
      </c>
      <c r="M237" s="186"/>
      <c r="N237" s="187"/>
    </row>
    <row r="238" spans="2:15" x14ac:dyDescent="0.25">
      <c r="B238" s="116" t="s">
        <v>89</v>
      </c>
      <c r="C238" s="186">
        <v>9.5790094339622645</v>
      </c>
      <c r="D238" s="187">
        <v>1.0139857636754357</v>
      </c>
      <c r="E238" s="186">
        <v>7.0247342156650037</v>
      </c>
      <c r="F238" s="187">
        <f t="shared" si="45"/>
        <v>-2.5542752182972608</v>
      </c>
      <c r="G238" s="186">
        <v>7.398474487112046</v>
      </c>
      <c r="H238" s="187">
        <f t="shared" si="45"/>
        <v>0.37374027144704236</v>
      </c>
      <c r="I238" s="186">
        <v>8.0896470588235285</v>
      </c>
      <c r="J238" s="187">
        <f t="shared" si="45"/>
        <v>0.6911725717114825</v>
      </c>
      <c r="K238" s="186">
        <v>8.1410483666751077</v>
      </c>
      <c r="L238" s="187">
        <f t="shared" si="46"/>
        <v>5.1401307851579148E-2</v>
      </c>
      <c r="M238" s="186"/>
      <c r="N238" s="187"/>
    </row>
    <row r="239" spans="2:15" x14ac:dyDescent="0.25">
      <c r="B239" s="116" t="s">
        <v>91</v>
      </c>
      <c r="C239" s="186">
        <v>7.1098398169336381</v>
      </c>
      <c r="D239" s="187">
        <v>-0.49885583524027499</v>
      </c>
      <c r="E239" s="186">
        <v>9.0463992266795561</v>
      </c>
      <c r="F239" s="187">
        <f t="shared" si="45"/>
        <v>1.936559409745918</v>
      </c>
      <c r="G239" s="186">
        <v>8.6113074204947004</v>
      </c>
      <c r="H239" s="187">
        <f t="shared" si="45"/>
        <v>-0.43509180618485566</v>
      </c>
      <c r="I239" s="186">
        <v>8.4856290672451191</v>
      </c>
      <c r="J239" s="187">
        <f t="shared" si="45"/>
        <v>-0.12567835324958132</v>
      </c>
      <c r="K239" s="186">
        <v>8.5639518611810797</v>
      </c>
      <c r="L239" s="187">
        <f t="shared" si="46"/>
        <v>7.8322793935960533E-2</v>
      </c>
      <c r="M239" s="186"/>
      <c r="N239" s="187"/>
    </row>
    <row r="240" spans="2:15" x14ac:dyDescent="0.25">
      <c r="B240" s="116" t="s">
        <v>93</v>
      </c>
      <c r="C240" s="186">
        <v>7.5361010830324906</v>
      </c>
      <c r="D240" s="187">
        <v>-2.70362494436477</v>
      </c>
      <c r="E240" s="186">
        <v>8.4801517067003793</v>
      </c>
      <c r="F240" s="187">
        <f t="shared" si="45"/>
        <v>0.94405062366788872</v>
      </c>
      <c r="G240" s="186">
        <v>8.6826692270763317</v>
      </c>
      <c r="H240" s="187">
        <f t="shared" si="45"/>
        <v>0.20251752037595239</v>
      </c>
      <c r="I240" s="186">
        <v>9.0498414136837333</v>
      </c>
      <c r="J240" s="187">
        <f t="shared" si="45"/>
        <v>0.36717218660740158</v>
      </c>
      <c r="K240" s="186">
        <v>9.620396600566572</v>
      </c>
      <c r="L240" s="187">
        <f t="shared" si="46"/>
        <v>0.57055518688283868</v>
      </c>
      <c r="M240" s="186"/>
      <c r="N240" s="187"/>
    </row>
    <row r="241" spans="2:15" ht="15.75" x14ac:dyDescent="0.25">
      <c r="B241" s="119" t="s">
        <v>30</v>
      </c>
      <c r="C241" s="188">
        <v>8.4789494013132476</v>
      </c>
      <c r="D241" s="189">
        <v>-0.10376503002503767</v>
      </c>
      <c r="E241" s="188">
        <v>8.0765115973166139</v>
      </c>
      <c r="F241" s="189">
        <f t="shared" si="45"/>
        <v>-0.40243780399663365</v>
      </c>
      <c r="G241" s="188">
        <v>8.2205484045708985</v>
      </c>
      <c r="H241" s="189">
        <f t="shared" si="45"/>
        <v>0.14403680725428458</v>
      </c>
      <c r="I241" s="188">
        <v>8.4851200579355925</v>
      </c>
      <c r="J241" s="189">
        <f t="shared" si="45"/>
        <v>0.26457165336469401</v>
      </c>
      <c r="K241" s="188">
        <v>8.3521609571393363</v>
      </c>
      <c r="L241" s="189">
        <f t="shared" si="46"/>
        <v>-0.13295910079625628</v>
      </c>
      <c r="M241" s="188">
        <v>9.1981332896675951</v>
      </c>
      <c r="N241" s="189">
        <v>0.76560391428107621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298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8.9706999457406411</v>
      </c>
      <c r="D251" s="187">
        <v>-0.13674422299384936</v>
      </c>
      <c r="E251" s="186">
        <v>4.1066666666666665</v>
      </c>
      <c r="F251" s="187">
        <f t="shared" ref="F251:J253" si="47">IFERROR(E251-C251,"-")</f>
        <v>-4.8640332790739746</v>
      </c>
      <c r="G251" s="186">
        <v>8.4483920367534449</v>
      </c>
      <c r="H251" s="187">
        <f t="shared" si="47"/>
        <v>4.3417253700867784</v>
      </c>
      <c r="I251" s="186">
        <v>7.381966351209253</v>
      </c>
      <c r="J251" s="187">
        <f t="shared" si="47"/>
        <v>-1.0664256855441918</v>
      </c>
      <c r="K251" s="186">
        <v>8.3423835381537579</v>
      </c>
      <c r="L251" s="187">
        <f t="shared" ref="L251:L253" si="48">IFERROR(K251-I251,"-")</f>
        <v>0.96041718694450484</v>
      </c>
      <c r="M251" s="186">
        <v>10.138941398865784</v>
      </c>
      <c r="N251" s="187">
        <f t="shared" ref="N251:N252" si="49">IFERROR(M251-K251,"-")</f>
        <v>1.7965578607120261</v>
      </c>
    </row>
    <row r="252" spans="2:15" x14ac:dyDescent="0.25">
      <c r="B252" s="116" t="s">
        <v>73</v>
      </c>
      <c r="C252" s="186">
        <v>8.0938388625592417</v>
      </c>
      <c r="D252" s="187">
        <v>-0.23047916028990656</v>
      </c>
      <c r="E252" s="186">
        <v>6.67741935483871</v>
      </c>
      <c r="F252" s="187">
        <f t="shared" si="47"/>
        <v>-1.4164195077205317</v>
      </c>
      <c r="G252" s="186">
        <v>8.2276861853325745</v>
      </c>
      <c r="H252" s="187">
        <f t="shared" si="47"/>
        <v>1.5502668304938645</v>
      </c>
      <c r="I252" s="186">
        <v>8.1284599006387506</v>
      </c>
      <c r="J252" s="187">
        <f t="shared" si="47"/>
        <v>-9.9226284693823885E-2</v>
      </c>
      <c r="K252" s="186">
        <v>8.6390164820318827</v>
      </c>
      <c r="L252" s="187">
        <f t="shared" si="48"/>
        <v>0.51055658139313209</v>
      </c>
      <c r="M252" s="186">
        <v>8.4842164599774517</v>
      </c>
      <c r="N252" s="187">
        <f t="shared" si="49"/>
        <v>-0.154800022054431</v>
      </c>
    </row>
    <row r="253" spans="2:15" x14ac:dyDescent="0.25">
      <c r="B253" s="116" t="s">
        <v>75</v>
      </c>
      <c r="C253" s="186">
        <v>11.017251635930993</v>
      </c>
      <c r="D253" s="187">
        <v>3.5034364483738107</v>
      </c>
      <c r="E253" s="186">
        <v>6.0204081632653059</v>
      </c>
      <c r="F253" s="187">
        <f t="shared" si="47"/>
        <v>-4.9968434726656872</v>
      </c>
      <c r="G253" s="186">
        <v>8.4184331797235021</v>
      </c>
      <c r="H253" s="187">
        <f t="shared" si="47"/>
        <v>2.3980250164581962</v>
      </c>
      <c r="I253" s="186">
        <v>9.2266817410966642</v>
      </c>
      <c r="J253" s="187">
        <f t="shared" si="47"/>
        <v>0.80824856137316203</v>
      </c>
      <c r="K253" s="186">
        <v>8.3439211391018624</v>
      </c>
      <c r="L253" s="187">
        <f t="shared" si="48"/>
        <v>-0.88276060199480177</v>
      </c>
      <c r="M253" s="186"/>
      <c r="N253" s="187"/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>
        <v>15.285714285714286</v>
      </c>
      <c r="F254" s="187" t="str">
        <f>IFERROR(E254-C254,"-")</f>
        <v>-</v>
      </c>
      <c r="G254" s="186">
        <v>9.1967109424414932</v>
      </c>
      <c r="H254" s="187">
        <f>IFERROR(G254-E254,"-")</f>
        <v>-6.0890033432727932</v>
      </c>
      <c r="I254" s="186">
        <v>8.1741071428571423</v>
      </c>
      <c r="J254" s="187">
        <f>IFERROR(I254-G254,"-")</f>
        <v>-1.0226037995843509</v>
      </c>
      <c r="K254" s="186">
        <v>10.570491803278689</v>
      </c>
      <c r="L254" s="187">
        <f>IFERROR(K254-I254,"-")</f>
        <v>2.3963846604215462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4.7142857142857144</v>
      </c>
      <c r="F255" s="187" t="str">
        <f t="shared" ref="F255:J263" si="50">IFERROR(E255-C255,"-")</f>
        <v>-</v>
      </c>
      <c r="G255" s="186">
        <v>9.1746478873239443</v>
      </c>
      <c r="H255" s="187">
        <f t="shared" si="50"/>
        <v>4.4603621730382299</v>
      </c>
      <c r="I255" s="186">
        <v>9.6876876876876885</v>
      </c>
      <c r="J255" s="187">
        <f t="shared" si="50"/>
        <v>0.51303980036374419</v>
      </c>
      <c r="K255" s="186">
        <v>8.620754716981132</v>
      </c>
      <c r="L255" s="187">
        <f t="shared" ref="L255:L263" si="51">IFERROR(K255-I255,"-")</f>
        <v>-1.0669329707065565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2.1319796954314723</v>
      </c>
      <c r="F256" s="187" t="str">
        <f t="shared" si="50"/>
        <v>-</v>
      </c>
      <c r="G256" s="186">
        <v>7.0531249999999996</v>
      </c>
      <c r="H256" s="187">
        <f t="shared" si="50"/>
        <v>4.9211453045685278</v>
      </c>
      <c r="I256" s="186">
        <v>8.2967863894139882</v>
      </c>
      <c r="J256" s="187">
        <f t="shared" si="50"/>
        <v>1.2436613894139885</v>
      </c>
      <c r="K256" s="186">
        <v>10.466307277628033</v>
      </c>
      <c r="L256" s="187">
        <f t="shared" si="51"/>
        <v>2.1695208882140449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7.4173602853745537</v>
      </c>
      <c r="F257" s="187" t="str">
        <f t="shared" si="50"/>
        <v>-</v>
      </c>
      <c r="G257" s="186">
        <v>8.795209580838323</v>
      </c>
      <c r="H257" s="187">
        <f t="shared" si="50"/>
        <v>1.3778492954637693</v>
      </c>
      <c r="I257" s="186">
        <v>7.9409368635437882</v>
      </c>
      <c r="J257" s="187">
        <f t="shared" si="50"/>
        <v>-0.8542727172945348</v>
      </c>
      <c r="K257" s="186">
        <v>7.2018779342723001</v>
      </c>
      <c r="L257" s="187">
        <f t="shared" si="51"/>
        <v>-0.7390589292714882</v>
      </c>
      <c r="M257" s="186"/>
      <c r="N257" s="187"/>
    </row>
    <row r="258" spans="2:15" x14ac:dyDescent="0.25">
      <c r="B258" s="116" t="s">
        <v>85</v>
      </c>
      <c r="C258" s="186">
        <v>10.888888888888889</v>
      </c>
      <c r="D258" s="187">
        <v>1.2678843226788441</v>
      </c>
      <c r="E258" s="186">
        <v>9.3671328671328666</v>
      </c>
      <c r="F258" s="187">
        <f t="shared" si="50"/>
        <v>-1.5217560217560226</v>
      </c>
      <c r="G258" s="186">
        <v>8.6090425531914896</v>
      </c>
      <c r="H258" s="187">
        <f t="shared" si="50"/>
        <v>-0.75809031394137705</v>
      </c>
      <c r="I258" s="186">
        <v>7.965608465608466</v>
      </c>
      <c r="J258" s="187">
        <f t="shared" si="50"/>
        <v>-0.64343408758302356</v>
      </c>
      <c r="K258" s="186">
        <v>10.337874659400544</v>
      </c>
      <c r="L258" s="187">
        <f t="shared" si="51"/>
        <v>2.3722661937920781</v>
      </c>
      <c r="M258" s="186"/>
      <c r="N258" s="187"/>
    </row>
    <row r="259" spans="2:15" x14ac:dyDescent="0.25">
      <c r="B259" s="116" t="s">
        <v>87</v>
      </c>
      <c r="C259" s="186">
        <v>2.75</v>
      </c>
      <c r="D259" s="187">
        <v>-6.3518363939899825</v>
      </c>
      <c r="E259" s="186">
        <v>8.5949612403100772</v>
      </c>
      <c r="F259" s="187">
        <f t="shared" si="50"/>
        <v>5.8449612403100772</v>
      </c>
      <c r="G259" s="186">
        <v>9.8945233265720081</v>
      </c>
      <c r="H259" s="187">
        <f t="shared" si="50"/>
        <v>1.2995620862619308</v>
      </c>
      <c r="I259" s="186">
        <v>8.3199052132701414</v>
      </c>
      <c r="J259" s="187">
        <f t="shared" si="50"/>
        <v>-1.5746181133018666</v>
      </c>
      <c r="K259" s="186">
        <v>9.5922551252847388</v>
      </c>
      <c r="L259" s="187">
        <f t="shared" si="51"/>
        <v>1.2723499120145974</v>
      </c>
      <c r="M259" s="186"/>
      <c r="N259" s="187"/>
    </row>
    <row r="260" spans="2:15" x14ac:dyDescent="0.25">
      <c r="B260" s="116" t="s">
        <v>89</v>
      </c>
      <c r="C260" s="186">
        <v>4.2352941176470589</v>
      </c>
      <c r="D260" s="187">
        <v>-2.6409685086155674</v>
      </c>
      <c r="E260" s="186">
        <v>6.878007598142676</v>
      </c>
      <c r="F260" s="187">
        <f t="shared" si="50"/>
        <v>2.6427134804956172</v>
      </c>
      <c r="G260" s="186">
        <v>6.7535545023696679</v>
      </c>
      <c r="H260" s="187">
        <f t="shared" si="50"/>
        <v>-0.12445309577300812</v>
      </c>
      <c r="I260" s="186">
        <v>6.281114848630466</v>
      </c>
      <c r="J260" s="187">
        <f t="shared" si="50"/>
        <v>-0.47243965373920194</v>
      </c>
      <c r="K260" s="186">
        <v>7.0145454545454546</v>
      </c>
      <c r="L260" s="187">
        <f t="shared" si="51"/>
        <v>0.73343060591498865</v>
      </c>
      <c r="M260" s="186"/>
      <c r="N260" s="187"/>
    </row>
    <row r="261" spans="2:15" x14ac:dyDescent="0.25">
      <c r="B261" s="116" t="s">
        <v>91</v>
      </c>
      <c r="C261" s="186">
        <v>5.9189189189189193</v>
      </c>
      <c r="D261" s="187">
        <v>-2.6005749251303278</v>
      </c>
      <c r="E261" s="186">
        <v>7.8625077591558039</v>
      </c>
      <c r="F261" s="187">
        <f t="shared" si="50"/>
        <v>1.9435888402368846</v>
      </c>
      <c r="G261" s="186">
        <v>7.8405093996361428</v>
      </c>
      <c r="H261" s="187">
        <f t="shared" si="50"/>
        <v>-2.1998359519661115E-2</v>
      </c>
      <c r="I261" s="186">
        <v>8.4503028143925896</v>
      </c>
      <c r="J261" s="187">
        <f t="shared" si="50"/>
        <v>0.60979341475644677</v>
      </c>
      <c r="K261" s="186">
        <v>7.8947197926789761</v>
      </c>
      <c r="L261" s="187">
        <f t="shared" si="51"/>
        <v>-0.55558302171361351</v>
      </c>
      <c r="M261" s="186"/>
      <c r="N261" s="187"/>
    </row>
    <row r="262" spans="2:15" x14ac:dyDescent="0.25">
      <c r="B262" s="116" t="s">
        <v>93</v>
      </c>
      <c r="C262" s="186">
        <v>7.8205128205128203</v>
      </c>
      <c r="D262" s="187">
        <v>-1.2378507650777975</v>
      </c>
      <c r="E262" s="186">
        <v>8.6154136758594628</v>
      </c>
      <c r="F262" s="187">
        <f t="shared" si="50"/>
        <v>0.79490085534664257</v>
      </c>
      <c r="G262" s="186">
        <v>8.5618691588785047</v>
      </c>
      <c r="H262" s="187">
        <f t="shared" si="50"/>
        <v>-5.3544516980958079E-2</v>
      </c>
      <c r="I262" s="186">
        <v>7.6238277179576244</v>
      </c>
      <c r="J262" s="187">
        <f t="shared" si="50"/>
        <v>-0.93804144092088038</v>
      </c>
      <c r="K262" s="186">
        <v>8.3462793733681462</v>
      </c>
      <c r="L262" s="187">
        <f t="shared" si="51"/>
        <v>0.72245165541052181</v>
      </c>
      <c r="M262" s="186"/>
      <c r="N262" s="187"/>
    </row>
    <row r="263" spans="2:15" ht="15.75" x14ac:dyDescent="0.25">
      <c r="B263" s="119" t="s">
        <v>30</v>
      </c>
      <c r="C263" s="188">
        <v>8.8963076923076922</v>
      </c>
      <c r="D263" s="189">
        <v>0.43811830934398621</v>
      </c>
      <c r="E263" s="188">
        <v>7.7692015570112982</v>
      </c>
      <c r="F263" s="189">
        <f t="shared" si="50"/>
        <v>-1.127106135296394</v>
      </c>
      <c r="G263" s="188">
        <v>8.2687803357527727</v>
      </c>
      <c r="H263" s="189">
        <f t="shared" si="50"/>
        <v>0.49957877874147449</v>
      </c>
      <c r="I263" s="188">
        <v>8.0127206977238892</v>
      </c>
      <c r="J263" s="189">
        <f t="shared" si="50"/>
        <v>-0.25605963802888354</v>
      </c>
      <c r="K263" s="188">
        <v>8.4210810567532288</v>
      </c>
      <c r="L263" s="189">
        <f t="shared" si="51"/>
        <v>0.40836035902933965</v>
      </c>
      <c r="M263" s="188">
        <v>9.2655459684617671</v>
      </c>
      <c r="N263" s="189">
        <v>0.77068485735065551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299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9.6649278919914092</v>
      </c>
      <c r="D273" s="187">
        <v>0.13160481980424521</v>
      </c>
      <c r="E273" s="186">
        <v>8.3212341197822148</v>
      </c>
      <c r="F273" s="187">
        <f t="shared" ref="F273:J275" si="52">IFERROR(E273-C273,"-")</f>
        <v>-1.3436937722091944</v>
      </c>
      <c r="G273" s="186">
        <v>8.4030825496342736</v>
      </c>
      <c r="H273" s="187">
        <f t="shared" si="52"/>
        <v>8.1848429852058757E-2</v>
      </c>
      <c r="I273" s="186">
        <v>8.2004524886877821</v>
      </c>
      <c r="J273" s="187">
        <f t="shared" si="52"/>
        <v>-0.2026300609464915</v>
      </c>
      <c r="K273" s="186">
        <v>8.8776695003110095</v>
      </c>
      <c r="L273" s="187">
        <f t="shared" ref="L273:L275" si="53">IFERROR(K273-I273,"-")</f>
        <v>0.67721701162322745</v>
      </c>
      <c r="M273" s="186">
        <v>11.700116346713205</v>
      </c>
      <c r="N273" s="187">
        <f t="shared" ref="N273:N274" si="54">IFERROR(M273-K273,"-")</f>
        <v>2.8224468464021957</v>
      </c>
    </row>
    <row r="274" spans="2:14" x14ac:dyDescent="0.25">
      <c r="B274" s="116" t="s">
        <v>73</v>
      </c>
      <c r="C274" s="186">
        <v>8.2841480127912295</v>
      </c>
      <c r="D274" s="187">
        <v>-0.96722372932125289</v>
      </c>
      <c r="E274" s="186">
        <v>7.5951086956521738</v>
      </c>
      <c r="F274" s="187">
        <f t="shared" si="52"/>
        <v>-0.68903931713905564</v>
      </c>
      <c r="G274" s="186">
        <v>8.2292319749216301</v>
      </c>
      <c r="H274" s="187">
        <f t="shared" si="52"/>
        <v>0.63412327926945622</v>
      </c>
      <c r="I274" s="186">
        <v>8.7536041939711673</v>
      </c>
      <c r="J274" s="187">
        <f t="shared" si="52"/>
        <v>0.52437221904953724</v>
      </c>
      <c r="K274" s="186">
        <v>9.0517909002904169</v>
      </c>
      <c r="L274" s="187">
        <f t="shared" si="53"/>
        <v>0.29818670631924959</v>
      </c>
      <c r="M274" s="186">
        <v>9.5968225419664268</v>
      </c>
      <c r="N274" s="187">
        <f t="shared" si="54"/>
        <v>0.54503164167600993</v>
      </c>
    </row>
    <row r="275" spans="2:14" x14ac:dyDescent="0.25">
      <c r="B275" s="116" t="s">
        <v>75</v>
      </c>
      <c r="C275" s="186">
        <v>9.3773006134969332</v>
      </c>
      <c r="D275" s="187">
        <v>1.372271789751073</v>
      </c>
      <c r="E275" s="186">
        <v>11.540598290598291</v>
      </c>
      <c r="F275" s="187">
        <f t="shared" si="52"/>
        <v>2.1632976771013581</v>
      </c>
      <c r="G275" s="186">
        <v>9.0803940260565614</v>
      </c>
      <c r="H275" s="187">
        <f t="shared" si="52"/>
        <v>-2.4602042645417299</v>
      </c>
      <c r="I275" s="186">
        <v>9.4451237263464343</v>
      </c>
      <c r="J275" s="187">
        <f t="shared" si="52"/>
        <v>0.36472970028987284</v>
      </c>
      <c r="K275" s="186">
        <v>8.5975887170154692</v>
      </c>
      <c r="L275" s="187">
        <f t="shared" si="53"/>
        <v>-0.84753500933096504</v>
      </c>
      <c r="M275" s="186"/>
      <c r="N275" s="187"/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>
        <v>11.967391304347826</v>
      </c>
      <c r="F276" s="187" t="str">
        <f>IFERROR(E276-C276,"-")</f>
        <v>-</v>
      </c>
      <c r="G276" s="186">
        <v>9.2377972465581983</v>
      </c>
      <c r="H276" s="187">
        <f>IFERROR(G276-E276,"-")</f>
        <v>-2.7295940577896278</v>
      </c>
      <c r="I276" s="186">
        <v>8.0933140933140937</v>
      </c>
      <c r="J276" s="187">
        <f>IFERROR(I276-G276,"-")</f>
        <v>-1.1444831532441047</v>
      </c>
      <c r="K276" s="186">
        <v>13.656119900083263</v>
      </c>
      <c r="L276" s="187">
        <f>IFERROR(K276-I276,"-")</f>
        <v>5.5628058067691697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9.6999999999999993</v>
      </c>
      <c r="F277" s="187" t="str">
        <f t="shared" ref="F277:J285" si="55">IFERROR(E277-C277,"-")</f>
        <v>-</v>
      </c>
      <c r="G277" s="186">
        <v>7.8695652173913047</v>
      </c>
      <c r="H277" s="187">
        <f t="shared" si="55"/>
        <v>-1.8304347826086946</v>
      </c>
      <c r="I277" s="186">
        <v>9.7523364485981308</v>
      </c>
      <c r="J277" s="187">
        <f t="shared" si="55"/>
        <v>1.8827712312068261</v>
      </c>
      <c r="K277" s="186">
        <v>9.2666666666666675</v>
      </c>
      <c r="L277" s="187">
        <f t="shared" ref="L277:L285" si="56">IFERROR(K277-I277,"-")</f>
        <v>-0.48566978193146326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3</v>
      </c>
      <c r="F278" s="187" t="str">
        <f t="shared" si="55"/>
        <v>-</v>
      </c>
      <c r="G278" s="186">
        <v>8.5033557046979862</v>
      </c>
      <c r="H278" s="187">
        <f t="shared" si="55"/>
        <v>5.5033557046979862</v>
      </c>
      <c r="I278" s="186">
        <v>8.7606177606177607</v>
      </c>
      <c r="J278" s="187">
        <f t="shared" si="55"/>
        <v>0.25726205591977447</v>
      </c>
      <c r="K278" s="186">
        <v>8.6916666666666664</v>
      </c>
      <c r="L278" s="187">
        <f t="shared" si="56"/>
        <v>-6.8951093951094222E-2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8.2982456140350873</v>
      </c>
      <c r="F279" s="187" t="str">
        <f t="shared" si="55"/>
        <v>-</v>
      </c>
      <c r="G279" s="186">
        <v>7.8888888888888893</v>
      </c>
      <c r="H279" s="187">
        <f t="shared" si="55"/>
        <v>-0.40935672514619803</v>
      </c>
      <c r="I279" s="186">
        <v>12.705627705627705</v>
      </c>
      <c r="J279" s="187">
        <f t="shared" si="55"/>
        <v>4.8167388167388161</v>
      </c>
      <c r="K279" s="186">
        <v>6.8508771929824563</v>
      </c>
      <c r="L279" s="187">
        <f t="shared" si="56"/>
        <v>-5.854750512645249</v>
      </c>
      <c r="M279" s="186"/>
      <c r="N279" s="187"/>
    </row>
    <row r="280" spans="2:14" x14ac:dyDescent="0.25">
      <c r="B280" s="116" t="s">
        <v>85</v>
      </c>
      <c r="C280" s="186">
        <v>5.5</v>
      </c>
      <c r="D280" s="187">
        <v>-4.3538461538461544</v>
      </c>
      <c r="E280" s="186">
        <v>8.6111111111111107</v>
      </c>
      <c r="F280" s="187">
        <f t="shared" si="55"/>
        <v>3.1111111111111107</v>
      </c>
      <c r="G280" s="186">
        <v>6.964788732394366</v>
      </c>
      <c r="H280" s="187">
        <f t="shared" si="55"/>
        <v>-1.6463223787167447</v>
      </c>
      <c r="I280" s="186">
        <v>8.8852459016393439</v>
      </c>
      <c r="J280" s="187">
        <f t="shared" si="55"/>
        <v>1.9204571692449779</v>
      </c>
      <c r="K280" s="186">
        <v>7.3269230769230766</v>
      </c>
      <c r="L280" s="187">
        <f t="shared" si="56"/>
        <v>-1.5583228247162673</v>
      </c>
      <c r="M280" s="186"/>
      <c r="N280" s="187"/>
    </row>
    <row r="281" spans="2:14" x14ac:dyDescent="0.25">
      <c r="B281" s="116" t="s">
        <v>87</v>
      </c>
      <c r="C281" s="186">
        <v>7.4074074074074074</v>
      </c>
      <c r="D281" s="187">
        <v>-1.1861088020689019</v>
      </c>
      <c r="E281" s="186">
        <v>13.451612903225806</v>
      </c>
      <c r="F281" s="187">
        <f t="shared" si="55"/>
        <v>6.0442054958183986</v>
      </c>
      <c r="G281" s="186">
        <v>8.81</v>
      </c>
      <c r="H281" s="187">
        <f t="shared" si="55"/>
        <v>-4.6416129032258056</v>
      </c>
      <c r="I281" s="186">
        <v>7.7277936962750715</v>
      </c>
      <c r="J281" s="187">
        <f t="shared" si="55"/>
        <v>-1.082206303724929</v>
      </c>
      <c r="K281" s="186">
        <v>7.740384615384615</v>
      </c>
      <c r="L281" s="187">
        <f t="shared" si="56"/>
        <v>1.2590919109543464E-2</v>
      </c>
      <c r="M281" s="186"/>
      <c r="N281" s="187"/>
    </row>
    <row r="282" spans="2:14" x14ac:dyDescent="0.25">
      <c r="B282" s="116" t="s">
        <v>89</v>
      </c>
      <c r="C282" s="186">
        <v>5.7944444444444443</v>
      </c>
      <c r="D282" s="187">
        <v>-0.38469790521300329</v>
      </c>
      <c r="E282" s="186">
        <v>4.2093967517401394</v>
      </c>
      <c r="F282" s="187">
        <f t="shared" si="55"/>
        <v>-1.5850476927043049</v>
      </c>
      <c r="G282" s="186">
        <v>5.3309920983318699</v>
      </c>
      <c r="H282" s="187">
        <f t="shared" si="55"/>
        <v>1.1215953465917305</v>
      </c>
      <c r="I282" s="186">
        <v>5.4709576138147566</v>
      </c>
      <c r="J282" s="187">
        <f t="shared" si="55"/>
        <v>0.13996551548288672</v>
      </c>
      <c r="K282" s="186">
        <v>5.8508442776735459</v>
      </c>
      <c r="L282" s="187">
        <f t="shared" si="56"/>
        <v>0.37988666385878922</v>
      </c>
      <c r="M282" s="186"/>
      <c r="N282" s="187"/>
    </row>
    <row r="283" spans="2:14" x14ac:dyDescent="0.25">
      <c r="B283" s="116" t="s">
        <v>91</v>
      </c>
      <c r="C283" s="186">
        <v>9.0055970149253728</v>
      </c>
      <c r="D283" s="187">
        <v>-2.8492002140687589E-3</v>
      </c>
      <c r="E283" s="186">
        <v>9.3781206171107989</v>
      </c>
      <c r="F283" s="187">
        <f t="shared" si="55"/>
        <v>0.37252360218542613</v>
      </c>
      <c r="G283" s="186">
        <v>8.603550295857989</v>
      </c>
      <c r="H283" s="187">
        <f t="shared" si="55"/>
        <v>-0.77457032125280989</v>
      </c>
      <c r="I283" s="186">
        <v>9.4742484269401075</v>
      </c>
      <c r="J283" s="187">
        <f t="shared" si="55"/>
        <v>0.87069813108211846</v>
      </c>
      <c r="K283" s="186">
        <v>9.4645808736717836</v>
      </c>
      <c r="L283" s="187">
        <f t="shared" si="56"/>
        <v>-9.667553268323914E-3</v>
      </c>
      <c r="M283" s="186"/>
      <c r="N283" s="187"/>
    </row>
    <row r="284" spans="2:14" x14ac:dyDescent="0.25">
      <c r="B284" s="116" t="s">
        <v>93</v>
      </c>
      <c r="C284" s="186">
        <v>9.6896551724137936</v>
      </c>
      <c r="D284" s="187">
        <v>1.4419005779685818</v>
      </c>
      <c r="E284" s="186">
        <v>9.0790308624170759</v>
      </c>
      <c r="F284" s="187">
        <f t="shared" si="55"/>
        <v>-0.61062430999671768</v>
      </c>
      <c r="G284" s="186">
        <v>8.9088376804254246</v>
      </c>
      <c r="H284" s="187">
        <f t="shared" si="55"/>
        <v>-0.17019318199165134</v>
      </c>
      <c r="I284" s="186">
        <v>8.3665938864628817</v>
      </c>
      <c r="J284" s="187">
        <f t="shared" si="55"/>
        <v>-0.54224379396254285</v>
      </c>
      <c r="K284" s="186">
        <v>8.2607965451055669</v>
      </c>
      <c r="L284" s="187">
        <f t="shared" si="56"/>
        <v>-0.10579734135731478</v>
      </c>
      <c r="M284" s="186"/>
      <c r="N284" s="187"/>
    </row>
    <row r="285" spans="2:14" ht="15.75" x14ac:dyDescent="0.25">
      <c r="B285" s="119" t="s">
        <v>30</v>
      </c>
      <c r="C285" s="188">
        <v>8.9643305251837244</v>
      </c>
      <c r="D285" s="189">
        <v>0.33865125726399015</v>
      </c>
      <c r="E285" s="188">
        <v>8.4270435446906031</v>
      </c>
      <c r="F285" s="189">
        <f t="shared" si="55"/>
        <v>-0.53728698049312129</v>
      </c>
      <c r="G285" s="188">
        <v>8.3434397163120568</v>
      </c>
      <c r="H285" s="189">
        <f t="shared" si="55"/>
        <v>-8.3603828378546297E-2</v>
      </c>
      <c r="I285" s="188">
        <v>8.4642237804418308</v>
      </c>
      <c r="J285" s="189">
        <f t="shared" si="55"/>
        <v>0.12078406412977394</v>
      </c>
      <c r="K285" s="188">
        <v>8.7879118657772395</v>
      </c>
      <c r="L285" s="189">
        <f t="shared" si="56"/>
        <v>0.32368808533540872</v>
      </c>
      <c r="M285" s="188">
        <v>10.66430469441984</v>
      </c>
      <c r="N285" s="189">
        <v>1.7062924107794153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2D87-4F18-4A92-9947-233D46DCB55F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68" t="s">
        <v>288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8.698648398805064</v>
      </c>
      <c r="D9" s="187">
        <v>0.10698328581209893</v>
      </c>
      <c r="E9" s="186">
        <v>6.4503121098626712</v>
      </c>
      <c r="F9" s="187">
        <f t="shared" ref="F9:J21" si="0">IFERROR(E9-C9,"-")</f>
        <v>-2.2483362889423928</v>
      </c>
      <c r="G9" s="186">
        <v>7.8975915168785624</v>
      </c>
      <c r="H9" s="187">
        <f t="shared" si="0"/>
        <v>1.4472794070158912</v>
      </c>
      <c r="I9" s="186">
        <v>7.9384785610073729</v>
      </c>
      <c r="J9" s="187">
        <f t="shared" si="0"/>
        <v>4.0887044128810501E-2</v>
      </c>
      <c r="K9" s="186">
        <v>8.192558804240365</v>
      </c>
      <c r="L9" s="187">
        <f t="shared" ref="L9:L21" si="1">IFERROR(K9-I9,"-")</f>
        <v>0.25408024323299205</v>
      </c>
      <c r="M9" s="186">
        <v>8.0574486474558196</v>
      </c>
      <c r="N9" s="187">
        <f t="shared" ref="N9:N10" si="2">IFERROR(M9-K9,"-")</f>
        <v>-0.13511015678454541</v>
      </c>
    </row>
    <row r="10" spans="1:15" x14ac:dyDescent="0.25">
      <c r="A10" s="1" t="s">
        <v>72</v>
      </c>
      <c r="B10" s="116" t="s">
        <v>73</v>
      </c>
      <c r="C10" s="186">
        <v>7.9022125154306337</v>
      </c>
      <c r="D10" s="187">
        <v>-0.13598710257318558</v>
      </c>
      <c r="E10" s="186">
        <v>5.3170466883821934</v>
      </c>
      <c r="F10" s="187">
        <f t="shared" si="0"/>
        <v>-2.5851658270484403</v>
      </c>
      <c r="G10" s="186">
        <v>6.9120244256787435</v>
      </c>
      <c r="H10" s="187">
        <f t="shared" si="0"/>
        <v>1.5949777372965501</v>
      </c>
      <c r="I10" s="186">
        <v>7.573860021727854</v>
      </c>
      <c r="J10" s="187">
        <f t="shared" si="0"/>
        <v>0.66183559604911046</v>
      </c>
      <c r="K10" s="186">
        <v>7.3477985852502536</v>
      </c>
      <c r="L10" s="187">
        <f t="shared" si="1"/>
        <v>-0.22606143647760035</v>
      </c>
      <c r="M10" s="186">
        <v>7.0598509811422456</v>
      </c>
      <c r="N10" s="187">
        <f t="shared" si="2"/>
        <v>-0.28794760410800802</v>
      </c>
    </row>
    <row r="11" spans="1:15" x14ac:dyDescent="0.25">
      <c r="A11" s="1" t="s">
        <v>74</v>
      </c>
      <c r="B11" s="116" t="s">
        <v>75</v>
      </c>
      <c r="C11" s="186">
        <v>9.2650728155339799</v>
      </c>
      <c r="D11" s="187">
        <v>2.0269272667703646</v>
      </c>
      <c r="E11" s="186">
        <v>5.692027581932285</v>
      </c>
      <c r="F11" s="187">
        <f t="shared" si="0"/>
        <v>-3.5730452336016949</v>
      </c>
      <c r="G11" s="186">
        <v>7.1458150200649726</v>
      </c>
      <c r="H11" s="187">
        <f t="shared" si="0"/>
        <v>1.4537874381326876</v>
      </c>
      <c r="I11" s="186">
        <v>7.1611875782049825</v>
      </c>
      <c r="J11" s="187">
        <f t="shared" si="0"/>
        <v>1.5372558140009929E-2</v>
      </c>
      <c r="K11" s="186">
        <v>7.0496921187274779</v>
      </c>
      <c r="L11" s="187">
        <f t="shared" si="1"/>
        <v>-0.11149545947750461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5.1790914385556199</v>
      </c>
      <c r="F12" s="187" t="str">
        <f t="shared" si="0"/>
        <v>-</v>
      </c>
      <c r="G12" s="186">
        <v>6.5430669710120082</v>
      </c>
      <c r="H12" s="187">
        <f t="shared" si="0"/>
        <v>1.3639755324563883</v>
      </c>
      <c r="I12" s="186">
        <v>6.6071071115401994</v>
      </c>
      <c r="J12" s="187">
        <f t="shared" si="0"/>
        <v>6.4040140528191181E-2</v>
      </c>
      <c r="K12" s="186">
        <v>6.9559722393475543</v>
      </c>
      <c r="L12" s="187">
        <f t="shared" si="1"/>
        <v>0.3488651278073549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4.6204303863106038</v>
      </c>
      <c r="F13" s="187" t="str">
        <f t="shared" si="0"/>
        <v>-</v>
      </c>
      <c r="G13" s="186">
        <v>6.7084381642859343</v>
      </c>
      <c r="H13" s="187">
        <f t="shared" si="0"/>
        <v>2.0880077779753305</v>
      </c>
      <c r="I13" s="186">
        <v>6.9440868449374946</v>
      </c>
      <c r="J13" s="187">
        <f t="shared" si="0"/>
        <v>0.2356486806515603</v>
      </c>
      <c r="K13" s="186">
        <v>6.7511616134222852</v>
      </c>
      <c r="L13" s="187">
        <f t="shared" si="1"/>
        <v>-0.19292523151520946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5.3860594883435002</v>
      </c>
      <c r="F14" s="187" t="str">
        <f t="shared" si="0"/>
        <v>-</v>
      </c>
      <c r="G14" s="186">
        <v>6.7874628069998488</v>
      </c>
      <c r="H14" s="187">
        <f t="shared" si="0"/>
        <v>1.4014033186563486</v>
      </c>
      <c r="I14" s="186">
        <v>6.9046855643809666</v>
      </c>
      <c r="J14" s="187">
        <f t="shared" si="0"/>
        <v>0.11722275738111776</v>
      </c>
      <c r="K14" s="186">
        <v>6.9467325160948938</v>
      </c>
      <c r="L14" s="187">
        <f t="shared" si="1"/>
        <v>4.204695171392725E-2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6.0443979654893756</v>
      </c>
      <c r="F15" s="187" t="str">
        <f t="shared" si="0"/>
        <v>-</v>
      </c>
      <c r="G15" s="186">
        <v>7.167841512711723</v>
      </c>
      <c r="H15" s="187">
        <f t="shared" si="0"/>
        <v>1.1234435472223474</v>
      </c>
      <c r="I15" s="186">
        <v>7.7222369937073472</v>
      </c>
      <c r="J15" s="187">
        <f t="shared" si="0"/>
        <v>0.55439548099562419</v>
      </c>
      <c r="K15" s="186">
        <v>7.3925116386568499</v>
      </c>
      <c r="L15" s="187">
        <f t="shared" si="1"/>
        <v>-0.32972535505049727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6.2072200759666263</v>
      </c>
      <c r="D16" s="187">
        <v>-1.8809502763133246</v>
      </c>
      <c r="E16" s="186">
        <v>7.2883713042003508</v>
      </c>
      <c r="F16" s="187">
        <f t="shared" si="0"/>
        <v>1.0811512282337246</v>
      </c>
      <c r="G16" s="186">
        <v>7.5955180077018341</v>
      </c>
      <c r="H16" s="187">
        <f t="shared" si="0"/>
        <v>0.30714670350148321</v>
      </c>
      <c r="I16" s="186">
        <v>8.1097716550938816</v>
      </c>
      <c r="J16" s="187">
        <f t="shared" si="0"/>
        <v>0.5142536473920476</v>
      </c>
      <c r="K16" s="186">
        <v>7.4201266434724724</v>
      </c>
      <c r="L16" s="187">
        <f t="shared" si="1"/>
        <v>-0.68964501162140923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5.8190319031903188</v>
      </c>
      <c r="D17" s="187">
        <v>-2.2064038579189456</v>
      </c>
      <c r="E17" s="186">
        <v>7.164842426296171</v>
      </c>
      <c r="F17" s="187">
        <f t="shared" si="0"/>
        <v>1.3458105231058521</v>
      </c>
      <c r="G17" s="186">
        <v>7.2474007241185694</v>
      </c>
      <c r="H17" s="187">
        <f t="shared" si="0"/>
        <v>8.255829782239843E-2</v>
      </c>
      <c r="I17" s="186">
        <v>7.4536678097510061</v>
      </c>
      <c r="J17" s="187">
        <f t="shared" si="0"/>
        <v>0.20626708563243668</v>
      </c>
      <c r="K17" s="186">
        <v>7.2665766981556459</v>
      </c>
      <c r="L17" s="187">
        <f t="shared" si="1"/>
        <v>-0.18709111159536018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4.6894435729445423</v>
      </c>
      <c r="D18" s="187">
        <v>-2.8488036638951675</v>
      </c>
      <c r="E18" s="186">
        <v>7.0135595872877472</v>
      </c>
      <c r="F18" s="187">
        <f t="shared" si="0"/>
        <v>2.3241160143432049</v>
      </c>
      <c r="G18" s="186">
        <v>7.0836770928106425</v>
      </c>
      <c r="H18" s="187">
        <f t="shared" si="0"/>
        <v>7.0117505522895307E-2</v>
      </c>
      <c r="I18" s="186">
        <v>7.2239690096301068</v>
      </c>
      <c r="J18" s="187">
        <f t="shared" si="0"/>
        <v>0.14029191681946429</v>
      </c>
      <c r="K18" s="186">
        <v>6.9581148065238247</v>
      </c>
      <c r="L18" s="187">
        <f t="shared" si="1"/>
        <v>-0.26585420310628205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6.71445023639229</v>
      </c>
      <c r="D19" s="187">
        <v>-1.0001215514342832</v>
      </c>
      <c r="E19" s="186">
        <v>7.474227037296723</v>
      </c>
      <c r="F19" s="187">
        <f t="shared" si="0"/>
        <v>0.759776800904433</v>
      </c>
      <c r="G19" s="186">
        <v>7.319989568392228</v>
      </c>
      <c r="H19" s="187">
        <f t="shared" si="0"/>
        <v>-0.15423746890449497</v>
      </c>
      <c r="I19" s="186">
        <v>7.4367055851367114</v>
      </c>
      <c r="J19" s="187">
        <f t="shared" si="0"/>
        <v>0.1167160167444834</v>
      </c>
      <c r="K19" s="186">
        <v>7.1759629902735345</v>
      </c>
      <c r="L19" s="187">
        <f t="shared" si="1"/>
        <v>-0.26074259486317697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6.7961834693642951</v>
      </c>
      <c r="D20" s="187">
        <v>-1.1000705546333638</v>
      </c>
      <c r="E20" s="186">
        <v>7.3496544290152812</v>
      </c>
      <c r="F20" s="187">
        <f t="shared" si="0"/>
        <v>0.55347095965098614</v>
      </c>
      <c r="G20" s="186">
        <v>7.2560849086919399</v>
      </c>
      <c r="H20" s="187">
        <f t="shared" si="0"/>
        <v>-9.3569520323341315E-2</v>
      </c>
      <c r="I20" s="186">
        <v>7.4519302269326904</v>
      </c>
      <c r="J20" s="187">
        <f t="shared" si="0"/>
        <v>0.19584531824075047</v>
      </c>
      <c r="K20" s="186">
        <v>7.2321784322217413</v>
      </c>
      <c r="L20" s="187">
        <f t="shared" si="1"/>
        <v>-0.21975179471094908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7.6155004062928775</v>
      </c>
      <c r="D21" s="189">
        <v>-0.15230900889600463</v>
      </c>
      <c r="E21" s="188">
        <v>6.8402382490482632</v>
      </c>
      <c r="F21" s="189">
        <f t="shared" si="0"/>
        <v>-0.77526215724461434</v>
      </c>
      <c r="G21" s="188">
        <v>7.1290659289847085</v>
      </c>
      <c r="H21" s="189">
        <f t="shared" si="0"/>
        <v>0.28882767993644531</v>
      </c>
      <c r="I21" s="188">
        <v>7.378386609473794</v>
      </c>
      <c r="J21" s="189">
        <f t="shared" si="0"/>
        <v>0.24932068048908551</v>
      </c>
      <c r="K21" s="188">
        <v>7.2163244160098223</v>
      </c>
      <c r="L21" s="189">
        <f t="shared" si="1"/>
        <v>-0.16206219346397166</v>
      </c>
      <c r="M21" s="188">
        <v>7.5446940480925209</v>
      </c>
      <c r="N21" s="189">
        <v>-0.20561727569821375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68" t="s">
        <v>300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8.2833862223985193</v>
      </c>
      <c r="D31" s="187">
        <v>0.12218844581612665</v>
      </c>
      <c r="E31" s="186">
        <v>7.0366795366795367</v>
      </c>
      <c r="F31" s="187">
        <f t="shared" ref="F31:J43" si="3">IFERROR(E31-C31,"-")</f>
        <v>-1.2467066857189826</v>
      </c>
      <c r="G31" s="186">
        <v>7.5615990822484909</v>
      </c>
      <c r="H31" s="187">
        <f t="shared" si="3"/>
        <v>0.52491954556895415</v>
      </c>
      <c r="I31" s="186">
        <v>7.715962775118105</v>
      </c>
      <c r="J31" s="187">
        <f t="shared" si="3"/>
        <v>0.15436369286961416</v>
      </c>
      <c r="K31" s="186">
        <v>7.481416442461053</v>
      </c>
      <c r="L31" s="187">
        <f t="shared" ref="L31:L43" si="4">IFERROR(K31-I31,"-")</f>
        <v>-0.23454633265705205</v>
      </c>
      <c r="M31" s="186">
        <v>7.4272287630616889</v>
      </c>
      <c r="N31" s="187">
        <f>IFERROR(M31-K31,"-")</f>
        <v>-5.4187679399364086E-2</v>
      </c>
    </row>
    <row r="32" spans="1:15" x14ac:dyDescent="0.25">
      <c r="B32" s="116" t="s">
        <v>73</v>
      </c>
      <c r="C32" s="186">
        <v>7.4081368395811689</v>
      </c>
      <c r="D32" s="187">
        <v>1.1861573528744174E-2</v>
      </c>
      <c r="E32" s="186">
        <v>5.5613919894944193</v>
      </c>
      <c r="F32" s="187">
        <f t="shared" si="3"/>
        <v>-1.8467448500867496</v>
      </c>
      <c r="G32" s="186">
        <v>6.4374683149397498</v>
      </c>
      <c r="H32" s="187">
        <f t="shared" si="3"/>
        <v>0.87607632544533054</v>
      </c>
      <c r="I32" s="186">
        <v>7.1782292003884756</v>
      </c>
      <c r="J32" s="187">
        <f t="shared" si="3"/>
        <v>0.74076088544872576</v>
      </c>
      <c r="K32" s="186">
        <v>6.8396673707221245</v>
      </c>
      <c r="L32" s="187">
        <f t="shared" si="4"/>
        <v>-0.33856182966635107</v>
      </c>
      <c r="M32" s="186">
        <v>6.5099681895464272</v>
      </c>
      <c r="N32" s="187">
        <f t="shared" ref="N32" si="5">IFERROR(M32-K32,"-")</f>
        <v>-0.3296991811756973</v>
      </c>
    </row>
    <row r="33" spans="2:15" x14ac:dyDescent="0.25">
      <c r="B33" s="116" t="s">
        <v>75</v>
      </c>
      <c r="C33" s="186">
        <v>8.9463966399135035</v>
      </c>
      <c r="D33" s="187">
        <v>1.9949093822828532</v>
      </c>
      <c r="E33" s="186">
        <v>5.6058898847631244</v>
      </c>
      <c r="F33" s="187">
        <f t="shared" si="3"/>
        <v>-3.3405067551503791</v>
      </c>
      <c r="G33" s="186">
        <v>7.0441555012870438</v>
      </c>
      <c r="H33" s="187">
        <f t="shared" si="3"/>
        <v>1.4382656165239194</v>
      </c>
      <c r="I33" s="186">
        <v>6.9371056170476884</v>
      </c>
      <c r="J33" s="187">
        <f t="shared" si="3"/>
        <v>-0.10704988423935546</v>
      </c>
      <c r="K33" s="186">
        <v>6.5262970766394526</v>
      </c>
      <c r="L33" s="187">
        <f t="shared" si="4"/>
        <v>-0.41080854040823578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6.4394537177541729</v>
      </c>
      <c r="F34" s="187" t="str">
        <f t="shared" si="3"/>
        <v>-</v>
      </c>
      <c r="G34" s="186">
        <v>6.3882504919411778</v>
      </c>
      <c r="H34" s="187">
        <f t="shared" si="3"/>
        <v>-5.1203225812995079E-2</v>
      </c>
      <c r="I34" s="186">
        <v>6.4716835546238061</v>
      </c>
      <c r="J34" s="187">
        <f t="shared" si="3"/>
        <v>8.343306268262829E-2</v>
      </c>
      <c r="K34" s="186">
        <v>6.6061483034580517</v>
      </c>
      <c r="L34" s="187">
        <f t="shared" si="4"/>
        <v>0.13446474883424564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5.2386780905752754</v>
      </c>
      <c r="F35" s="187" t="str">
        <f t="shared" si="3"/>
        <v>-</v>
      </c>
      <c r="G35" s="186">
        <v>6.5573295119278425</v>
      </c>
      <c r="H35" s="187">
        <f t="shared" si="3"/>
        <v>1.3186514213525671</v>
      </c>
      <c r="I35" s="186">
        <v>6.7713763585649707</v>
      </c>
      <c r="J35" s="187">
        <f t="shared" si="3"/>
        <v>0.21404684663712814</v>
      </c>
      <c r="K35" s="186">
        <v>6.3668200745123826</v>
      </c>
      <c r="L35" s="187">
        <f t="shared" si="4"/>
        <v>-0.40455628405258803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5.9221604447974583</v>
      </c>
      <c r="F36" s="187" t="str">
        <f t="shared" si="3"/>
        <v>-</v>
      </c>
      <c r="G36" s="186">
        <v>6.5912740640417917</v>
      </c>
      <c r="H36" s="187">
        <f t="shared" si="3"/>
        <v>0.66911361924433344</v>
      </c>
      <c r="I36" s="186">
        <v>6.750382689078128</v>
      </c>
      <c r="J36" s="187">
        <f t="shared" si="3"/>
        <v>0.15910862503633627</v>
      </c>
      <c r="K36" s="186">
        <v>6.5637853697068866</v>
      </c>
      <c r="L36" s="187">
        <f t="shared" si="4"/>
        <v>-0.18659731937124135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6.1091594827586206</v>
      </c>
      <c r="F37" s="187" t="str">
        <f t="shared" si="3"/>
        <v>-</v>
      </c>
      <c r="G37" s="186">
        <v>6.9145621238539849</v>
      </c>
      <c r="H37" s="187">
        <f t="shared" si="3"/>
        <v>0.8054026410953643</v>
      </c>
      <c r="I37" s="186">
        <v>7.2626653392120613</v>
      </c>
      <c r="J37" s="187">
        <f t="shared" si="3"/>
        <v>0.34810321535807631</v>
      </c>
      <c r="K37" s="186">
        <v>6.9525761047463179</v>
      </c>
      <c r="L37" s="187">
        <f t="shared" si="4"/>
        <v>-0.31008923446574332</v>
      </c>
      <c r="M37" s="186"/>
      <c r="N37" s="187"/>
    </row>
    <row r="38" spans="2:15" x14ac:dyDescent="0.25">
      <c r="B38" s="116" t="s">
        <v>85</v>
      </c>
      <c r="C38" s="186">
        <v>6.7699033918623508</v>
      </c>
      <c r="D38" s="187">
        <v>-0.84570697342019674</v>
      </c>
      <c r="E38" s="186">
        <v>7.0021592156029877</v>
      </c>
      <c r="F38" s="187">
        <f t="shared" si="3"/>
        <v>0.23225582374063691</v>
      </c>
      <c r="G38" s="186">
        <v>7.4149865168853308</v>
      </c>
      <c r="H38" s="187">
        <f t="shared" si="3"/>
        <v>0.41282730128234313</v>
      </c>
      <c r="I38" s="186">
        <v>8.1764714322610264</v>
      </c>
      <c r="J38" s="187">
        <f t="shared" si="3"/>
        <v>0.76148491537569551</v>
      </c>
      <c r="K38" s="186">
        <v>7.0446740210440497</v>
      </c>
      <c r="L38" s="187">
        <f t="shared" si="4"/>
        <v>-1.1317974112169766</v>
      </c>
      <c r="M38" s="186"/>
      <c r="N38" s="187"/>
    </row>
    <row r="39" spans="2:15" x14ac:dyDescent="0.25">
      <c r="B39" s="116" t="s">
        <v>87</v>
      </c>
      <c r="C39" s="186">
        <v>6.8947068867387591</v>
      </c>
      <c r="D39" s="187">
        <v>-1.0629678866456622</v>
      </c>
      <c r="E39" s="186">
        <v>7.1042353911404339</v>
      </c>
      <c r="F39" s="187">
        <f t="shared" si="3"/>
        <v>0.20952850440167481</v>
      </c>
      <c r="G39" s="186">
        <v>7.2388671511086269</v>
      </c>
      <c r="H39" s="187">
        <f t="shared" si="3"/>
        <v>0.13463175996819299</v>
      </c>
      <c r="I39" s="186">
        <v>7.3095018450184499</v>
      </c>
      <c r="J39" s="187">
        <f t="shared" si="3"/>
        <v>7.0634693909823021E-2</v>
      </c>
      <c r="K39" s="186">
        <v>6.9818143754361479</v>
      </c>
      <c r="L39" s="187">
        <f t="shared" si="4"/>
        <v>-0.32768746958230199</v>
      </c>
      <c r="M39" s="186"/>
      <c r="N39" s="187"/>
    </row>
    <row r="40" spans="2:15" x14ac:dyDescent="0.25">
      <c r="B40" s="116" t="s">
        <v>89</v>
      </c>
      <c r="C40" s="186">
        <v>5.2761385833247658</v>
      </c>
      <c r="D40" s="187">
        <v>-1.9778629671335315</v>
      </c>
      <c r="E40" s="186">
        <v>7.02113875314675</v>
      </c>
      <c r="F40" s="187">
        <f t="shared" si="3"/>
        <v>1.7450001698219841</v>
      </c>
      <c r="G40" s="186">
        <v>6.9094150511672305</v>
      </c>
      <c r="H40" s="187">
        <f t="shared" si="3"/>
        <v>-0.11172370197951942</v>
      </c>
      <c r="I40" s="186">
        <v>6.8764488218969362</v>
      </c>
      <c r="J40" s="187">
        <f t="shared" si="3"/>
        <v>-3.2966229270294356E-2</v>
      </c>
      <c r="K40" s="186">
        <v>6.604651745030294</v>
      </c>
      <c r="L40" s="187">
        <f t="shared" si="4"/>
        <v>-0.27179707686664223</v>
      </c>
      <c r="M40" s="186"/>
      <c r="N40" s="187"/>
    </row>
    <row r="41" spans="2:15" x14ac:dyDescent="0.25">
      <c r="B41" s="116" t="s">
        <v>91</v>
      </c>
      <c r="C41" s="186">
        <v>6.9719288865124982</v>
      </c>
      <c r="D41" s="187">
        <v>-0.38722902141500892</v>
      </c>
      <c r="E41" s="186">
        <v>7.2719154918873734</v>
      </c>
      <c r="F41" s="187">
        <f t="shared" si="3"/>
        <v>0.2999866053748752</v>
      </c>
      <c r="G41" s="186">
        <v>7.1666844033628774</v>
      </c>
      <c r="H41" s="187">
        <f t="shared" si="3"/>
        <v>-0.10523108852449603</v>
      </c>
      <c r="I41" s="186">
        <v>6.9762890371997406</v>
      </c>
      <c r="J41" s="187">
        <f t="shared" si="3"/>
        <v>-0.19039536616313679</v>
      </c>
      <c r="K41" s="186">
        <v>6.8853814462281573</v>
      </c>
      <c r="L41" s="187">
        <f t="shared" si="4"/>
        <v>-9.0907590971583296E-2</v>
      </c>
      <c r="M41" s="186"/>
      <c r="N41" s="187"/>
    </row>
    <row r="42" spans="2:15" x14ac:dyDescent="0.25">
      <c r="B42" s="116" t="s">
        <v>93</v>
      </c>
      <c r="C42" s="186">
        <v>6.8524370973623432</v>
      </c>
      <c r="D42" s="187">
        <v>-0.77080001668734699</v>
      </c>
      <c r="E42" s="186">
        <v>7.1127812920147226</v>
      </c>
      <c r="F42" s="187">
        <f t="shared" si="3"/>
        <v>0.26034419465237946</v>
      </c>
      <c r="G42" s="186">
        <v>7.0239810951950288</v>
      </c>
      <c r="H42" s="187">
        <f t="shared" si="3"/>
        <v>-8.8800196819693866E-2</v>
      </c>
      <c r="I42" s="186">
        <v>7.0943493808552764</v>
      </c>
      <c r="J42" s="187">
        <f t="shared" si="3"/>
        <v>7.0368285660247665E-2</v>
      </c>
      <c r="K42" s="186">
        <v>6.7976407417196434</v>
      </c>
      <c r="L42" s="187">
        <f t="shared" si="4"/>
        <v>-0.29670863913563306</v>
      </c>
      <c r="M42" s="186"/>
      <c r="N42" s="187"/>
    </row>
    <row r="43" spans="2:15" ht="15.75" x14ac:dyDescent="0.25">
      <c r="B43" s="119" t="s">
        <v>30</v>
      </c>
      <c r="C43" s="188">
        <v>7.5481653488721587</v>
      </c>
      <c r="D43" s="189">
        <v>5.2724969143530309E-2</v>
      </c>
      <c r="E43" s="188">
        <v>6.9248409925647225</v>
      </c>
      <c r="F43" s="189">
        <f t="shared" si="3"/>
        <v>-0.62332435630743621</v>
      </c>
      <c r="G43" s="188">
        <v>6.932464916278767</v>
      </c>
      <c r="H43" s="189">
        <f t="shared" si="3"/>
        <v>7.6239237140445226E-3</v>
      </c>
      <c r="I43" s="188">
        <v>7.1253564100760878</v>
      </c>
      <c r="J43" s="189">
        <f t="shared" si="3"/>
        <v>0.19289149379732073</v>
      </c>
      <c r="K43" s="188">
        <v>6.7986016875864079</v>
      </c>
      <c r="L43" s="189">
        <f t="shared" si="4"/>
        <v>-0.32675472248967985</v>
      </c>
      <c r="M43" s="188">
        <v>6.9574748964258131</v>
      </c>
      <c r="N43" s="189">
        <v>-0.18914152905232573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68" t="s">
        <v>301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8.2814146646423143</v>
      </c>
      <c r="D53" s="187">
        <v>0.12898565170045551</v>
      </c>
      <c r="E53" s="186">
        <v>7.0878293601003763</v>
      </c>
      <c r="F53" s="187">
        <f t="shared" ref="F53:J65" si="6">IFERROR(E53-C53,"-")</f>
        <v>-1.193585304541938</v>
      </c>
      <c r="G53" s="186">
        <v>7.283279094994576</v>
      </c>
      <c r="H53" s="187">
        <f t="shared" si="6"/>
        <v>0.1954497348941997</v>
      </c>
      <c r="I53" s="186">
        <v>7.6864420808674421</v>
      </c>
      <c r="J53" s="187">
        <f t="shared" si="6"/>
        <v>0.40316298587286603</v>
      </c>
      <c r="K53" s="186">
        <v>7.5182657085093183</v>
      </c>
      <c r="L53" s="187">
        <f t="shared" ref="L53:L65" si="7">IFERROR(K53-I53,"-")</f>
        <v>-0.16817637235812377</v>
      </c>
      <c r="M53" s="186">
        <v>7.5633170957121125</v>
      </c>
      <c r="N53" s="187">
        <f>IFERROR(M53-K53,"-")</f>
        <v>4.5051387202794224E-2</v>
      </c>
    </row>
    <row r="54" spans="1:15" x14ac:dyDescent="0.25">
      <c r="A54" s="1"/>
      <c r="B54" s="116" t="s">
        <v>73</v>
      </c>
      <c r="C54" s="186">
        <v>7.3425917851225257</v>
      </c>
      <c r="D54" s="187">
        <v>-0.12192981096949129</v>
      </c>
      <c r="E54" s="186">
        <v>5.7094647013188515</v>
      </c>
      <c r="F54" s="187">
        <f t="shared" si="6"/>
        <v>-1.6331270838036742</v>
      </c>
      <c r="G54" s="186">
        <v>6.4920602760541977</v>
      </c>
      <c r="H54" s="187">
        <f t="shared" si="6"/>
        <v>0.78259557473534613</v>
      </c>
      <c r="I54" s="186">
        <v>7.2669387042573153</v>
      </c>
      <c r="J54" s="187">
        <f t="shared" si="6"/>
        <v>0.77487842820311759</v>
      </c>
      <c r="K54" s="186">
        <v>7.0000197816110141</v>
      </c>
      <c r="L54" s="187">
        <f t="shared" si="7"/>
        <v>-0.26691892264630113</v>
      </c>
      <c r="M54" s="186">
        <v>6.5213538483661067</v>
      </c>
      <c r="N54" s="187">
        <f t="shared" ref="N54" si="8">IFERROR(M54-K54,"-")</f>
        <v>-0.47866593324490747</v>
      </c>
    </row>
    <row r="55" spans="1:15" x14ac:dyDescent="0.25">
      <c r="A55" s="1"/>
      <c r="B55" s="116" t="s">
        <v>75</v>
      </c>
      <c r="C55" s="186">
        <v>9.0908874896043717</v>
      </c>
      <c r="D55" s="187">
        <v>2.0465559065794947</v>
      </c>
      <c r="E55" s="186">
        <v>5.8562537048014223</v>
      </c>
      <c r="F55" s="187">
        <f t="shared" si="6"/>
        <v>-3.2346337848029494</v>
      </c>
      <c r="G55" s="186">
        <v>7.2036396114770573</v>
      </c>
      <c r="H55" s="187">
        <f t="shared" si="6"/>
        <v>1.3473859066756351</v>
      </c>
      <c r="I55" s="186">
        <v>7.1145171570139185</v>
      </c>
      <c r="J55" s="187">
        <f t="shared" si="6"/>
        <v>-8.9122454463138823E-2</v>
      </c>
      <c r="K55" s="186">
        <v>6.7351235230934483</v>
      </c>
      <c r="L55" s="187">
        <f t="shared" si="7"/>
        <v>-0.37939363392047021</v>
      </c>
      <c r="M55" s="186"/>
      <c r="N55" s="187"/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>
        <v>5.7941063911213169</v>
      </c>
      <c r="F56" s="187" t="str">
        <f t="shared" si="6"/>
        <v>-</v>
      </c>
      <c r="G56" s="186">
        <v>6.7615516848580244</v>
      </c>
      <c r="H56" s="187">
        <f t="shared" si="6"/>
        <v>0.96744529373670751</v>
      </c>
      <c r="I56" s="186">
        <v>6.5643387815750369</v>
      </c>
      <c r="J56" s="187">
        <f t="shared" si="6"/>
        <v>-0.19721290328298746</v>
      </c>
      <c r="K56" s="186">
        <v>6.8152374160575269</v>
      </c>
      <c r="L56" s="187">
        <f t="shared" si="7"/>
        <v>0.25089863448248995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>
        <v>5.5925179856115106</v>
      </c>
      <c r="F57" s="187" t="str">
        <f t="shared" si="6"/>
        <v>-</v>
      </c>
      <c r="G57" s="186">
        <v>6.8496478491710908</v>
      </c>
      <c r="H57" s="187">
        <f t="shared" si="6"/>
        <v>1.2571298635595802</v>
      </c>
      <c r="I57" s="186">
        <v>7.0119574389265056</v>
      </c>
      <c r="J57" s="187">
        <f t="shared" si="6"/>
        <v>0.16230958975541476</v>
      </c>
      <c r="K57" s="186">
        <v>6.5789624370132849</v>
      </c>
      <c r="L57" s="187">
        <f t="shared" si="7"/>
        <v>-0.43299500191322071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>
        <v>6.6948794650712653</v>
      </c>
      <c r="F58" s="187" t="str">
        <f t="shared" si="6"/>
        <v>-</v>
      </c>
      <c r="G58" s="186">
        <v>6.8383665065202468</v>
      </c>
      <c r="H58" s="187">
        <f t="shared" si="6"/>
        <v>0.1434870414489815</v>
      </c>
      <c r="I58" s="186">
        <v>6.9984387351778654</v>
      </c>
      <c r="J58" s="187">
        <f t="shared" si="6"/>
        <v>0.16007222865761861</v>
      </c>
      <c r="K58" s="186">
        <v>6.7373756549472246</v>
      </c>
      <c r="L58" s="187">
        <f t="shared" si="7"/>
        <v>-0.26106308023064084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6.3796912263085224</v>
      </c>
      <c r="F59" s="187" t="str">
        <f t="shared" si="6"/>
        <v>-</v>
      </c>
      <c r="G59" s="186">
        <v>6.991737964968971</v>
      </c>
      <c r="H59" s="187">
        <f t="shared" si="6"/>
        <v>0.61204673866044867</v>
      </c>
      <c r="I59" s="186">
        <v>7.4330071754729286</v>
      </c>
      <c r="J59" s="187">
        <f t="shared" si="6"/>
        <v>0.44126921050395751</v>
      </c>
      <c r="K59" s="186">
        <v>7.1010293757221383</v>
      </c>
      <c r="L59" s="187">
        <f t="shared" si="7"/>
        <v>-0.33197779975079023</v>
      </c>
      <c r="M59" s="186"/>
      <c r="N59" s="187"/>
    </row>
    <row r="60" spans="1:15" x14ac:dyDescent="0.25">
      <c r="A60" s="1"/>
      <c r="B60" s="116" t="s">
        <v>85</v>
      </c>
      <c r="C60" s="186">
        <v>6.91712158808933</v>
      </c>
      <c r="D60" s="187">
        <v>-0.69382901861731927</v>
      </c>
      <c r="E60" s="186">
        <v>7.1511943302126166</v>
      </c>
      <c r="F60" s="187">
        <f t="shared" si="6"/>
        <v>0.23407274212328666</v>
      </c>
      <c r="G60" s="186">
        <v>7.5181726261604931</v>
      </c>
      <c r="H60" s="187">
        <f t="shared" si="6"/>
        <v>0.36697829594787645</v>
      </c>
      <c r="I60" s="186">
        <v>7.5015812776723596</v>
      </c>
      <c r="J60" s="187">
        <f t="shared" si="6"/>
        <v>-1.6591348488133484E-2</v>
      </c>
      <c r="K60" s="186">
        <v>7.1414037629065676</v>
      </c>
      <c r="L60" s="187">
        <f t="shared" si="7"/>
        <v>-0.36017751476579196</v>
      </c>
      <c r="M60" s="186"/>
      <c r="N60" s="187"/>
    </row>
    <row r="61" spans="1:15" x14ac:dyDescent="0.25">
      <c r="A61" s="1"/>
      <c r="B61" s="116" t="s">
        <v>87</v>
      </c>
      <c r="C61" s="186">
        <v>7.3037426538818435</v>
      </c>
      <c r="D61" s="187">
        <v>-0.69289897628902519</v>
      </c>
      <c r="E61" s="186">
        <v>6.9833032011060299</v>
      </c>
      <c r="F61" s="187">
        <f t="shared" si="6"/>
        <v>-0.32043945277581365</v>
      </c>
      <c r="G61" s="186">
        <v>7.4246413433322465</v>
      </c>
      <c r="H61" s="187">
        <f t="shared" si="6"/>
        <v>0.44133814222621659</v>
      </c>
      <c r="I61" s="186">
        <v>7.4710882038315667</v>
      </c>
      <c r="J61" s="187">
        <f t="shared" si="6"/>
        <v>4.6446860499320231E-2</v>
      </c>
      <c r="K61" s="186">
        <v>7.140487299118714</v>
      </c>
      <c r="L61" s="187">
        <f t="shared" si="7"/>
        <v>-0.33060090471285264</v>
      </c>
      <c r="M61" s="186"/>
      <c r="N61" s="187"/>
    </row>
    <row r="62" spans="1:15" x14ac:dyDescent="0.25">
      <c r="A62" s="1"/>
      <c r="B62" s="116" t="s">
        <v>89</v>
      </c>
      <c r="C62" s="186">
        <v>5.2754170217947154</v>
      </c>
      <c r="D62" s="187">
        <v>-2.0403952298478858</v>
      </c>
      <c r="E62" s="186">
        <v>6.9548894596825983</v>
      </c>
      <c r="F62" s="187">
        <f t="shared" si="6"/>
        <v>1.6794724378878829</v>
      </c>
      <c r="G62" s="186">
        <v>7.0835261748145992</v>
      </c>
      <c r="H62" s="187">
        <f t="shared" si="6"/>
        <v>0.12863671513200092</v>
      </c>
      <c r="I62" s="186">
        <v>7.0528984464902189</v>
      </c>
      <c r="J62" s="187">
        <f t="shared" si="6"/>
        <v>-3.0627728324380321E-2</v>
      </c>
      <c r="K62" s="186">
        <v>6.7202831579982298</v>
      </c>
      <c r="L62" s="187">
        <f t="shared" si="7"/>
        <v>-0.33261528849198907</v>
      </c>
      <c r="M62" s="186"/>
      <c r="N62" s="187"/>
    </row>
    <row r="63" spans="1:15" x14ac:dyDescent="0.25">
      <c r="A63" s="1"/>
      <c r="B63" s="116" t="s">
        <v>91</v>
      </c>
      <c r="C63" s="186">
        <v>6.8962561231630515</v>
      </c>
      <c r="D63" s="187">
        <v>-0.5282741792246668</v>
      </c>
      <c r="E63" s="186">
        <v>7.3202912188598876</v>
      </c>
      <c r="F63" s="187">
        <f t="shared" si="6"/>
        <v>0.42403509569683617</v>
      </c>
      <c r="G63" s="186">
        <v>7.3741335822525871</v>
      </c>
      <c r="H63" s="187">
        <f t="shared" si="6"/>
        <v>5.3842363392699433E-2</v>
      </c>
      <c r="I63" s="186">
        <v>7.2696190820964564</v>
      </c>
      <c r="J63" s="187">
        <f t="shared" si="6"/>
        <v>-0.10451450015613073</v>
      </c>
      <c r="K63" s="186">
        <v>6.7793509562135421</v>
      </c>
      <c r="L63" s="187">
        <f t="shared" si="7"/>
        <v>-0.49026812588291424</v>
      </c>
      <c r="M63" s="186"/>
      <c r="N63" s="187"/>
    </row>
    <row r="64" spans="1:15" x14ac:dyDescent="0.25">
      <c r="A64" s="1"/>
      <c r="B64" s="116" t="s">
        <v>93</v>
      </c>
      <c r="C64" s="186">
        <v>6.5346969696969701</v>
      </c>
      <c r="D64" s="187">
        <v>-1.1204747091538154</v>
      </c>
      <c r="E64" s="186">
        <v>7.1775361306012915</v>
      </c>
      <c r="F64" s="187">
        <f t="shared" si="6"/>
        <v>0.64283916090432136</v>
      </c>
      <c r="G64" s="186">
        <v>7.1455098355982134</v>
      </c>
      <c r="H64" s="187">
        <f t="shared" si="6"/>
        <v>-3.2026295003078076E-2</v>
      </c>
      <c r="I64" s="186">
        <v>7.1138220941854309</v>
      </c>
      <c r="J64" s="187">
        <f t="shared" si="6"/>
        <v>-3.1687741412782522E-2</v>
      </c>
      <c r="K64" s="186">
        <v>6.8815392072784221</v>
      </c>
      <c r="L64" s="187">
        <f t="shared" si="7"/>
        <v>-0.23228288690700882</v>
      </c>
      <c r="M64" s="186"/>
      <c r="N64" s="187"/>
    </row>
    <row r="65" spans="1:15" ht="15.75" x14ac:dyDescent="0.25">
      <c r="B65" s="119" t="s">
        <v>30</v>
      </c>
      <c r="C65" s="188">
        <v>7.5327249759858939</v>
      </c>
      <c r="D65" s="189">
        <v>5.4294064969136357E-2</v>
      </c>
      <c r="E65" s="188">
        <v>6.9689290896121356</v>
      </c>
      <c r="F65" s="189">
        <f t="shared" si="6"/>
        <v>-0.56379588637375821</v>
      </c>
      <c r="G65" s="188">
        <v>7.0904638739236825</v>
      </c>
      <c r="H65" s="189">
        <f t="shared" si="6"/>
        <v>0.12153478431154685</v>
      </c>
      <c r="I65" s="188">
        <v>7.2082199380853735</v>
      </c>
      <c r="J65" s="189">
        <f t="shared" si="6"/>
        <v>0.11775606416169104</v>
      </c>
      <c r="K65" s="188">
        <v>6.9266848571301347</v>
      </c>
      <c r="L65" s="189">
        <f t="shared" si="7"/>
        <v>-0.28153508095523883</v>
      </c>
      <c r="M65" s="188">
        <v>7.024430376216638</v>
      </c>
      <c r="N65" s="189">
        <v>-0.23317839513717153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68" t="s">
        <v>302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8.2890048358360904</v>
      </c>
      <c r="D75" s="187">
        <v>0.1025062988429184</v>
      </c>
      <c r="E75" s="186">
        <v>6.8661087866108783</v>
      </c>
      <c r="F75" s="187">
        <f t="shared" ref="F75:J87" si="9">IFERROR(E75-C75,"-")</f>
        <v>-1.4228960492252121</v>
      </c>
      <c r="G75" s="186">
        <v>8.7080301289416564</v>
      </c>
      <c r="H75" s="187">
        <f t="shared" si="9"/>
        <v>1.8419213423307781</v>
      </c>
      <c r="I75" s="186">
        <v>7.8112930170397599</v>
      </c>
      <c r="J75" s="187">
        <f t="shared" si="9"/>
        <v>-0.89673711190189653</v>
      </c>
      <c r="K75" s="186">
        <v>7.3294535248472839</v>
      </c>
      <c r="L75" s="187">
        <f t="shared" ref="L75:L87" si="10">IFERROR(K75-I75,"-")</f>
        <v>-0.48183949219247602</v>
      </c>
      <c r="M75" s="186">
        <v>7.0242859586112534</v>
      </c>
      <c r="N75" s="187">
        <f>IFERROR(M75-K75,"-")</f>
        <v>-0.30516756623603047</v>
      </c>
    </row>
    <row r="76" spans="1:15" x14ac:dyDescent="0.25">
      <c r="A76" s="1"/>
      <c r="B76" s="116" t="s">
        <v>73</v>
      </c>
      <c r="C76" s="186">
        <v>7.5883022712291002</v>
      </c>
      <c r="D76" s="187">
        <v>0.36444986898742737</v>
      </c>
      <c r="E76" s="186">
        <v>4.7457264957264957</v>
      </c>
      <c r="F76" s="187">
        <f t="shared" si="9"/>
        <v>-2.8425757755026044</v>
      </c>
      <c r="G76" s="186">
        <v>6.2548089144987715</v>
      </c>
      <c r="H76" s="187">
        <f t="shared" si="9"/>
        <v>1.5090824187722758</v>
      </c>
      <c r="I76" s="186">
        <v>6.9233999874631733</v>
      </c>
      <c r="J76" s="187">
        <f t="shared" si="9"/>
        <v>0.66859107296440179</v>
      </c>
      <c r="K76" s="186">
        <v>6.3670339921870447</v>
      </c>
      <c r="L76" s="187">
        <f t="shared" si="10"/>
        <v>-0.55636599527612862</v>
      </c>
      <c r="M76" s="186">
        <v>6.4733495201757432</v>
      </c>
      <c r="N76" s="187">
        <f t="shared" ref="N76" si="11">IFERROR(M76-K76,"-")</f>
        <v>0.10631552798869848</v>
      </c>
    </row>
    <row r="77" spans="1:15" x14ac:dyDescent="0.25">
      <c r="A77" s="1"/>
      <c r="B77" s="116" t="s">
        <v>75</v>
      </c>
      <c r="C77" s="186">
        <v>8.6091778732843469</v>
      </c>
      <c r="D77" s="187">
        <v>1.8994552619086118</v>
      </c>
      <c r="E77" s="186">
        <v>4.0150659133709983</v>
      </c>
      <c r="F77" s="187">
        <f t="shared" si="9"/>
        <v>-4.5941119599133486</v>
      </c>
      <c r="G77" s="186">
        <v>6.5926417599089699</v>
      </c>
      <c r="H77" s="187">
        <f t="shared" si="9"/>
        <v>2.5775758465379717</v>
      </c>
      <c r="I77" s="186">
        <v>6.4836573830793487</v>
      </c>
      <c r="J77" s="187">
        <f t="shared" si="9"/>
        <v>-0.10898437682962125</v>
      </c>
      <c r="K77" s="186">
        <v>5.9453685258964146</v>
      </c>
      <c r="L77" s="187">
        <f t="shared" si="10"/>
        <v>-0.53828885718293407</v>
      </c>
      <c r="M77" s="186"/>
      <c r="N77" s="187"/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>
        <v>8.9120234604105573</v>
      </c>
      <c r="F78" s="187" t="str">
        <f t="shared" si="9"/>
        <v>-</v>
      </c>
      <c r="G78" s="186">
        <v>5.4027884089666482</v>
      </c>
      <c r="H78" s="187">
        <f t="shared" si="9"/>
        <v>-3.509235051443909</v>
      </c>
      <c r="I78" s="186">
        <v>6.2149014440235</v>
      </c>
      <c r="J78" s="187">
        <f t="shared" si="9"/>
        <v>0.81211303505685173</v>
      </c>
      <c r="K78" s="186">
        <v>5.9940852420991595</v>
      </c>
      <c r="L78" s="187">
        <f t="shared" si="10"/>
        <v>-0.22081620192434048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>
        <v>3.222950819672131</v>
      </c>
      <c r="F79" s="187" t="str">
        <f t="shared" si="9"/>
        <v>-</v>
      </c>
      <c r="G79" s="186">
        <v>5.5331055429005316</v>
      </c>
      <c r="H79" s="187">
        <f t="shared" si="9"/>
        <v>2.3101547232284005</v>
      </c>
      <c r="I79" s="186">
        <v>5.9238744290582179</v>
      </c>
      <c r="J79" s="187">
        <f t="shared" si="9"/>
        <v>0.39076888615768635</v>
      </c>
      <c r="K79" s="186">
        <v>5.6744533732012705</v>
      </c>
      <c r="L79" s="187">
        <f t="shared" si="10"/>
        <v>-0.2494210558569474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>
        <v>3.575093532870123</v>
      </c>
      <c r="F80" s="187" t="str">
        <f t="shared" si="9"/>
        <v>-</v>
      </c>
      <c r="G80" s="186">
        <v>5.8430965060397453</v>
      </c>
      <c r="H80" s="187">
        <f t="shared" si="9"/>
        <v>2.2680029731696223</v>
      </c>
      <c r="I80" s="186">
        <v>5.9982021933241443</v>
      </c>
      <c r="J80" s="187">
        <f t="shared" si="9"/>
        <v>0.155105687284399</v>
      </c>
      <c r="K80" s="186">
        <v>6.0618618948292893</v>
      </c>
      <c r="L80" s="187">
        <f t="shared" si="10"/>
        <v>6.3659701505144994E-2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4.4676313785224675</v>
      </c>
      <c r="F81" s="187" t="str">
        <f t="shared" si="9"/>
        <v>-</v>
      </c>
      <c r="G81" s="186">
        <v>6.6621021021021019</v>
      </c>
      <c r="H81" s="187">
        <f t="shared" si="9"/>
        <v>2.1944707235796344</v>
      </c>
      <c r="I81" s="186">
        <v>6.7138997298108674</v>
      </c>
      <c r="J81" s="187">
        <f t="shared" si="9"/>
        <v>5.1797627708765503E-2</v>
      </c>
      <c r="K81" s="186">
        <v>6.5121279800550562</v>
      </c>
      <c r="L81" s="187">
        <f t="shared" si="10"/>
        <v>-0.20177174975581114</v>
      </c>
      <c r="M81" s="186"/>
      <c r="N81" s="187"/>
    </row>
    <row r="82" spans="1:15" x14ac:dyDescent="0.25">
      <c r="A82" s="1"/>
      <c r="B82" s="116" t="s">
        <v>85</v>
      </c>
      <c r="C82" s="186">
        <v>6.4086702386751098</v>
      </c>
      <c r="D82" s="187">
        <v>-1.2238003834862337</v>
      </c>
      <c r="E82" s="186">
        <v>6.3704802521787505</v>
      </c>
      <c r="F82" s="187">
        <f t="shared" si="9"/>
        <v>-3.8189986496359296E-2</v>
      </c>
      <c r="G82" s="186">
        <v>7.0882044713553798</v>
      </c>
      <c r="H82" s="187">
        <f t="shared" si="9"/>
        <v>0.71772421917662932</v>
      </c>
      <c r="I82" s="186">
        <v>10.777282540566892</v>
      </c>
      <c r="J82" s="187">
        <f t="shared" si="9"/>
        <v>3.6890780692115124</v>
      </c>
      <c r="K82" s="186">
        <v>6.7445251659436574</v>
      </c>
      <c r="L82" s="187">
        <f t="shared" si="10"/>
        <v>-4.0327573746232348</v>
      </c>
      <c r="M82" s="186"/>
      <c r="N82" s="187"/>
    </row>
    <row r="83" spans="1:15" x14ac:dyDescent="0.25">
      <c r="A83" s="1"/>
      <c r="B83" s="116" t="s">
        <v>87</v>
      </c>
      <c r="C83" s="186">
        <v>5.754204398447607</v>
      </c>
      <c r="D83" s="187">
        <v>-2.0639035339321072</v>
      </c>
      <c r="E83" s="186">
        <v>7.6982413372801668</v>
      </c>
      <c r="F83" s="187">
        <f t="shared" si="9"/>
        <v>1.9440369388325598</v>
      </c>
      <c r="G83" s="186">
        <v>6.6442734150795717</v>
      </c>
      <c r="H83" s="187">
        <f t="shared" si="9"/>
        <v>-1.0539679222005951</v>
      </c>
      <c r="I83" s="186">
        <v>6.783448363198886</v>
      </c>
      <c r="J83" s="187">
        <f t="shared" si="9"/>
        <v>0.1391749481193143</v>
      </c>
      <c r="K83" s="186">
        <v>6.4959179045243225</v>
      </c>
      <c r="L83" s="187">
        <f t="shared" si="10"/>
        <v>-0.2875304586745635</v>
      </c>
      <c r="M83" s="186"/>
      <c r="N83" s="187"/>
    </row>
    <row r="84" spans="1:15" x14ac:dyDescent="0.25">
      <c r="A84" s="1"/>
      <c r="B84" s="116" t="s">
        <v>89</v>
      </c>
      <c r="C84" s="186">
        <v>5.2800528401585201</v>
      </c>
      <c r="D84" s="187">
        <v>-1.7638179549996424</v>
      </c>
      <c r="E84" s="186">
        <v>7.2983685220729368</v>
      </c>
      <c r="F84" s="187">
        <f t="shared" si="9"/>
        <v>2.0183156819144168</v>
      </c>
      <c r="G84" s="186">
        <v>6.3252017608217166</v>
      </c>
      <c r="H84" s="187">
        <f t="shared" si="9"/>
        <v>-0.97316676125122026</v>
      </c>
      <c r="I84" s="186">
        <v>6.3279678068410465</v>
      </c>
      <c r="J84" s="187">
        <f t="shared" si="9"/>
        <v>2.7660460193299485E-3</v>
      </c>
      <c r="K84" s="186">
        <v>6.2304592215505359</v>
      </c>
      <c r="L84" s="187">
        <f t="shared" si="10"/>
        <v>-9.7508585290510652E-2</v>
      </c>
      <c r="M84" s="186"/>
      <c r="N84" s="187"/>
    </row>
    <row r="85" spans="1:15" x14ac:dyDescent="0.25">
      <c r="A85" s="1"/>
      <c r="B85" s="116" t="s">
        <v>91</v>
      </c>
      <c r="C85" s="186">
        <v>7.2169971671388105</v>
      </c>
      <c r="D85" s="187">
        <v>4.2628048874709279E-2</v>
      </c>
      <c r="E85" s="186">
        <v>7.11247143323539</v>
      </c>
      <c r="F85" s="187">
        <f t="shared" si="9"/>
        <v>-0.10452573390342046</v>
      </c>
      <c r="G85" s="186">
        <v>6.4895630753273696</v>
      </c>
      <c r="H85" s="187">
        <f t="shared" si="9"/>
        <v>-0.62290835790802035</v>
      </c>
      <c r="I85" s="186">
        <v>6.2915492957746482</v>
      </c>
      <c r="J85" s="187">
        <f t="shared" si="9"/>
        <v>-0.19801377955272148</v>
      </c>
      <c r="K85" s="186">
        <v>7.2395486496485386</v>
      </c>
      <c r="L85" s="187">
        <f t="shared" si="10"/>
        <v>0.94799935387389045</v>
      </c>
      <c r="M85" s="186"/>
      <c r="N85" s="187"/>
    </row>
    <row r="86" spans="1:15" x14ac:dyDescent="0.25">
      <c r="A86" s="1"/>
      <c r="B86" s="116" t="s">
        <v>93</v>
      </c>
      <c r="C86" s="186">
        <v>8.1413644744929314</v>
      </c>
      <c r="D86" s="187">
        <v>0.60755367174748276</v>
      </c>
      <c r="E86" s="186">
        <v>6.8714315482392161</v>
      </c>
      <c r="F86" s="187">
        <f t="shared" si="9"/>
        <v>-1.2699329262537153</v>
      </c>
      <c r="G86" s="186">
        <v>6.6228119706380575</v>
      </c>
      <c r="H86" s="187">
        <f t="shared" si="9"/>
        <v>-0.2486195776011586</v>
      </c>
      <c r="I86" s="186">
        <v>7.0346608998618372</v>
      </c>
      <c r="J86" s="187">
        <f t="shared" si="9"/>
        <v>0.41184892922377969</v>
      </c>
      <c r="K86" s="186">
        <v>6.551043892816045</v>
      </c>
      <c r="L86" s="187">
        <f t="shared" si="10"/>
        <v>-0.48361700704579214</v>
      </c>
      <c r="M86" s="186"/>
      <c r="N86" s="187"/>
    </row>
    <row r="87" spans="1:15" ht="15.75" x14ac:dyDescent="0.25">
      <c r="B87" s="119" t="s">
        <v>30</v>
      </c>
      <c r="C87" s="188">
        <v>7.5913972552270428</v>
      </c>
      <c r="D87" s="189">
        <v>4.3091121293446832E-2</v>
      </c>
      <c r="E87" s="188">
        <v>6.7455399431638776</v>
      </c>
      <c r="F87" s="189">
        <f t="shared" si="9"/>
        <v>-0.84585731206316517</v>
      </c>
      <c r="G87" s="188">
        <v>6.4269044031474971</v>
      </c>
      <c r="H87" s="189">
        <f t="shared" si="9"/>
        <v>-0.3186355400163805</v>
      </c>
      <c r="I87" s="188">
        <v>6.8745572242618751</v>
      </c>
      <c r="J87" s="189">
        <f t="shared" si="9"/>
        <v>0.44765282111437799</v>
      </c>
      <c r="K87" s="188">
        <v>6.401783930355359</v>
      </c>
      <c r="L87" s="189">
        <f t="shared" si="10"/>
        <v>-0.47277329390651612</v>
      </c>
      <c r="M87" s="188">
        <v>6.7507391142110853</v>
      </c>
      <c r="N87" s="189">
        <v>-1.4680328809587806E-2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68" t="s">
        <v>303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9.2931405721316516</v>
      </c>
      <c r="D97" s="187">
        <v>0.18115288275823715</v>
      </c>
      <c r="E97" s="186">
        <v>6.2457056247894913</v>
      </c>
      <c r="F97" s="187">
        <f t="shared" ref="F97:J109" si="12">IFERROR(E97-C97,"-")</f>
        <v>-3.0474349473421602</v>
      </c>
      <c r="G97" s="186">
        <v>8.3071684805739654</v>
      </c>
      <c r="H97" s="187">
        <f t="shared" si="12"/>
        <v>2.0614628557844741</v>
      </c>
      <c r="I97" s="186">
        <v>8.3011123699660114</v>
      </c>
      <c r="J97" s="187">
        <f t="shared" si="12"/>
        <v>-6.0561106079539684E-3</v>
      </c>
      <c r="K97" s="186">
        <v>9.2936143676727365</v>
      </c>
      <c r="L97" s="187">
        <f t="shared" ref="L97:L109" si="13">IFERROR(K97-I97,"-")</f>
        <v>0.99250199770672509</v>
      </c>
      <c r="M97" s="186">
        <v>9.1721741344195511</v>
      </c>
      <c r="N97" s="187">
        <f>IFERROR(M97-K97,"-")</f>
        <v>-0.12144023325318543</v>
      </c>
    </row>
    <row r="98" spans="2:14" x14ac:dyDescent="0.25">
      <c r="B98" s="116" t="s">
        <v>73</v>
      </c>
      <c r="C98" s="186">
        <v>8.625096479943867</v>
      </c>
      <c r="D98" s="187">
        <v>-0.23021183653225563</v>
      </c>
      <c r="E98" s="186">
        <v>5.2119971771347915</v>
      </c>
      <c r="F98" s="187">
        <f t="shared" si="12"/>
        <v>-3.4130993028090755</v>
      </c>
      <c r="G98" s="186">
        <v>7.5730620891955018</v>
      </c>
      <c r="H98" s="187">
        <f t="shared" si="12"/>
        <v>2.3610649120607103</v>
      </c>
      <c r="I98" s="186">
        <v>8.1789666526378326</v>
      </c>
      <c r="J98" s="187">
        <f t="shared" si="12"/>
        <v>0.60590456344233079</v>
      </c>
      <c r="K98" s="186">
        <v>8.1201311092652038</v>
      </c>
      <c r="L98" s="187">
        <f t="shared" si="13"/>
        <v>-5.8835543372628862E-2</v>
      </c>
      <c r="M98" s="186">
        <v>8.01273552403355</v>
      </c>
      <c r="N98" s="187">
        <f t="shared" ref="N98" si="14">IFERROR(M98-K98,"-")</f>
        <v>-0.10739558523165371</v>
      </c>
    </row>
    <row r="99" spans="2:14" x14ac:dyDescent="0.25">
      <c r="B99" s="116" t="s">
        <v>75</v>
      </c>
      <c r="C99" s="186">
        <v>9.711828834606191</v>
      </c>
      <c r="D99" s="187">
        <v>2.1381565017703155</v>
      </c>
      <c r="E99" s="186">
        <v>5.7293934681181957</v>
      </c>
      <c r="F99" s="187">
        <f t="shared" si="12"/>
        <v>-3.9824353664879952</v>
      </c>
      <c r="G99" s="186">
        <v>7.2856591610677324</v>
      </c>
      <c r="H99" s="187">
        <f t="shared" si="12"/>
        <v>1.5562656929495366</v>
      </c>
      <c r="I99" s="186">
        <v>7.4864847470716951</v>
      </c>
      <c r="J99" s="187">
        <f t="shared" si="12"/>
        <v>0.20082558600396272</v>
      </c>
      <c r="K99" s="186">
        <v>7.895418856522757</v>
      </c>
      <c r="L99" s="187">
        <f t="shared" si="13"/>
        <v>0.4089341094510619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4.7813427832583084</v>
      </c>
      <c r="F100" s="187" t="str">
        <f t="shared" si="12"/>
        <v>-</v>
      </c>
      <c r="G100" s="186">
        <v>6.7759002394614374</v>
      </c>
      <c r="H100" s="187">
        <f t="shared" si="12"/>
        <v>1.994557456203129</v>
      </c>
      <c r="I100" s="186">
        <v>6.817497116232782</v>
      </c>
      <c r="J100" s="187">
        <f t="shared" si="12"/>
        <v>4.1596876771344604E-2</v>
      </c>
      <c r="K100" s="186">
        <v>7.473088004190676</v>
      </c>
      <c r="L100" s="187">
        <f t="shared" si="13"/>
        <v>0.655590887957894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4.397778365511769</v>
      </c>
      <c r="F101" s="187" t="str">
        <f t="shared" si="12"/>
        <v>-</v>
      </c>
      <c r="G101" s="186">
        <v>6.9439102564102564</v>
      </c>
      <c r="H101" s="187">
        <f t="shared" si="12"/>
        <v>2.5461318908984873</v>
      </c>
      <c r="I101" s="186">
        <v>7.2586569343065692</v>
      </c>
      <c r="J101" s="187">
        <f t="shared" si="12"/>
        <v>0.31474667789631283</v>
      </c>
      <c r="K101" s="186">
        <v>7.3748725608744099</v>
      </c>
      <c r="L101" s="187">
        <f t="shared" si="13"/>
        <v>0.11621562656784068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5.0881335981755313</v>
      </c>
      <c r="F102" s="187" t="str">
        <f t="shared" si="12"/>
        <v>-</v>
      </c>
      <c r="G102" s="186">
        <v>7.1152385313686937</v>
      </c>
      <c r="H102" s="187">
        <f t="shared" si="12"/>
        <v>2.0271049331931623</v>
      </c>
      <c r="I102" s="186">
        <v>7.1489987528531422</v>
      </c>
      <c r="J102" s="187">
        <f t="shared" si="12"/>
        <v>3.3760221484448572E-2</v>
      </c>
      <c r="K102" s="186">
        <v>7.5855845256024095</v>
      </c>
      <c r="L102" s="187">
        <f t="shared" si="13"/>
        <v>0.43658577274926724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5.9932805987922091</v>
      </c>
      <c r="F103" s="187" t="str">
        <f t="shared" si="12"/>
        <v>-</v>
      </c>
      <c r="G103" s="186">
        <v>7.5383412868191542</v>
      </c>
      <c r="H103" s="187">
        <f t="shared" si="12"/>
        <v>1.5450606880269451</v>
      </c>
      <c r="I103" s="186">
        <v>8.4821730950141117</v>
      </c>
      <c r="J103" s="187">
        <f t="shared" si="12"/>
        <v>0.94383180819495749</v>
      </c>
      <c r="K103" s="186">
        <v>8.1429656266053208</v>
      </c>
      <c r="L103" s="187">
        <f t="shared" si="13"/>
        <v>-0.3392074684087909</v>
      </c>
      <c r="M103" s="186"/>
      <c r="N103" s="187"/>
    </row>
    <row r="104" spans="2:14" x14ac:dyDescent="0.25">
      <c r="B104" s="116" t="s">
        <v>85</v>
      </c>
      <c r="C104" s="186">
        <v>5.7271688124172782</v>
      </c>
      <c r="D104" s="187">
        <v>-2.9064071460722003</v>
      </c>
      <c r="E104" s="186">
        <v>7.6142005157962602</v>
      </c>
      <c r="F104" s="187">
        <f t="shared" si="12"/>
        <v>1.8870317033789821</v>
      </c>
      <c r="G104" s="186">
        <v>7.8744468190747581</v>
      </c>
      <c r="H104" s="187">
        <f t="shared" si="12"/>
        <v>0.26024630327849785</v>
      </c>
      <c r="I104" s="186">
        <v>8.01108209668174</v>
      </c>
      <c r="J104" s="187">
        <f t="shared" si="12"/>
        <v>0.13663527760698191</v>
      </c>
      <c r="K104" s="186">
        <v>8.0382977830910889</v>
      </c>
      <c r="L104" s="187">
        <f t="shared" si="13"/>
        <v>2.7215686409348905E-2</v>
      </c>
      <c r="M104" s="186"/>
      <c r="N104" s="187"/>
    </row>
    <row r="105" spans="2:14" x14ac:dyDescent="0.25">
      <c r="B105" s="116" t="s">
        <v>87</v>
      </c>
      <c r="C105" s="186">
        <v>4.8131985098456624</v>
      </c>
      <c r="D105" s="187">
        <v>-3.3012043222765666</v>
      </c>
      <c r="E105" s="186">
        <v>7.2469283548747407</v>
      </c>
      <c r="F105" s="187">
        <f t="shared" si="12"/>
        <v>2.4337298450290783</v>
      </c>
      <c r="G105" s="186">
        <v>7.2615313415951048</v>
      </c>
      <c r="H105" s="187">
        <f t="shared" si="12"/>
        <v>1.4602986720364086E-2</v>
      </c>
      <c r="I105" s="186">
        <v>7.6952673050069818</v>
      </c>
      <c r="J105" s="187">
        <f t="shared" si="12"/>
        <v>0.43373596341187692</v>
      </c>
      <c r="K105" s="186">
        <v>7.7831139240506326</v>
      </c>
      <c r="L105" s="187">
        <f t="shared" si="13"/>
        <v>8.7846619043650875E-2</v>
      </c>
      <c r="M105" s="186"/>
      <c r="N105" s="187"/>
    </row>
    <row r="106" spans="2:14" x14ac:dyDescent="0.25">
      <c r="B106" s="116" t="s">
        <v>89</v>
      </c>
      <c r="C106" s="186">
        <v>4.2117686448480791</v>
      </c>
      <c r="D106" s="187">
        <v>-3.7509790793806559</v>
      </c>
      <c r="E106" s="186">
        <v>7.0020037817853416</v>
      </c>
      <c r="F106" s="187">
        <f t="shared" si="12"/>
        <v>2.7902351369372624</v>
      </c>
      <c r="G106" s="186">
        <v>7.3794434384827978</v>
      </c>
      <c r="H106" s="187">
        <f t="shared" si="12"/>
        <v>0.37743965669745627</v>
      </c>
      <c r="I106" s="186">
        <v>7.779149370829983</v>
      </c>
      <c r="J106" s="187">
        <f t="shared" si="12"/>
        <v>0.39970593234718521</v>
      </c>
      <c r="K106" s="186">
        <v>7.5828613151606339</v>
      </c>
      <c r="L106" s="187">
        <f t="shared" si="13"/>
        <v>-0.19628805566934915</v>
      </c>
      <c r="M106" s="186"/>
      <c r="N106" s="187"/>
    </row>
    <row r="107" spans="2:14" x14ac:dyDescent="0.25">
      <c r="B107" s="116" t="s">
        <v>91</v>
      </c>
      <c r="C107" s="186">
        <v>6.5008317622269045</v>
      </c>
      <c r="D107" s="187">
        <v>-1.7350610785046454</v>
      </c>
      <c r="E107" s="186">
        <v>7.7717367009387575</v>
      </c>
      <c r="F107" s="187">
        <f t="shared" si="12"/>
        <v>1.2709049387118529</v>
      </c>
      <c r="G107" s="186">
        <v>7.5624564187645769</v>
      </c>
      <c r="H107" s="187">
        <f t="shared" si="12"/>
        <v>-0.2092802821741806</v>
      </c>
      <c r="I107" s="186">
        <v>8.1975707936803399</v>
      </c>
      <c r="J107" s="187">
        <f t="shared" si="12"/>
        <v>0.63511437491576306</v>
      </c>
      <c r="K107" s="186">
        <v>7.6458898129853425</v>
      </c>
      <c r="L107" s="187">
        <f t="shared" si="13"/>
        <v>-0.55168098069499738</v>
      </c>
      <c r="M107" s="186"/>
      <c r="N107" s="187"/>
    </row>
    <row r="108" spans="2:14" x14ac:dyDescent="0.25">
      <c r="B108" s="116" t="s">
        <v>93</v>
      </c>
      <c r="C108" s="186">
        <v>6.7457202049940026</v>
      </c>
      <c r="D108" s="187">
        <v>-1.5311792913931228</v>
      </c>
      <c r="E108" s="186">
        <v>7.6706188030103934</v>
      </c>
      <c r="F108" s="187">
        <f t="shared" si="12"/>
        <v>0.92489859801639085</v>
      </c>
      <c r="G108" s="186">
        <v>7.6502985407427593</v>
      </c>
      <c r="H108" s="187">
        <f t="shared" si="12"/>
        <v>-2.032026226763417E-2</v>
      </c>
      <c r="I108" s="186">
        <v>8.0025941517806345</v>
      </c>
      <c r="J108" s="187">
        <f t="shared" si="12"/>
        <v>0.35229561103787521</v>
      </c>
      <c r="K108" s="186">
        <v>7.9492459197024994</v>
      </c>
      <c r="L108" s="187">
        <f t="shared" si="13"/>
        <v>-5.3348232078135105E-2</v>
      </c>
      <c r="M108" s="186"/>
      <c r="N108" s="187"/>
    </row>
    <row r="109" spans="2:14" ht="15.75" x14ac:dyDescent="0.25">
      <c r="B109" s="119" t="s">
        <v>30</v>
      </c>
      <c r="C109" s="188">
        <v>7.6976565365005385</v>
      </c>
      <c r="D109" s="189">
        <v>-0.41933174623124359</v>
      </c>
      <c r="E109" s="188">
        <v>6.7480053840829859</v>
      </c>
      <c r="F109" s="189">
        <f t="shared" si="12"/>
        <v>-0.9496511524175526</v>
      </c>
      <c r="G109" s="188">
        <v>7.4304103238841659</v>
      </c>
      <c r="H109" s="189">
        <f t="shared" si="12"/>
        <v>0.68240493980118</v>
      </c>
      <c r="I109" s="188">
        <v>7.7809349022994709</v>
      </c>
      <c r="J109" s="189">
        <f t="shared" si="12"/>
        <v>0.35052457841530504</v>
      </c>
      <c r="K109" s="188">
        <v>7.8999954403483574</v>
      </c>
      <c r="L109" s="189">
        <f t="shared" si="13"/>
        <v>0.1190605380488865</v>
      </c>
      <c r="M109" s="188">
        <v>8.5724556638440639</v>
      </c>
      <c r="N109" s="189">
        <v>-0.10354542320236071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48FB-7A7C-49BF-A962-69D04B1751E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E32F1-11CD-4935-908A-F43DDE4A2DE1}">
  <sheetPr>
    <tabColor rgb="FFAC75D5"/>
  </sheetPr>
  <dimension ref="A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8" t="s">
        <v>304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150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151</v>
      </c>
    </row>
    <row r="6" spans="1:16" ht="22.5" thickTop="1" thickBot="1" x14ac:dyDescent="0.3">
      <c r="B6" s="109"/>
      <c r="C6" s="293" t="s">
        <v>152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318</v>
      </c>
      <c r="D7" s="296"/>
      <c r="E7" s="297" t="s">
        <v>319</v>
      </c>
      <c r="F7" s="296"/>
      <c r="G7" s="297" t="s">
        <v>320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tr">
        <f>CONCATENATE("var ",RIGHT(C7,2),"/",RIGHT(A7,2))</f>
        <v>var 20/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4">
        <v>0.69230000000000003</v>
      </c>
      <c r="D9" s="118" t="str">
        <f t="shared" ref="D9:J21" si="0">IFERROR(C9/A9-1,"-")</f>
        <v>-</v>
      </c>
      <c r="E9" s="194">
        <v>9.5100000000000004E-2</v>
      </c>
      <c r="F9" s="118">
        <f t="shared" si="0"/>
        <v>-0.86263180702007802</v>
      </c>
      <c r="G9" s="194">
        <v>0.5</v>
      </c>
      <c r="H9" s="118">
        <f t="shared" si="0"/>
        <v>4.2576235541535228</v>
      </c>
      <c r="I9" s="194">
        <v>0.66949999999999998</v>
      </c>
      <c r="J9" s="118">
        <f t="shared" si="0"/>
        <v>0.33899999999999997</v>
      </c>
      <c r="K9" s="194">
        <v>0.70660000000000001</v>
      </c>
      <c r="L9" s="118">
        <f t="shared" ref="L9:L14" si="1">IFERROR(K9/I9-1,"-")</f>
        <v>5.5414488424197161E-2</v>
      </c>
      <c r="M9" s="194">
        <v>0.73430000000000006</v>
      </c>
      <c r="N9" s="118">
        <f t="shared" ref="N9:N10" si="2">IFERROR(M9/K9-1,"-")</f>
        <v>3.920181149165014E-2</v>
      </c>
    </row>
    <row r="10" spans="1:16" x14ac:dyDescent="0.25">
      <c r="A10" s="1" t="s">
        <v>72</v>
      </c>
      <c r="B10" s="116" t="s">
        <v>73</v>
      </c>
      <c r="C10" s="194">
        <v>0.68569999999999998</v>
      </c>
      <c r="D10" s="118" t="str">
        <f t="shared" si="0"/>
        <v>-</v>
      </c>
      <c r="E10" s="194">
        <v>0.1361</v>
      </c>
      <c r="F10" s="118">
        <f t="shared" si="0"/>
        <v>-0.80151669826454719</v>
      </c>
      <c r="G10" s="194">
        <v>0.61280000000000001</v>
      </c>
      <c r="H10" s="118">
        <f t="shared" si="0"/>
        <v>3.5025716385011023</v>
      </c>
      <c r="I10" s="194">
        <v>0.74250000000000005</v>
      </c>
      <c r="J10" s="118">
        <f t="shared" si="0"/>
        <v>0.21165143603133174</v>
      </c>
      <c r="K10" s="194">
        <v>0.74719999999999998</v>
      </c>
      <c r="L10" s="118">
        <f t="shared" si="1"/>
        <v>6.3299663299662967E-3</v>
      </c>
      <c r="M10" s="194">
        <v>0.76090000000000002</v>
      </c>
      <c r="N10" s="118">
        <f t="shared" si="2"/>
        <v>1.8335117773019327E-2</v>
      </c>
    </row>
    <row r="11" spans="1:16" x14ac:dyDescent="0.25">
      <c r="A11" s="1" t="s">
        <v>74</v>
      </c>
      <c r="B11" s="116" t="s">
        <v>75</v>
      </c>
      <c r="C11" s="194">
        <v>0.29420000000000002</v>
      </c>
      <c r="D11" s="118" t="str">
        <f t="shared" si="0"/>
        <v>-</v>
      </c>
      <c r="E11" s="194">
        <v>0.1757</v>
      </c>
      <c r="F11" s="118">
        <f t="shared" si="0"/>
        <v>-0.40278721957851804</v>
      </c>
      <c r="G11" s="194">
        <v>0.65290000000000004</v>
      </c>
      <c r="H11" s="118">
        <f t="shared" si="0"/>
        <v>2.7159931701764375</v>
      </c>
      <c r="I11" s="194">
        <v>0.70920000000000005</v>
      </c>
      <c r="J11" s="118">
        <f t="shared" si="0"/>
        <v>8.6230663194976298E-2</v>
      </c>
      <c r="K11" s="194">
        <v>0.74159999999999993</v>
      </c>
      <c r="L11" s="118">
        <f t="shared" si="1"/>
        <v>4.5685279187817063E-2</v>
      </c>
      <c r="M11" s="194"/>
      <c r="N11" s="118"/>
    </row>
    <row r="12" spans="1:16" x14ac:dyDescent="0.25">
      <c r="A12" s="1" t="s">
        <v>76</v>
      </c>
      <c r="B12" s="116" t="s">
        <v>77</v>
      </c>
      <c r="C12" s="194">
        <v>0</v>
      </c>
      <c r="D12" s="118" t="str">
        <f t="shared" si="0"/>
        <v>-</v>
      </c>
      <c r="E12" s="194">
        <v>0.17579999999999998</v>
      </c>
      <c r="F12" s="118" t="str">
        <f t="shared" si="0"/>
        <v>-</v>
      </c>
      <c r="G12" s="194">
        <v>0.63419999999999999</v>
      </c>
      <c r="H12" s="118">
        <f t="shared" si="0"/>
        <v>2.6075085324232083</v>
      </c>
      <c r="I12" s="194">
        <v>0.66839999999999999</v>
      </c>
      <c r="J12" s="118">
        <f t="shared" si="0"/>
        <v>5.392620624408706E-2</v>
      </c>
      <c r="K12" s="194">
        <v>0.69840000000000002</v>
      </c>
      <c r="L12" s="118">
        <f t="shared" si="1"/>
        <v>4.4883303411131115E-2</v>
      </c>
      <c r="M12" s="194"/>
      <c r="N12" s="118"/>
    </row>
    <row r="13" spans="1:16" x14ac:dyDescent="0.25">
      <c r="A13" s="1" t="s">
        <v>78</v>
      </c>
      <c r="B13" s="116" t="s">
        <v>79</v>
      </c>
      <c r="C13" s="194">
        <v>0</v>
      </c>
      <c r="D13" s="118" t="str">
        <f t="shared" si="0"/>
        <v>-</v>
      </c>
      <c r="E13" s="194">
        <v>0.15710000000000002</v>
      </c>
      <c r="F13" s="118" t="str">
        <f t="shared" si="0"/>
        <v>-</v>
      </c>
      <c r="G13" s="194">
        <v>0.5615</v>
      </c>
      <c r="H13" s="118">
        <f t="shared" si="0"/>
        <v>2.5741565881604069</v>
      </c>
      <c r="I13" s="194">
        <v>0.58719999999999994</v>
      </c>
      <c r="J13" s="118">
        <f t="shared" si="0"/>
        <v>4.5770258236865535E-2</v>
      </c>
      <c r="K13" s="194">
        <v>0.65599999999999992</v>
      </c>
      <c r="L13" s="118">
        <f t="shared" si="1"/>
        <v>0.11716621253406001</v>
      </c>
      <c r="M13" s="194"/>
      <c r="N13" s="118"/>
    </row>
    <row r="14" spans="1:16" x14ac:dyDescent="0.25">
      <c r="A14" s="1" t="s">
        <v>80</v>
      </c>
      <c r="B14" s="116" t="s">
        <v>81</v>
      </c>
      <c r="C14" s="194">
        <v>0</v>
      </c>
      <c r="D14" s="118" t="str">
        <f t="shared" si="0"/>
        <v>-</v>
      </c>
      <c r="E14" s="194">
        <v>0.18729999999999999</v>
      </c>
      <c r="F14" s="118" t="str">
        <f t="shared" si="0"/>
        <v>-</v>
      </c>
      <c r="G14" s="194">
        <v>0.5746</v>
      </c>
      <c r="H14" s="118">
        <f t="shared" si="0"/>
        <v>2.0678056593699949</v>
      </c>
      <c r="I14" s="194">
        <v>0.68279999999999996</v>
      </c>
      <c r="J14" s="118">
        <f t="shared" si="0"/>
        <v>0.18830490776192121</v>
      </c>
      <c r="K14" s="194">
        <v>0.7095999999999999</v>
      </c>
      <c r="L14" s="118">
        <f t="shared" si="1"/>
        <v>3.9250146455770185E-2</v>
      </c>
      <c r="M14" s="194"/>
      <c r="N14" s="118"/>
    </row>
    <row r="15" spans="1:16" x14ac:dyDescent="0.25">
      <c r="A15" s="1" t="s">
        <v>82</v>
      </c>
      <c r="B15" s="116" t="s">
        <v>83</v>
      </c>
      <c r="C15" s="194">
        <v>0</v>
      </c>
      <c r="D15" s="118" t="str">
        <f t="shared" si="0"/>
        <v>-</v>
      </c>
      <c r="E15" s="194">
        <v>0.31109999999999999</v>
      </c>
      <c r="F15" s="118" t="str">
        <f t="shared" si="0"/>
        <v>-</v>
      </c>
      <c r="G15" s="194">
        <v>0.70909999999999995</v>
      </c>
      <c r="H15" s="118">
        <f t="shared" si="0"/>
        <v>1.2793314046930249</v>
      </c>
      <c r="I15" s="194">
        <v>0.75749999999999995</v>
      </c>
      <c r="J15" s="118">
        <f t="shared" si="0"/>
        <v>6.8255535185446359E-2</v>
      </c>
      <c r="K15" s="194">
        <v>0.75879999999999992</v>
      </c>
      <c r="L15" s="118">
        <f>IFERROR(K15/I15-1,"-")</f>
        <v>1.7161716171616437E-3</v>
      </c>
      <c r="M15" s="194"/>
      <c r="N15" s="118"/>
    </row>
    <row r="16" spans="1:16" x14ac:dyDescent="0.25">
      <c r="A16" s="1" t="s">
        <v>84</v>
      </c>
      <c r="B16" s="116" t="s">
        <v>85</v>
      </c>
      <c r="C16" s="194">
        <v>0.32240000000000002</v>
      </c>
      <c r="D16" s="118" t="str">
        <f t="shared" si="0"/>
        <v>-</v>
      </c>
      <c r="E16" s="194">
        <v>0.45500000000000002</v>
      </c>
      <c r="F16" s="118">
        <f t="shared" si="0"/>
        <v>0.41129032258064502</v>
      </c>
      <c r="G16" s="194">
        <v>0.74010000000000009</v>
      </c>
      <c r="H16" s="118">
        <f t="shared" si="0"/>
        <v>0.62659340659340668</v>
      </c>
      <c r="I16" s="194">
        <v>0.82290000000000008</v>
      </c>
      <c r="J16" s="118">
        <f t="shared" si="0"/>
        <v>0.11187677340899871</v>
      </c>
      <c r="K16" s="194">
        <v>0.79330000000000001</v>
      </c>
      <c r="L16" s="118">
        <f>IFERROR(K16/I16-1,"-")</f>
        <v>-3.5970348766557358E-2</v>
      </c>
      <c r="M16" s="194"/>
      <c r="N16" s="118"/>
    </row>
    <row r="17" spans="1:29" x14ac:dyDescent="0.25">
      <c r="A17" s="1" t="s">
        <v>86</v>
      </c>
      <c r="B17" s="116" t="s">
        <v>87</v>
      </c>
      <c r="C17" s="194">
        <v>0.17910000000000001</v>
      </c>
      <c r="D17" s="118" t="str">
        <f t="shared" si="0"/>
        <v>-</v>
      </c>
      <c r="E17" s="194">
        <v>0.41299999999999998</v>
      </c>
      <c r="F17" s="118">
        <f t="shared" si="0"/>
        <v>1.3059743160245669</v>
      </c>
      <c r="G17" s="194">
        <v>0.63939999999999997</v>
      </c>
      <c r="H17" s="118">
        <f t="shared" si="0"/>
        <v>0.54818401937046013</v>
      </c>
      <c r="I17" s="194">
        <v>0.6966</v>
      </c>
      <c r="J17" s="118">
        <f t="shared" si="0"/>
        <v>8.945886768845801E-2</v>
      </c>
      <c r="K17" s="194">
        <v>0.70640000000000003</v>
      </c>
      <c r="L17" s="118">
        <f t="shared" ref="L17:L20" si="3">IFERROR(K17/I17-1,"-")</f>
        <v>1.4068331897789221E-2</v>
      </c>
      <c r="M17" s="194"/>
      <c r="N17" s="118"/>
    </row>
    <row r="18" spans="1:29" x14ac:dyDescent="0.25">
      <c r="A18" s="1" t="s">
        <v>88</v>
      </c>
      <c r="B18" s="116" t="s">
        <v>89</v>
      </c>
      <c r="C18" s="194">
        <v>0.16300000000000001</v>
      </c>
      <c r="D18" s="118" t="str">
        <f t="shared" si="0"/>
        <v>-</v>
      </c>
      <c r="E18" s="194">
        <v>0.57179999999999997</v>
      </c>
      <c r="F18" s="118">
        <f t="shared" si="0"/>
        <v>2.5079754601226991</v>
      </c>
      <c r="G18" s="194">
        <v>0.66269999999999996</v>
      </c>
      <c r="H18" s="118">
        <f t="shared" si="0"/>
        <v>0.15897166841552979</v>
      </c>
      <c r="I18" s="194">
        <v>0.74870000000000003</v>
      </c>
      <c r="J18" s="118">
        <f t="shared" si="0"/>
        <v>0.12977214425833727</v>
      </c>
      <c r="K18" s="194">
        <v>0.73659999999999992</v>
      </c>
      <c r="L18" s="118">
        <f t="shared" si="3"/>
        <v>-1.6161346333645077E-2</v>
      </c>
      <c r="M18" s="194"/>
      <c r="N18" s="118"/>
      <c r="AB18" s="195"/>
    </row>
    <row r="19" spans="1:29" x14ac:dyDescent="0.25">
      <c r="A19" s="1" t="s">
        <v>90</v>
      </c>
      <c r="B19" s="116" t="s">
        <v>91</v>
      </c>
      <c r="C19" s="194">
        <v>0.18329999999999999</v>
      </c>
      <c r="D19" s="118" t="str">
        <f t="shared" si="0"/>
        <v>-</v>
      </c>
      <c r="E19" s="194">
        <v>0.61499999999999999</v>
      </c>
      <c r="F19" s="118">
        <f t="shared" si="0"/>
        <v>2.3551554828150576</v>
      </c>
      <c r="G19" s="194">
        <v>0.66959999999999997</v>
      </c>
      <c r="H19" s="118">
        <f t="shared" si="0"/>
        <v>8.8780487804878128E-2</v>
      </c>
      <c r="I19" s="194">
        <v>0.73970000000000002</v>
      </c>
      <c r="J19" s="118">
        <f t="shared" si="0"/>
        <v>0.10468936678614105</v>
      </c>
      <c r="K19" s="194">
        <v>0.71489999999999998</v>
      </c>
      <c r="L19" s="118">
        <f t="shared" si="3"/>
        <v>-3.3527105583344707E-2</v>
      </c>
      <c r="M19" s="194"/>
      <c r="N19" s="118"/>
      <c r="AB19" s="195"/>
      <c r="AC19" s="195"/>
    </row>
    <row r="20" spans="1:29" x14ac:dyDescent="0.25">
      <c r="A20" s="1" t="s">
        <v>92</v>
      </c>
      <c r="B20" s="116" t="s">
        <v>93</v>
      </c>
      <c r="C20" s="194">
        <v>0.18170000000000003</v>
      </c>
      <c r="D20" s="118" t="str">
        <f t="shared" si="0"/>
        <v>-</v>
      </c>
      <c r="E20" s="194">
        <v>0.51790000000000003</v>
      </c>
      <c r="F20" s="118">
        <f t="shared" si="0"/>
        <v>1.8503026967528893</v>
      </c>
      <c r="G20" s="194">
        <v>0.65170000000000006</v>
      </c>
      <c r="H20" s="118">
        <f t="shared" si="0"/>
        <v>0.25835103301795725</v>
      </c>
      <c r="I20" s="194">
        <v>0.72120000000000006</v>
      </c>
      <c r="J20" s="118">
        <f t="shared" si="0"/>
        <v>0.10664416142396815</v>
      </c>
      <c r="K20" s="194">
        <v>0.70669999999999999</v>
      </c>
      <c r="L20" s="118">
        <f t="shared" si="3"/>
        <v>-2.0105379922351729E-2</v>
      </c>
      <c r="M20" s="194"/>
      <c r="N20" s="118"/>
      <c r="O20" s="124"/>
    </row>
    <row r="21" spans="1:29" ht="15.75" x14ac:dyDescent="0.25">
      <c r="A21" s="1" t="s">
        <v>0</v>
      </c>
      <c r="B21" s="119" t="s">
        <v>30</v>
      </c>
      <c r="C21" s="196">
        <v>0.41641203353334449</v>
      </c>
      <c r="D21" s="121" t="str">
        <f t="shared" si="0"/>
        <v>-</v>
      </c>
      <c r="E21" s="196">
        <v>0.38237984856351559</v>
      </c>
      <c r="F21" s="121">
        <f t="shared" si="0"/>
        <v>-8.1727189008104717E-2</v>
      </c>
      <c r="G21" s="196">
        <v>0.63514820255836268</v>
      </c>
      <c r="H21" s="121">
        <f t="shared" si="0"/>
        <v>0.6610399448203681</v>
      </c>
      <c r="I21" s="196">
        <v>0.71202240207954559</v>
      </c>
      <c r="J21" s="121">
        <f t="shared" si="0"/>
        <v>0.12103348354216448</v>
      </c>
      <c r="K21" s="196">
        <v>0.72327549742346608</v>
      </c>
      <c r="L21" s="121">
        <v>1.5804411927285544E-2</v>
      </c>
      <c r="M21" s="196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I24" s="197"/>
      <c r="K24" s="197"/>
      <c r="L24" s="118"/>
      <c r="M24" s="197"/>
      <c r="N24" s="118"/>
      <c r="O24" s="305"/>
    </row>
    <row r="26" spans="1:29" ht="21.75" customHeight="1" thickBot="1" x14ac:dyDescent="0.3">
      <c r="B26" s="268" t="s">
        <v>305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153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154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318</v>
      </c>
      <c r="D29" s="296"/>
      <c r="E29" s="297" t="s">
        <v>319</v>
      </c>
      <c r="F29" s="296"/>
      <c r="G29" s="297" t="s">
        <v>320</v>
      </c>
      <c r="H29" s="296"/>
      <c r="I29" s="297">
        <v>2023</v>
      </c>
      <c r="J29" s="296"/>
      <c r="K29" s="297">
        <f>K$7</f>
        <v>2024</v>
      </c>
      <c r="L29" s="296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",RIGHT(C29,2),"/",RIGHT(A29,2))</f>
        <v>var 20/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4">
        <v>0.74340000000000006</v>
      </c>
      <c r="D31" s="118" t="str">
        <f t="shared" ref="D31:H43" si="4">IFERROR(C31/A31-1,"-")</f>
        <v>-</v>
      </c>
      <c r="E31" s="194">
        <v>7.5199999999999989E-2</v>
      </c>
      <c r="F31" s="118">
        <f t="shared" si="4"/>
        <v>-0.89884315308044127</v>
      </c>
      <c r="G31" s="194">
        <v>0.4824</v>
      </c>
      <c r="H31" s="118">
        <f t="shared" si="4"/>
        <v>5.4148936170212778</v>
      </c>
      <c r="I31" s="194">
        <v>0.72840000000000005</v>
      </c>
      <c r="J31" s="118">
        <f t="shared" ref="J31:J43" si="5">IFERROR(I31/G31-1,"-")</f>
        <v>0.50995024875621908</v>
      </c>
      <c r="K31" s="194">
        <v>0.71409999999999996</v>
      </c>
      <c r="L31" s="118">
        <f t="shared" ref="L31:L39" si="6">IFERROR(K31/I31-1,"-")</f>
        <v>-1.9632070291048964E-2</v>
      </c>
      <c r="M31" s="194">
        <v>0.747</v>
      </c>
      <c r="N31" s="118">
        <f t="shared" ref="N31:N32" si="7">IFERROR(M31/K31-1,"-")</f>
        <v>4.6071978714465889E-2</v>
      </c>
    </row>
    <row r="32" spans="1:29" x14ac:dyDescent="0.25">
      <c r="B32" s="116" t="s">
        <v>73</v>
      </c>
      <c r="C32" s="194">
        <v>0.73480000000000001</v>
      </c>
      <c r="D32" s="118" t="str">
        <f t="shared" si="4"/>
        <v>-</v>
      </c>
      <c r="E32" s="194">
        <v>0.17859999999999998</v>
      </c>
      <c r="F32" s="118">
        <f t="shared" si="4"/>
        <v>-0.75694066412629291</v>
      </c>
      <c r="G32" s="194">
        <v>0.61399999999999999</v>
      </c>
      <c r="H32" s="118">
        <f t="shared" si="4"/>
        <v>2.4378499440089589</v>
      </c>
      <c r="I32" s="194">
        <v>0.80059999999999998</v>
      </c>
      <c r="J32" s="118">
        <f t="shared" si="5"/>
        <v>0.30390879478827371</v>
      </c>
      <c r="K32" s="194">
        <v>0.79409999999999992</v>
      </c>
      <c r="L32" s="118">
        <f t="shared" si="6"/>
        <v>-8.1189108168874258E-3</v>
      </c>
      <c r="M32" s="194">
        <v>0.7743000000000001</v>
      </c>
      <c r="N32" s="118">
        <f t="shared" si="7"/>
        <v>-2.4933887419720246E-2</v>
      </c>
    </row>
    <row r="33" spans="2:16" x14ac:dyDescent="0.25">
      <c r="B33" s="116" t="s">
        <v>75</v>
      </c>
      <c r="C33" s="194">
        <v>0.31909999999999999</v>
      </c>
      <c r="D33" s="118" t="str">
        <f t="shared" si="4"/>
        <v>-</v>
      </c>
      <c r="E33" s="194">
        <v>0.36119999999999997</v>
      </c>
      <c r="F33" s="118">
        <f t="shared" si="4"/>
        <v>0.13193356314634896</v>
      </c>
      <c r="G33" s="194">
        <v>0.68430000000000002</v>
      </c>
      <c r="H33" s="118">
        <f t="shared" si="4"/>
        <v>0.89451827242524939</v>
      </c>
      <c r="I33" s="194">
        <v>0.76540000000000008</v>
      </c>
      <c r="J33" s="118">
        <f t="shared" si="5"/>
        <v>0.11851527107993576</v>
      </c>
      <c r="K33" s="194">
        <v>0.76760000000000006</v>
      </c>
      <c r="L33" s="118">
        <f t="shared" si="6"/>
        <v>2.8743140841389625E-3</v>
      </c>
      <c r="M33" s="194"/>
      <c r="N33" s="118"/>
    </row>
    <row r="34" spans="2:16" x14ac:dyDescent="0.25">
      <c r="B34" s="116" t="s">
        <v>77</v>
      </c>
      <c r="C34" s="194">
        <v>0</v>
      </c>
      <c r="D34" s="118" t="str">
        <f t="shared" si="4"/>
        <v>-</v>
      </c>
      <c r="E34" s="194">
        <v>0.36180000000000001</v>
      </c>
      <c r="F34" s="118" t="str">
        <f t="shared" si="4"/>
        <v>-</v>
      </c>
      <c r="G34" s="194">
        <v>0.66879999999999995</v>
      </c>
      <c r="H34" s="118">
        <f t="shared" si="4"/>
        <v>0.84853510226644535</v>
      </c>
      <c r="I34" s="194">
        <v>0.74760000000000004</v>
      </c>
      <c r="J34" s="118">
        <f t="shared" si="5"/>
        <v>0.11782296650717727</v>
      </c>
      <c r="K34" s="194">
        <v>0.71609999999999996</v>
      </c>
      <c r="L34" s="118">
        <f t="shared" si="6"/>
        <v>-4.2134831460674316E-2</v>
      </c>
      <c r="M34" s="194"/>
      <c r="N34" s="118"/>
    </row>
    <row r="35" spans="2:16" x14ac:dyDescent="0.25">
      <c r="B35" s="116" t="s">
        <v>79</v>
      </c>
      <c r="C35" s="194">
        <v>0</v>
      </c>
      <c r="D35" s="118" t="str">
        <f t="shared" si="4"/>
        <v>-</v>
      </c>
      <c r="E35" s="194">
        <v>0.23989999999999997</v>
      </c>
      <c r="F35" s="118" t="str">
        <f t="shared" si="4"/>
        <v>-</v>
      </c>
      <c r="G35" s="194">
        <v>0.61009999999999998</v>
      </c>
      <c r="H35" s="118">
        <f t="shared" si="4"/>
        <v>1.5431429762401003</v>
      </c>
      <c r="I35" s="194">
        <v>0.68819999999999992</v>
      </c>
      <c r="J35" s="118">
        <f t="shared" si="5"/>
        <v>0.12801180134404189</v>
      </c>
      <c r="K35" s="194">
        <v>0.67500000000000004</v>
      </c>
      <c r="L35" s="118">
        <f t="shared" si="6"/>
        <v>-1.9180470793373816E-2</v>
      </c>
      <c r="M35" s="194"/>
      <c r="N35" s="118"/>
    </row>
    <row r="36" spans="2:16" x14ac:dyDescent="0.25">
      <c r="B36" s="116" t="s">
        <v>81</v>
      </c>
      <c r="C36" s="194">
        <v>0</v>
      </c>
      <c r="D36" s="118" t="str">
        <f t="shared" si="4"/>
        <v>-</v>
      </c>
      <c r="E36" s="194">
        <v>0.20010000000000003</v>
      </c>
      <c r="F36" s="118" t="str">
        <f t="shared" si="4"/>
        <v>-</v>
      </c>
      <c r="G36" s="194">
        <v>0.63009999999999999</v>
      </c>
      <c r="H36" s="118">
        <f t="shared" si="4"/>
        <v>2.148925537231384</v>
      </c>
      <c r="I36" s="194">
        <v>0.7591</v>
      </c>
      <c r="J36" s="118">
        <f t="shared" si="5"/>
        <v>0.20472940803047135</v>
      </c>
      <c r="K36" s="194">
        <v>0.74480000000000002</v>
      </c>
      <c r="L36" s="118">
        <f t="shared" si="6"/>
        <v>-1.8838097747332361E-2</v>
      </c>
      <c r="M36" s="194"/>
      <c r="N36" s="118"/>
    </row>
    <row r="37" spans="2:16" x14ac:dyDescent="0.25">
      <c r="B37" s="116" t="s">
        <v>83</v>
      </c>
      <c r="C37" s="194">
        <v>0</v>
      </c>
      <c r="D37" s="118" t="str">
        <f t="shared" si="4"/>
        <v>-</v>
      </c>
      <c r="E37" s="194">
        <v>0.2979</v>
      </c>
      <c r="F37" s="118" t="str">
        <f t="shared" si="4"/>
        <v>-</v>
      </c>
      <c r="G37" s="194">
        <v>0.73349999999999993</v>
      </c>
      <c r="H37" s="118">
        <f t="shared" si="4"/>
        <v>1.4622356495468276</v>
      </c>
      <c r="I37" s="194">
        <v>0.82590000000000008</v>
      </c>
      <c r="J37" s="118">
        <f t="shared" si="5"/>
        <v>0.12597137014314952</v>
      </c>
      <c r="K37" s="194">
        <v>0.78220000000000001</v>
      </c>
      <c r="L37" s="118">
        <f t="shared" si="6"/>
        <v>-5.2911974815353036E-2</v>
      </c>
      <c r="M37" s="194"/>
      <c r="N37" s="118"/>
    </row>
    <row r="38" spans="2:16" x14ac:dyDescent="0.25">
      <c r="B38" s="116" t="s">
        <v>85</v>
      </c>
      <c r="C38" s="194">
        <v>0.39679999999999999</v>
      </c>
      <c r="D38" s="118" t="str">
        <f t="shared" si="4"/>
        <v>-</v>
      </c>
      <c r="E38" s="194">
        <v>0.48670000000000002</v>
      </c>
      <c r="F38" s="118">
        <f t="shared" si="4"/>
        <v>0.2265625</v>
      </c>
      <c r="G38" s="194">
        <v>0.79159999999999997</v>
      </c>
      <c r="H38" s="118">
        <f t="shared" si="4"/>
        <v>0.62646394082597068</v>
      </c>
      <c r="I38" s="194">
        <v>0.92049999999999998</v>
      </c>
      <c r="J38" s="118">
        <f t="shared" si="5"/>
        <v>0.162834765032845</v>
      </c>
      <c r="K38" s="194">
        <v>0.81459999999999999</v>
      </c>
      <c r="L38" s="118">
        <f t="shared" si="6"/>
        <v>-0.11504617055947852</v>
      </c>
      <c r="M38" s="194"/>
      <c r="N38" s="118"/>
    </row>
    <row r="39" spans="2:16" x14ac:dyDescent="0.25">
      <c r="B39" s="116" t="s">
        <v>87</v>
      </c>
      <c r="C39" s="194">
        <v>0.24129999999999999</v>
      </c>
      <c r="D39" s="118" t="str">
        <f t="shared" si="4"/>
        <v>-</v>
      </c>
      <c r="E39" s="194">
        <v>0.43729999999999997</v>
      </c>
      <c r="F39" s="118">
        <f t="shared" si="4"/>
        <v>0.8122668876916701</v>
      </c>
      <c r="G39" s="194">
        <v>0.71860000000000002</v>
      </c>
      <c r="H39" s="118">
        <f t="shared" si="4"/>
        <v>0.64326549279670719</v>
      </c>
      <c r="I39" s="194">
        <v>0.77829999999999999</v>
      </c>
      <c r="J39" s="118">
        <f t="shared" si="5"/>
        <v>8.3078207625939315E-2</v>
      </c>
      <c r="K39" s="194">
        <v>0.76139999999999997</v>
      </c>
      <c r="L39" s="118">
        <f t="shared" si="6"/>
        <v>-2.1713992033920104E-2</v>
      </c>
      <c r="M39" s="194"/>
      <c r="N39" s="118"/>
    </row>
    <row r="40" spans="2:16" x14ac:dyDescent="0.25">
      <c r="B40" s="116" t="s">
        <v>89</v>
      </c>
      <c r="C40" s="194">
        <v>0.1978</v>
      </c>
      <c r="D40" s="118" t="str">
        <f t="shared" si="4"/>
        <v>-</v>
      </c>
      <c r="E40" s="194">
        <v>0.65159999999999996</v>
      </c>
      <c r="F40" s="118">
        <f t="shared" si="4"/>
        <v>2.294236602628918</v>
      </c>
      <c r="G40" s="194">
        <v>0.73419999999999996</v>
      </c>
      <c r="H40" s="118">
        <f t="shared" si="4"/>
        <v>0.12676488643339479</v>
      </c>
      <c r="I40" s="194">
        <v>0.8165</v>
      </c>
      <c r="J40" s="118">
        <f t="shared" si="5"/>
        <v>0.11209479705802239</v>
      </c>
      <c r="K40" s="194">
        <v>0.7772</v>
      </c>
      <c r="L40" s="118">
        <f>IFERROR(K40/I40-1,"-")</f>
        <v>-4.8132271892222911E-2</v>
      </c>
      <c r="M40" s="194"/>
      <c r="N40" s="118"/>
    </row>
    <row r="41" spans="2:16" x14ac:dyDescent="0.25">
      <c r="B41" s="116" t="s">
        <v>91</v>
      </c>
      <c r="C41" s="194">
        <v>0.20780000000000001</v>
      </c>
      <c r="D41" s="118" t="str">
        <f t="shared" si="4"/>
        <v>-</v>
      </c>
      <c r="E41" s="194">
        <v>0.66430000000000011</v>
      </c>
      <c r="F41" s="118">
        <f t="shared" si="4"/>
        <v>2.1968238691049091</v>
      </c>
      <c r="G41" s="194">
        <v>0.72659999999999991</v>
      </c>
      <c r="H41" s="118">
        <f t="shared" si="4"/>
        <v>9.3782929399367498E-2</v>
      </c>
      <c r="I41" s="194">
        <v>0.78749999999999998</v>
      </c>
      <c r="J41" s="118">
        <f t="shared" si="5"/>
        <v>8.3815028901734312E-2</v>
      </c>
      <c r="K41" s="194">
        <v>0.73769999999999991</v>
      </c>
      <c r="L41" s="118">
        <f>IFERROR(K41/I41-1,"-")</f>
        <v>-6.3238095238095315E-2</v>
      </c>
      <c r="M41" s="194"/>
      <c r="N41" s="118"/>
    </row>
    <row r="42" spans="2:16" x14ac:dyDescent="0.25">
      <c r="B42" s="116" t="s">
        <v>93</v>
      </c>
      <c r="C42" s="194">
        <v>0.19519999999999998</v>
      </c>
      <c r="D42" s="118" t="str">
        <f t="shared" si="4"/>
        <v>-</v>
      </c>
      <c r="E42" s="194">
        <v>0.54210000000000003</v>
      </c>
      <c r="F42" s="118">
        <f t="shared" si="4"/>
        <v>1.7771516393442628</v>
      </c>
      <c r="G42" s="194">
        <v>0.71829999999999994</v>
      </c>
      <c r="H42" s="118">
        <f t="shared" si="4"/>
        <v>0.3250322818668141</v>
      </c>
      <c r="I42" s="194">
        <v>0.77560000000000007</v>
      </c>
      <c r="J42" s="118">
        <f t="shared" si="5"/>
        <v>7.9771683140749117E-2</v>
      </c>
      <c r="K42" s="194">
        <v>0.7198</v>
      </c>
      <c r="L42" s="118">
        <f>IFERROR(K42/I42-1,"-")</f>
        <v>-7.1944301186178561E-2</v>
      </c>
      <c r="M42" s="194"/>
      <c r="N42" s="118"/>
    </row>
    <row r="43" spans="2:16" ht="15.75" x14ac:dyDescent="0.25">
      <c r="B43" s="119" t="s">
        <v>30</v>
      </c>
      <c r="C43" s="196">
        <v>0.44629999999999997</v>
      </c>
      <c r="D43" s="121" t="str">
        <f t="shared" si="4"/>
        <v>-</v>
      </c>
      <c r="E43" s="196">
        <v>0.46630368359626001</v>
      </c>
      <c r="F43" s="121">
        <f t="shared" si="4"/>
        <v>4.4821159749630413E-2</v>
      </c>
      <c r="G43" s="196">
        <v>0.67828567936803452</v>
      </c>
      <c r="H43" s="121">
        <f t="shared" si="4"/>
        <v>0.45460073173111581</v>
      </c>
      <c r="I43" s="196">
        <v>0.78253357023995396</v>
      </c>
      <c r="J43" s="121">
        <f t="shared" si="5"/>
        <v>0.15369319159008077</v>
      </c>
      <c r="K43" s="196">
        <v>0.74850931295992884</v>
      </c>
      <c r="L43" s="121">
        <v>-4.3479613621677626E-2</v>
      </c>
      <c r="M43" s="196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7"/>
      <c r="J46" s="197"/>
    </row>
    <row r="48" spans="2:16" ht="21.75" customHeight="1" thickBot="1" x14ac:dyDescent="0.3">
      <c r="B48" s="268" t="s">
        <v>306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155</v>
      </c>
    </row>
    <row r="49" spans="2:16" ht="10.5" customHeight="1" thickBot="1" x14ac:dyDescent="0.3">
      <c r="B49" s="106"/>
      <c r="C49" s="106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156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C51" s="297" t="s">
        <v>318</v>
      </c>
      <c r="D51" s="296"/>
      <c r="E51" s="297" t="s">
        <v>319</v>
      </c>
      <c r="F51" s="296"/>
      <c r="G51" s="297" t="s">
        <v>320</v>
      </c>
      <c r="H51" s="296"/>
      <c r="I51" s="297">
        <v>2023</v>
      </c>
      <c r="J51" s="296"/>
      <c r="K51" s="297">
        <f>K$7</f>
        <v>2024</v>
      </c>
      <c r="L51" s="296"/>
      <c r="M51" s="111">
        <f>M$7</f>
        <v>2025</v>
      </c>
      <c r="N51" s="112"/>
    </row>
    <row r="52" spans="2:16" ht="16.5" thickTop="1" thickBot="1" x14ac:dyDescent="0.3">
      <c r="B52" s="85"/>
      <c r="C52" s="115" t="s">
        <v>69</v>
      </c>
      <c r="D52" s="114" t="str">
        <f>CONCATENATE("var ",RIGHT(C51,2),"/",RIGHT(A51,2))</f>
        <v>var 20/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4">
        <v>0</v>
      </c>
      <c r="D53" s="118" t="str">
        <f t="shared" ref="D53:H65" si="8">IFERROR(C53/A53-1,"-")</f>
        <v>-</v>
      </c>
      <c r="E53" s="194">
        <v>0</v>
      </c>
      <c r="F53" s="118" t="str">
        <f t="shared" si="8"/>
        <v>-</v>
      </c>
      <c r="G53" s="194">
        <v>0.50350000000000006</v>
      </c>
      <c r="H53" s="118" t="str">
        <f t="shared" si="8"/>
        <v>-</v>
      </c>
      <c r="I53" s="194">
        <v>0.77359999999999995</v>
      </c>
      <c r="J53" s="118">
        <f t="shared" ref="J53:J65" si="9">IFERROR(I53/G53-1,"-")</f>
        <v>0.53644488579940397</v>
      </c>
      <c r="K53" s="194">
        <v>0.8014</v>
      </c>
      <c r="L53" s="118">
        <f t="shared" ref="L53:L61" si="10">IFERROR(K53/I53-1,"-")</f>
        <v>3.5935884177869859E-2</v>
      </c>
      <c r="M53" s="194">
        <v>0.76450000000000007</v>
      </c>
      <c r="N53" s="118">
        <f t="shared" ref="N53:N54" si="11">IFERROR(M53/K53-1,"-")</f>
        <v>-4.6044422261043105E-2</v>
      </c>
    </row>
    <row r="54" spans="2:16" x14ac:dyDescent="0.25">
      <c r="B54" s="116" t="s">
        <v>73</v>
      </c>
      <c r="C54" s="194">
        <v>0</v>
      </c>
      <c r="D54" s="118" t="str">
        <f t="shared" si="8"/>
        <v>-</v>
      </c>
      <c r="E54" s="194">
        <v>0</v>
      </c>
      <c r="F54" s="118" t="str">
        <f t="shared" si="8"/>
        <v>-</v>
      </c>
      <c r="G54" s="194">
        <v>0.65469999999999995</v>
      </c>
      <c r="H54" s="118" t="str">
        <f t="shared" si="8"/>
        <v>-</v>
      </c>
      <c r="I54" s="194">
        <v>0.82489999999999997</v>
      </c>
      <c r="J54" s="118">
        <f t="shared" si="9"/>
        <v>0.2599663968229724</v>
      </c>
      <c r="K54" s="194">
        <v>0.83599999999999997</v>
      </c>
      <c r="L54" s="118">
        <f t="shared" si="10"/>
        <v>1.3456176506243089E-2</v>
      </c>
      <c r="M54" s="194">
        <v>0.80030000000000001</v>
      </c>
      <c r="N54" s="118">
        <f t="shared" si="11"/>
        <v>-4.2703349282296577E-2</v>
      </c>
    </row>
    <row r="55" spans="2:16" x14ac:dyDescent="0.25">
      <c r="B55" s="116" t="s">
        <v>75</v>
      </c>
      <c r="C55" s="194">
        <v>0</v>
      </c>
      <c r="D55" s="118" t="str">
        <f t="shared" si="8"/>
        <v>-</v>
      </c>
      <c r="E55" s="194">
        <v>0</v>
      </c>
      <c r="F55" s="118" t="str">
        <f t="shared" si="8"/>
        <v>-</v>
      </c>
      <c r="G55" s="194">
        <v>0.74419999999999997</v>
      </c>
      <c r="H55" s="118" t="str">
        <f t="shared" si="8"/>
        <v>-</v>
      </c>
      <c r="I55" s="194">
        <v>0.7742</v>
      </c>
      <c r="J55" s="118">
        <f t="shared" si="9"/>
        <v>4.0311744154797102E-2</v>
      </c>
      <c r="K55" s="194">
        <v>0.80279999999999996</v>
      </c>
      <c r="L55" s="118">
        <f t="shared" si="10"/>
        <v>3.6941358822009773E-2</v>
      </c>
      <c r="M55" s="194"/>
      <c r="N55" s="118"/>
    </row>
    <row r="56" spans="2:16" x14ac:dyDescent="0.25">
      <c r="B56" s="116" t="s">
        <v>77</v>
      </c>
      <c r="C56" s="194">
        <v>0</v>
      </c>
      <c r="D56" s="118" t="str">
        <f t="shared" si="8"/>
        <v>-</v>
      </c>
      <c r="E56" s="194">
        <v>0</v>
      </c>
      <c r="F56" s="118" t="str">
        <f t="shared" si="8"/>
        <v>-</v>
      </c>
      <c r="G56" s="194">
        <v>0.7228</v>
      </c>
      <c r="H56" s="118" t="str">
        <f t="shared" si="8"/>
        <v>-</v>
      </c>
      <c r="I56" s="194">
        <v>0.77370000000000005</v>
      </c>
      <c r="J56" s="118">
        <f t="shared" si="9"/>
        <v>7.0420586607637059E-2</v>
      </c>
      <c r="K56" s="194">
        <v>0.75859999999999994</v>
      </c>
      <c r="L56" s="118">
        <f t="shared" si="10"/>
        <v>-1.9516608504588473E-2</v>
      </c>
      <c r="M56" s="194"/>
      <c r="N56" s="118"/>
    </row>
    <row r="57" spans="2:16" x14ac:dyDescent="0.25">
      <c r="B57" s="116" t="s">
        <v>79</v>
      </c>
      <c r="C57" s="194">
        <v>0</v>
      </c>
      <c r="D57" s="118" t="str">
        <f t="shared" si="8"/>
        <v>-</v>
      </c>
      <c r="E57" s="194">
        <v>0</v>
      </c>
      <c r="F57" s="118" t="str">
        <f t="shared" si="8"/>
        <v>-</v>
      </c>
      <c r="G57" s="194">
        <v>0.67019999999999991</v>
      </c>
      <c r="H57" s="118" t="str">
        <f t="shared" si="8"/>
        <v>-</v>
      </c>
      <c r="I57" s="194">
        <v>0.7340000000000001</v>
      </c>
      <c r="J57" s="118">
        <f t="shared" si="9"/>
        <v>9.5195464040585209E-2</v>
      </c>
      <c r="K57" s="194">
        <v>0.73549999999999993</v>
      </c>
      <c r="L57" s="118">
        <f t="shared" si="10"/>
        <v>2.043596730245012E-3</v>
      </c>
      <c r="M57" s="194"/>
      <c r="N57" s="118"/>
    </row>
    <row r="58" spans="2:16" x14ac:dyDescent="0.25">
      <c r="B58" s="116" t="s">
        <v>81</v>
      </c>
      <c r="C58" s="194">
        <v>0</v>
      </c>
      <c r="D58" s="118" t="str">
        <f t="shared" si="8"/>
        <v>-</v>
      </c>
      <c r="E58" s="194">
        <v>0</v>
      </c>
      <c r="F58" s="118" t="str">
        <f t="shared" si="8"/>
        <v>-</v>
      </c>
      <c r="G58" s="194">
        <v>0.68610000000000004</v>
      </c>
      <c r="H58" s="118" t="str">
        <f t="shared" si="8"/>
        <v>-</v>
      </c>
      <c r="I58" s="194">
        <v>0.78079999999999994</v>
      </c>
      <c r="J58" s="118">
        <f t="shared" si="9"/>
        <v>0.13802652674537219</v>
      </c>
      <c r="K58" s="194">
        <v>0.78249999999999997</v>
      </c>
      <c r="L58" s="118">
        <f t="shared" si="10"/>
        <v>2.1772540983606703E-3</v>
      </c>
      <c r="M58" s="194"/>
      <c r="N58" s="118"/>
    </row>
    <row r="59" spans="2:16" x14ac:dyDescent="0.25">
      <c r="B59" s="116" t="s">
        <v>83</v>
      </c>
      <c r="C59" s="194">
        <v>0</v>
      </c>
      <c r="D59" s="118" t="str">
        <f t="shared" si="8"/>
        <v>-</v>
      </c>
      <c r="E59" s="194">
        <v>0</v>
      </c>
      <c r="F59" s="118" t="str">
        <f t="shared" si="8"/>
        <v>-</v>
      </c>
      <c r="G59" s="194">
        <v>0.79299999999999993</v>
      </c>
      <c r="H59" s="118" t="str">
        <f t="shared" si="8"/>
        <v>-</v>
      </c>
      <c r="I59" s="194">
        <v>0.85099999999999998</v>
      </c>
      <c r="J59" s="118">
        <f t="shared" si="9"/>
        <v>7.3139974779319106E-2</v>
      </c>
      <c r="K59" s="194">
        <v>0.80819999999999992</v>
      </c>
      <c r="L59" s="118">
        <f t="shared" si="10"/>
        <v>-5.0293772032902528E-2</v>
      </c>
      <c r="M59" s="194"/>
      <c r="N59" s="118"/>
    </row>
    <row r="60" spans="2:16" x14ac:dyDescent="0.25">
      <c r="B60" s="116" t="s">
        <v>85</v>
      </c>
      <c r="C60" s="194">
        <v>0</v>
      </c>
      <c r="D60" s="118" t="str">
        <f t="shared" si="8"/>
        <v>-</v>
      </c>
      <c r="E60" s="194">
        <v>0</v>
      </c>
      <c r="F60" s="118" t="str">
        <f t="shared" si="8"/>
        <v>-</v>
      </c>
      <c r="G60" s="194">
        <v>0.85159999999999991</v>
      </c>
      <c r="H60" s="118" t="str">
        <f t="shared" si="8"/>
        <v>-</v>
      </c>
      <c r="I60" s="194">
        <v>0.88569999999999993</v>
      </c>
      <c r="J60" s="118">
        <f t="shared" si="9"/>
        <v>4.0042273367778325E-2</v>
      </c>
      <c r="K60" s="194">
        <v>0.8448</v>
      </c>
      <c r="L60" s="118">
        <f t="shared" si="10"/>
        <v>-4.6178164163938051E-2</v>
      </c>
      <c r="M60" s="194"/>
      <c r="N60" s="118"/>
    </row>
    <row r="61" spans="2:16" x14ac:dyDescent="0.25">
      <c r="B61" s="116" t="s">
        <v>87</v>
      </c>
      <c r="C61" s="194">
        <v>0</v>
      </c>
      <c r="D61" s="118" t="str">
        <f t="shared" si="8"/>
        <v>-</v>
      </c>
      <c r="E61" s="194">
        <v>0</v>
      </c>
      <c r="F61" s="118" t="str">
        <f t="shared" si="8"/>
        <v>-</v>
      </c>
      <c r="G61" s="194">
        <v>0.78400000000000003</v>
      </c>
      <c r="H61" s="118" t="str">
        <f t="shared" si="8"/>
        <v>-</v>
      </c>
      <c r="I61" s="194">
        <v>0.79090000000000005</v>
      </c>
      <c r="J61" s="118">
        <f t="shared" si="9"/>
        <v>8.8010204081632182E-3</v>
      </c>
      <c r="K61" s="194">
        <v>0.79409999999999992</v>
      </c>
      <c r="L61" s="118">
        <f t="shared" si="10"/>
        <v>4.0460235175114878E-3</v>
      </c>
      <c r="M61" s="194"/>
      <c r="N61" s="118"/>
    </row>
    <row r="62" spans="2:16" x14ac:dyDescent="0.25">
      <c r="B62" s="116" t="s">
        <v>89</v>
      </c>
      <c r="C62" s="194">
        <v>0</v>
      </c>
      <c r="D62" s="118" t="str">
        <f t="shared" si="8"/>
        <v>-</v>
      </c>
      <c r="E62" s="194">
        <v>0</v>
      </c>
      <c r="F62" s="118" t="str">
        <f t="shared" si="8"/>
        <v>-</v>
      </c>
      <c r="G62" s="194">
        <v>0.80959999999999999</v>
      </c>
      <c r="H62" s="118" t="str">
        <f t="shared" si="8"/>
        <v>-</v>
      </c>
      <c r="I62" s="194">
        <v>0.83700000000000008</v>
      </c>
      <c r="J62" s="118">
        <f t="shared" si="9"/>
        <v>3.3843873517786616E-2</v>
      </c>
      <c r="K62" s="194">
        <v>0.81709999999999994</v>
      </c>
      <c r="L62" s="118">
        <f>IFERROR(K62/I62-1,"-")</f>
        <v>-2.3775388291517485E-2</v>
      </c>
      <c r="M62" s="194"/>
      <c r="N62" s="118"/>
    </row>
    <row r="63" spans="2:16" x14ac:dyDescent="0.25">
      <c r="B63" s="116" t="s">
        <v>91</v>
      </c>
      <c r="C63" s="194">
        <v>0</v>
      </c>
      <c r="D63" s="118" t="str">
        <f t="shared" si="8"/>
        <v>-</v>
      </c>
      <c r="E63" s="194">
        <v>0</v>
      </c>
      <c r="F63" s="118" t="str">
        <f t="shared" si="8"/>
        <v>-</v>
      </c>
      <c r="G63" s="194">
        <v>0.79900000000000004</v>
      </c>
      <c r="H63" s="118" t="str">
        <f t="shared" si="8"/>
        <v>-</v>
      </c>
      <c r="I63" s="194">
        <v>0.79700000000000004</v>
      </c>
      <c r="J63" s="118">
        <f t="shared" si="9"/>
        <v>-2.5031289111389077E-3</v>
      </c>
      <c r="K63" s="194">
        <v>0.75609999999999999</v>
      </c>
      <c r="L63" s="118">
        <f>IFERROR(K63/I63-1,"-")</f>
        <v>-5.1317440401505654E-2</v>
      </c>
      <c r="M63" s="194"/>
      <c r="N63" s="118"/>
    </row>
    <row r="64" spans="2:16" x14ac:dyDescent="0.25">
      <c r="B64" s="116" t="s">
        <v>93</v>
      </c>
      <c r="C64" s="194">
        <v>0</v>
      </c>
      <c r="D64" s="118" t="str">
        <f t="shared" si="8"/>
        <v>-</v>
      </c>
      <c r="E64" s="194">
        <v>0</v>
      </c>
      <c r="F64" s="118" t="str">
        <f t="shared" si="8"/>
        <v>-</v>
      </c>
      <c r="G64" s="194">
        <v>0.78290000000000004</v>
      </c>
      <c r="H64" s="118" t="str">
        <f t="shared" si="8"/>
        <v>-</v>
      </c>
      <c r="I64" s="194">
        <v>0.77450000000000008</v>
      </c>
      <c r="J64" s="118">
        <f t="shared" si="9"/>
        <v>-1.072933963469147E-2</v>
      </c>
      <c r="K64" s="194">
        <v>0.73540000000000005</v>
      </c>
      <c r="L64" s="118">
        <f>IFERROR(K64/I64-1,"-")</f>
        <v>-5.0484183344092992E-2</v>
      </c>
      <c r="M64" s="194"/>
      <c r="N64" s="118"/>
    </row>
    <row r="65" spans="2:16" ht="15.75" x14ac:dyDescent="0.25">
      <c r="B65" s="119" t="s">
        <v>30</v>
      </c>
      <c r="C65" s="196">
        <v>0.47910000000000003</v>
      </c>
      <c r="D65" s="121" t="str">
        <f t="shared" si="8"/>
        <v>-</v>
      </c>
      <c r="E65" s="196">
        <v>0.52950161877207813</v>
      </c>
      <c r="F65" s="121">
        <f t="shared" si="8"/>
        <v>0.10520062361110027</v>
      </c>
      <c r="G65" s="196">
        <v>0.73516921989137307</v>
      </c>
      <c r="H65" s="121">
        <f t="shared" si="8"/>
        <v>0.38841732268211193</v>
      </c>
      <c r="I65" s="196">
        <v>0.79979831270382273</v>
      </c>
      <c r="J65" s="121">
        <f t="shared" si="9"/>
        <v>8.7910498785571001E-2</v>
      </c>
      <c r="K65" s="196">
        <v>0.78720921060805849</v>
      </c>
      <c r="L65" s="121">
        <v>-1.5740345904463271E-2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I68" s="197"/>
      <c r="J68" s="197"/>
    </row>
    <row r="70" spans="2:16" ht="21.75" customHeight="1" thickBot="1" x14ac:dyDescent="0.3">
      <c r="B70" s="268" t="s">
        <v>307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P70" s="1" t="s">
        <v>157</v>
      </c>
    </row>
    <row r="71" spans="2:16" ht="10.5" customHeight="1" thickBot="1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158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C73" s="297" t="s">
        <v>318</v>
      </c>
      <c r="D73" s="296"/>
      <c r="E73" s="297" t="s">
        <v>319</v>
      </c>
      <c r="F73" s="296"/>
      <c r="G73" s="297" t="s">
        <v>320</v>
      </c>
      <c r="H73" s="296"/>
      <c r="I73" s="297">
        <v>2023</v>
      </c>
      <c r="J73" s="296"/>
      <c r="K73" s="297">
        <f>K$7</f>
        <v>2024</v>
      </c>
      <c r="L73" s="296"/>
      <c r="M73" s="111">
        <f>M$7</f>
        <v>2025</v>
      </c>
      <c r="N73" s="112"/>
    </row>
    <row r="74" spans="2:16" ht="16.5" thickTop="1" thickBot="1" x14ac:dyDescent="0.3">
      <c r="B74" s="85"/>
      <c r="C74" s="115" t="s">
        <v>69</v>
      </c>
      <c r="D74" s="114" t="str">
        <f>CONCATENATE("var ",RIGHT(C73,2),"/",RIGHT(A73,2))</f>
        <v>var 20/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4">
        <v>0</v>
      </c>
      <c r="D75" s="118" t="str">
        <f t="shared" ref="D75:H87" si="12">IFERROR(C75/A75-1,"-")</f>
        <v>-</v>
      </c>
      <c r="E75" s="194">
        <v>0</v>
      </c>
      <c r="F75" s="118" t="str">
        <f t="shared" si="12"/>
        <v>-</v>
      </c>
      <c r="G75" s="194">
        <v>0.4214</v>
      </c>
      <c r="H75" s="118" t="str">
        <f t="shared" si="12"/>
        <v>-</v>
      </c>
      <c r="I75" s="194">
        <v>0.61450000000000005</v>
      </c>
      <c r="J75" s="118">
        <f t="shared" ref="J75:J87" si="13">IFERROR(I75/G75-1,"-")</f>
        <v>0.45823445657332718</v>
      </c>
      <c r="K75" s="194">
        <v>0.48880000000000001</v>
      </c>
      <c r="L75" s="118">
        <f t="shared" ref="L75:L83" si="14">IFERROR(K75/I75-1,"-")</f>
        <v>-0.20455655004068352</v>
      </c>
      <c r="M75" s="194">
        <v>0.69620000000000004</v>
      </c>
      <c r="N75" s="118">
        <f t="shared" ref="N75:N76" si="15">IFERROR(M75/K75-1,"-")</f>
        <v>0.42430441898527005</v>
      </c>
    </row>
    <row r="76" spans="2:16" x14ac:dyDescent="0.25">
      <c r="B76" s="116" t="s">
        <v>73</v>
      </c>
      <c r="C76" s="194">
        <v>0</v>
      </c>
      <c r="D76" s="118" t="str">
        <f t="shared" si="12"/>
        <v>-</v>
      </c>
      <c r="E76" s="194">
        <v>0</v>
      </c>
      <c r="F76" s="118" t="str">
        <f t="shared" si="12"/>
        <v>-</v>
      </c>
      <c r="G76" s="194">
        <v>0.50490000000000002</v>
      </c>
      <c r="H76" s="118" t="str">
        <f t="shared" si="12"/>
        <v>-</v>
      </c>
      <c r="I76" s="194">
        <v>0.73510000000000009</v>
      </c>
      <c r="J76" s="118">
        <f t="shared" si="13"/>
        <v>0.45593186769657379</v>
      </c>
      <c r="K76" s="194">
        <v>0.68310000000000004</v>
      </c>
      <c r="L76" s="118">
        <f t="shared" si="14"/>
        <v>-7.0738675010202701E-2</v>
      </c>
      <c r="M76" s="194">
        <v>0.70050000000000001</v>
      </c>
      <c r="N76" s="118">
        <f t="shared" si="15"/>
        <v>2.5472112428634119E-2</v>
      </c>
    </row>
    <row r="77" spans="2:16" x14ac:dyDescent="0.25">
      <c r="B77" s="116" t="s">
        <v>75</v>
      </c>
      <c r="C77" s="194">
        <v>0</v>
      </c>
      <c r="D77" s="118" t="str">
        <f t="shared" si="12"/>
        <v>-</v>
      </c>
      <c r="E77" s="194">
        <v>0</v>
      </c>
      <c r="F77" s="118" t="str">
        <f t="shared" si="12"/>
        <v>-</v>
      </c>
      <c r="G77" s="194">
        <v>0.54780000000000006</v>
      </c>
      <c r="H77" s="118" t="str">
        <f t="shared" si="12"/>
        <v>-</v>
      </c>
      <c r="I77" s="194">
        <v>0.74170000000000003</v>
      </c>
      <c r="J77" s="118">
        <f t="shared" si="13"/>
        <v>0.35396129974443213</v>
      </c>
      <c r="K77" s="194">
        <v>0.67459999999999998</v>
      </c>
      <c r="L77" s="118">
        <f t="shared" si="14"/>
        <v>-9.0467844141836395E-2</v>
      </c>
      <c r="M77" s="194"/>
      <c r="N77" s="118"/>
    </row>
    <row r="78" spans="2:16" x14ac:dyDescent="0.25">
      <c r="B78" s="116" t="s">
        <v>77</v>
      </c>
      <c r="C78" s="194">
        <v>0</v>
      </c>
      <c r="D78" s="118" t="str">
        <f t="shared" si="12"/>
        <v>-</v>
      </c>
      <c r="E78" s="194">
        <v>0</v>
      </c>
      <c r="F78" s="118" t="str">
        <f t="shared" si="12"/>
        <v>-</v>
      </c>
      <c r="G78" s="194">
        <v>0.53639999999999999</v>
      </c>
      <c r="H78" s="118" t="str">
        <f t="shared" si="12"/>
        <v>-</v>
      </c>
      <c r="I78" s="194">
        <v>0.68030000000000002</v>
      </c>
      <c r="J78" s="118">
        <f t="shared" si="13"/>
        <v>0.26826994780014912</v>
      </c>
      <c r="K78" s="194">
        <v>0.60350000000000004</v>
      </c>
      <c r="L78" s="118">
        <f t="shared" si="14"/>
        <v>-0.11289137145377037</v>
      </c>
      <c r="M78" s="194"/>
      <c r="N78" s="118"/>
    </row>
    <row r="79" spans="2:16" x14ac:dyDescent="0.25">
      <c r="B79" s="116" t="s">
        <v>79</v>
      </c>
      <c r="C79" s="194">
        <v>0</v>
      </c>
      <c r="D79" s="118" t="str">
        <f t="shared" si="12"/>
        <v>-</v>
      </c>
      <c r="E79" s="194">
        <v>0</v>
      </c>
      <c r="F79" s="118" t="str">
        <f t="shared" si="12"/>
        <v>-</v>
      </c>
      <c r="G79" s="194">
        <v>0.43930000000000002</v>
      </c>
      <c r="H79" s="118" t="str">
        <f t="shared" si="12"/>
        <v>-</v>
      </c>
      <c r="I79" s="194">
        <v>0.54620000000000002</v>
      </c>
      <c r="J79" s="118">
        <f t="shared" si="13"/>
        <v>0.24334167994536759</v>
      </c>
      <c r="K79" s="194">
        <v>0.51469999999999994</v>
      </c>
      <c r="L79" s="118">
        <f t="shared" si="14"/>
        <v>-5.7671182716953595E-2</v>
      </c>
      <c r="M79" s="194"/>
      <c r="N79" s="118"/>
    </row>
    <row r="80" spans="2:16" x14ac:dyDescent="0.25">
      <c r="B80" s="116" t="s">
        <v>81</v>
      </c>
      <c r="C80" s="194">
        <v>0</v>
      </c>
      <c r="D80" s="118" t="str">
        <f t="shared" si="12"/>
        <v>-</v>
      </c>
      <c r="E80" s="194">
        <v>0</v>
      </c>
      <c r="F80" s="118" t="str">
        <f t="shared" si="12"/>
        <v>-</v>
      </c>
      <c r="G80" s="194">
        <v>0.48880000000000001</v>
      </c>
      <c r="H80" s="118" t="str">
        <f t="shared" si="12"/>
        <v>-</v>
      </c>
      <c r="I80" s="194">
        <v>0.69129999999999991</v>
      </c>
      <c r="J80" s="118">
        <f t="shared" si="13"/>
        <v>0.41427986906710279</v>
      </c>
      <c r="K80" s="194">
        <v>0.64480000000000004</v>
      </c>
      <c r="L80" s="118">
        <f t="shared" si="14"/>
        <v>-6.7264573991031251E-2</v>
      </c>
      <c r="M80" s="194"/>
      <c r="N80" s="118"/>
    </row>
    <row r="81" spans="2:16" x14ac:dyDescent="0.25">
      <c r="B81" s="116" t="s">
        <v>83</v>
      </c>
      <c r="C81" s="194">
        <v>0</v>
      </c>
      <c r="D81" s="118" t="str">
        <f t="shared" si="12"/>
        <v>-</v>
      </c>
      <c r="E81" s="194">
        <v>0</v>
      </c>
      <c r="F81" s="118" t="str">
        <f t="shared" si="12"/>
        <v>-</v>
      </c>
      <c r="G81" s="194">
        <v>0.58310000000000006</v>
      </c>
      <c r="H81" s="118" t="str">
        <f t="shared" si="12"/>
        <v>-</v>
      </c>
      <c r="I81" s="194">
        <v>0.74739999999999995</v>
      </c>
      <c r="J81" s="118">
        <f t="shared" si="13"/>
        <v>0.28176985079746153</v>
      </c>
      <c r="K81" s="194">
        <v>0.70840000000000003</v>
      </c>
      <c r="L81" s="118">
        <f t="shared" si="14"/>
        <v>-5.2180893765052083E-2</v>
      </c>
      <c r="M81" s="194"/>
      <c r="N81" s="118"/>
    </row>
    <row r="82" spans="2:16" x14ac:dyDescent="0.25">
      <c r="B82" s="116" t="s">
        <v>85</v>
      </c>
      <c r="C82" s="194">
        <v>0</v>
      </c>
      <c r="D82" s="118" t="str">
        <f t="shared" si="12"/>
        <v>-</v>
      </c>
      <c r="E82" s="194">
        <v>0</v>
      </c>
      <c r="F82" s="118" t="str">
        <f t="shared" si="12"/>
        <v>-</v>
      </c>
      <c r="G82" s="194">
        <v>0.64</v>
      </c>
      <c r="H82" s="118" t="str">
        <f t="shared" si="12"/>
        <v>-</v>
      </c>
      <c r="I82" s="194">
        <v>1.0290999999999999</v>
      </c>
      <c r="J82" s="118">
        <f t="shared" si="13"/>
        <v>0.60796874999999972</v>
      </c>
      <c r="K82" s="194">
        <v>0.72909999999999997</v>
      </c>
      <c r="L82" s="118">
        <f t="shared" si="14"/>
        <v>-0.29151685939170147</v>
      </c>
      <c r="M82" s="194"/>
      <c r="N82" s="118"/>
    </row>
    <row r="83" spans="2:16" x14ac:dyDescent="0.25">
      <c r="B83" s="116" t="s">
        <v>87</v>
      </c>
      <c r="C83" s="194">
        <v>0</v>
      </c>
      <c r="D83" s="118" t="str">
        <f t="shared" si="12"/>
        <v>-</v>
      </c>
      <c r="E83" s="194">
        <v>0</v>
      </c>
      <c r="F83" s="118" t="str">
        <f t="shared" si="12"/>
        <v>-</v>
      </c>
      <c r="G83" s="194">
        <v>0.5534</v>
      </c>
      <c r="H83" s="118" t="str">
        <f t="shared" si="12"/>
        <v>-</v>
      </c>
      <c r="I83" s="194">
        <v>0.73609999999999998</v>
      </c>
      <c r="J83" s="118">
        <f t="shared" si="13"/>
        <v>0.33014094687387052</v>
      </c>
      <c r="K83" s="194">
        <v>0.66900000000000004</v>
      </c>
      <c r="L83" s="118">
        <f t="shared" si="14"/>
        <v>-9.1156092922157206E-2</v>
      </c>
      <c r="M83" s="194"/>
      <c r="N83" s="118"/>
    </row>
    <row r="84" spans="2:16" x14ac:dyDescent="0.25">
      <c r="B84" s="116" t="s">
        <v>89</v>
      </c>
      <c r="C84" s="194">
        <v>0</v>
      </c>
      <c r="D84" s="118" t="str">
        <f t="shared" si="12"/>
        <v>-</v>
      </c>
      <c r="E84" s="194">
        <v>0</v>
      </c>
      <c r="F84" s="118" t="str">
        <f t="shared" si="12"/>
        <v>-</v>
      </c>
      <c r="G84" s="194">
        <v>0.54390000000000005</v>
      </c>
      <c r="H84" s="118" t="str">
        <f t="shared" si="12"/>
        <v>-</v>
      </c>
      <c r="I84" s="194">
        <v>0.75290000000000001</v>
      </c>
      <c r="J84" s="118">
        <f t="shared" si="13"/>
        <v>0.38426181283324135</v>
      </c>
      <c r="K84" s="194">
        <v>0.66390000000000005</v>
      </c>
      <c r="L84" s="118">
        <f>IFERROR(K84/I84-1,"-")</f>
        <v>-0.11820958958693051</v>
      </c>
      <c r="M84" s="194"/>
      <c r="N84" s="118"/>
    </row>
    <row r="85" spans="2:16" x14ac:dyDescent="0.25">
      <c r="B85" s="116" t="s">
        <v>91</v>
      </c>
      <c r="C85" s="194">
        <v>0</v>
      </c>
      <c r="D85" s="118" t="str">
        <f t="shared" si="12"/>
        <v>-</v>
      </c>
      <c r="E85" s="194">
        <v>0</v>
      </c>
      <c r="F85" s="118" t="str">
        <f t="shared" si="12"/>
        <v>-</v>
      </c>
      <c r="G85" s="194">
        <v>0.54380000000000006</v>
      </c>
      <c r="H85" s="118" t="str">
        <f t="shared" si="12"/>
        <v>-</v>
      </c>
      <c r="I85" s="194">
        <v>0.76319999999999988</v>
      </c>
      <c r="J85" s="118">
        <f t="shared" si="13"/>
        <v>0.40345715336520738</v>
      </c>
      <c r="K85" s="194">
        <v>0.6855</v>
      </c>
      <c r="L85" s="118">
        <f>IFERROR(K85/I85-1,"-")</f>
        <v>-0.10180817610062876</v>
      </c>
      <c r="M85" s="194"/>
      <c r="N85" s="118"/>
    </row>
    <row r="86" spans="2:16" x14ac:dyDescent="0.25">
      <c r="B86" s="116" t="s">
        <v>93</v>
      </c>
      <c r="C86" s="194">
        <v>0</v>
      </c>
      <c r="D86" s="118" t="str">
        <f t="shared" si="12"/>
        <v>-</v>
      </c>
      <c r="E86" s="194">
        <v>0</v>
      </c>
      <c r="F86" s="118" t="str">
        <f t="shared" si="12"/>
        <v>-</v>
      </c>
      <c r="G86" s="194">
        <v>0.55500000000000005</v>
      </c>
      <c r="H86" s="118" t="str">
        <f t="shared" si="12"/>
        <v>-</v>
      </c>
      <c r="I86" s="194">
        <v>0.77870000000000006</v>
      </c>
      <c r="J86" s="118">
        <f t="shared" si="13"/>
        <v>0.40306306306306294</v>
      </c>
      <c r="K86" s="194">
        <v>0.67549999999999999</v>
      </c>
      <c r="L86" s="118">
        <f>IFERROR(K86/I86-1,"-")</f>
        <v>-0.13252857326313094</v>
      </c>
      <c r="M86" s="194"/>
      <c r="N86" s="118"/>
    </row>
    <row r="87" spans="2:16" ht="15.75" x14ac:dyDescent="0.25">
      <c r="B87" s="119" t="s">
        <v>30</v>
      </c>
      <c r="C87" s="196">
        <v>0.37490000000000001</v>
      </c>
      <c r="D87" s="121" t="str">
        <f t="shared" si="12"/>
        <v>-</v>
      </c>
      <c r="E87" s="196">
        <v>0.31059999999999999</v>
      </c>
      <c r="F87" s="121">
        <f t="shared" si="12"/>
        <v>-0.17151240330754869</v>
      </c>
      <c r="G87" s="196">
        <v>0.53259999999999996</v>
      </c>
      <c r="H87" s="121">
        <f t="shared" si="12"/>
        <v>0.71474565357372821</v>
      </c>
      <c r="I87" s="196">
        <v>0.73240000000000005</v>
      </c>
      <c r="J87" s="121">
        <f t="shared" si="13"/>
        <v>0.37514081862561044</v>
      </c>
      <c r="K87" s="196">
        <f>IFERROR(AVERAGE(K75:K86),"-")</f>
        <v>0.64507499999999995</v>
      </c>
      <c r="L87" s="121">
        <v>-0.11918640935668712</v>
      </c>
      <c r="M87" s="198"/>
      <c r="N87" s="199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8" t="s">
        <v>308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P92" s="1" t="s">
        <v>159</v>
      </c>
    </row>
    <row r="93" spans="2:16" ht="10.5" customHeight="1" thickBot="1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160</v>
      </c>
    </row>
    <row r="94" spans="2:16" ht="22.5" thickTop="1" thickBot="1" x14ac:dyDescent="0.3">
      <c r="B94" s="109"/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2:16" ht="22.5" thickTop="1" thickBot="1" x14ac:dyDescent="0.3">
      <c r="B95" s="109"/>
      <c r="C95" s="297" t="s">
        <v>318</v>
      </c>
      <c r="D95" s="296"/>
      <c r="E95" s="297" t="s">
        <v>319</v>
      </c>
      <c r="F95" s="296"/>
      <c r="G95" s="297" t="s">
        <v>320</v>
      </c>
      <c r="H95" s="296"/>
      <c r="I95" s="297">
        <v>2023</v>
      </c>
      <c r="J95" s="296"/>
      <c r="K95" s="297">
        <f>K$7</f>
        <v>2024</v>
      </c>
      <c r="L95" s="296"/>
      <c r="M95" s="111">
        <f>M$7</f>
        <v>2025</v>
      </c>
      <c r="N95" s="112"/>
    </row>
    <row r="96" spans="2:16" ht="16.5" thickTop="1" thickBot="1" x14ac:dyDescent="0.3">
      <c r="B96" s="85"/>
      <c r="C96" s="115" t="s">
        <v>69</v>
      </c>
      <c r="D96" s="114" t="str">
        <f>CONCATENATE("var ",RIGHT(C95,2),"/",RIGHT(A95,2))</f>
        <v>var 20/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4">
        <v>0.63659999999999994</v>
      </c>
      <c r="D97" s="118" t="str">
        <f t="shared" ref="D97:H109" si="16">IFERROR(C97/A97-1,"-")</f>
        <v>-</v>
      </c>
      <c r="E97" s="194">
        <v>0.10619999999999999</v>
      </c>
      <c r="F97" s="118">
        <f t="shared" si="16"/>
        <v>-0.83317624882186614</v>
      </c>
      <c r="G97" s="194">
        <v>0.5212</v>
      </c>
      <c r="H97" s="118">
        <f t="shared" si="16"/>
        <v>3.9077212806026367</v>
      </c>
      <c r="I97" s="194">
        <v>0.59630000000000005</v>
      </c>
      <c r="J97" s="118">
        <f t="shared" ref="J97:J109" si="17">IFERROR(I97/G97-1,"-")</f>
        <v>0.14409056024558731</v>
      </c>
      <c r="K97" s="194">
        <v>0.69739999999999991</v>
      </c>
      <c r="L97" s="118">
        <f t="shared" ref="L97:L105" si="18">IFERROR(K97/I97-1,"-")</f>
        <v>0.16954553077310064</v>
      </c>
      <c r="M97" s="194">
        <v>0.7167</v>
      </c>
      <c r="N97" s="118">
        <f t="shared" ref="N97:N98" si="19">IFERROR(M97/K97-1,"-")</f>
        <v>2.7674218525953753E-2</v>
      </c>
    </row>
    <row r="98" spans="2:14" x14ac:dyDescent="0.25">
      <c r="B98" s="116" t="s">
        <v>73</v>
      </c>
      <c r="C98" s="194">
        <v>0.63249999999999995</v>
      </c>
      <c r="D98" s="118" t="str">
        <f t="shared" si="16"/>
        <v>-</v>
      </c>
      <c r="E98" s="194">
        <v>0.12269999999999999</v>
      </c>
      <c r="F98" s="118">
        <f t="shared" si="16"/>
        <v>-0.80600790513833998</v>
      </c>
      <c r="G98" s="194">
        <v>0.61130000000000007</v>
      </c>
      <c r="H98" s="118">
        <f t="shared" si="16"/>
        <v>3.9820700896495529</v>
      </c>
      <c r="I98" s="194">
        <v>0.67659999999999998</v>
      </c>
      <c r="J98" s="118">
        <f t="shared" si="17"/>
        <v>0.10682152789137889</v>
      </c>
      <c r="K98" s="194">
        <v>0.74950000000000006</v>
      </c>
      <c r="L98" s="118">
        <f t="shared" si="18"/>
        <v>0.10774460537984054</v>
      </c>
      <c r="M98" s="194">
        <v>0.74269999999999992</v>
      </c>
      <c r="N98" s="118">
        <f t="shared" si="19"/>
        <v>-9.0727151434291109E-3</v>
      </c>
    </row>
    <row r="99" spans="2:14" x14ac:dyDescent="0.25">
      <c r="B99" s="116" t="s">
        <v>75</v>
      </c>
      <c r="C99" s="194">
        <v>0.26729999999999998</v>
      </c>
      <c r="D99" s="118" t="str">
        <f t="shared" si="16"/>
        <v>-</v>
      </c>
      <c r="E99" s="194">
        <v>0.14429999999999998</v>
      </c>
      <c r="F99" s="118">
        <f t="shared" si="16"/>
        <v>-0.46015712682379351</v>
      </c>
      <c r="G99" s="194">
        <v>0.61539999999999995</v>
      </c>
      <c r="H99" s="118">
        <f t="shared" si="16"/>
        <v>3.2647262647262645</v>
      </c>
      <c r="I99" s="194">
        <v>0.64549999999999996</v>
      </c>
      <c r="J99" s="118">
        <f t="shared" si="17"/>
        <v>4.8911277218069538E-2</v>
      </c>
      <c r="K99" s="194">
        <v>0.70950000000000002</v>
      </c>
      <c r="L99" s="118">
        <f t="shared" si="18"/>
        <v>9.9147947327653085E-2</v>
      </c>
      <c r="M99" s="194"/>
      <c r="N99" s="118"/>
    </row>
    <row r="100" spans="2:14" x14ac:dyDescent="0.25">
      <c r="B100" s="116" t="s">
        <v>77</v>
      </c>
      <c r="C100" s="194">
        <v>0</v>
      </c>
      <c r="D100" s="118" t="str">
        <f t="shared" si="16"/>
        <v>-</v>
      </c>
      <c r="E100" s="194">
        <v>0.14429999999999998</v>
      </c>
      <c r="F100" s="118" t="str">
        <f t="shared" si="16"/>
        <v>-</v>
      </c>
      <c r="G100" s="194">
        <v>0.59089999999999998</v>
      </c>
      <c r="H100" s="118">
        <f t="shared" si="16"/>
        <v>3.0949410949410954</v>
      </c>
      <c r="I100" s="194">
        <v>0.57799999999999996</v>
      </c>
      <c r="J100" s="118">
        <f t="shared" si="17"/>
        <v>-2.1831105093924608E-2</v>
      </c>
      <c r="K100" s="194">
        <v>0.6765000000000001</v>
      </c>
      <c r="L100" s="118">
        <f t="shared" si="18"/>
        <v>0.17041522491349514</v>
      </c>
      <c r="M100" s="194"/>
      <c r="N100" s="118"/>
    </row>
    <row r="101" spans="2:14" x14ac:dyDescent="0.25">
      <c r="B101" s="116" t="s">
        <v>79</v>
      </c>
      <c r="C101" s="194">
        <v>0</v>
      </c>
      <c r="D101" s="118" t="str">
        <f t="shared" si="16"/>
        <v>-</v>
      </c>
      <c r="E101" s="194">
        <v>0.13689999999999999</v>
      </c>
      <c r="F101" s="118" t="str">
        <f t="shared" si="16"/>
        <v>-</v>
      </c>
      <c r="G101" s="194">
        <v>0.50259999999999994</v>
      </c>
      <c r="H101" s="118">
        <f t="shared" si="16"/>
        <v>2.6712929145361577</v>
      </c>
      <c r="I101" s="194">
        <v>0.47</v>
      </c>
      <c r="J101" s="118">
        <f t="shared" si="17"/>
        <v>-6.4862713887783419E-2</v>
      </c>
      <c r="K101" s="194">
        <v>0.63129999999999997</v>
      </c>
      <c r="L101" s="118">
        <f t="shared" si="18"/>
        <v>0.34319148936170207</v>
      </c>
      <c r="M101" s="194"/>
      <c r="N101" s="118"/>
    </row>
    <row r="102" spans="2:14" x14ac:dyDescent="0.25">
      <c r="B102" s="116" t="s">
        <v>81</v>
      </c>
      <c r="C102" s="194">
        <v>0</v>
      </c>
      <c r="D102" s="118" t="str">
        <f t="shared" si="16"/>
        <v>-</v>
      </c>
      <c r="E102" s="194">
        <v>0.17980000000000002</v>
      </c>
      <c r="F102" s="118" t="str">
        <f t="shared" si="16"/>
        <v>-</v>
      </c>
      <c r="G102" s="194">
        <v>0.50560000000000005</v>
      </c>
      <c r="H102" s="118">
        <f t="shared" si="16"/>
        <v>1.8120133481646272</v>
      </c>
      <c r="I102" s="194">
        <v>0.59350000000000003</v>
      </c>
      <c r="J102" s="118">
        <f t="shared" si="17"/>
        <v>0.17385284810126578</v>
      </c>
      <c r="K102" s="194">
        <v>0.66439999999999999</v>
      </c>
      <c r="L102" s="118">
        <f t="shared" si="18"/>
        <v>0.11946082561078342</v>
      </c>
      <c r="M102" s="194"/>
      <c r="N102" s="118"/>
    </row>
    <row r="103" spans="2:14" x14ac:dyDescent="0.25">
      <c r="B103" s="116" t="s">
        <v>83</v>
      </c>
      <c r="C103" s="194">
        <v>0</v>
      </c>
      <c r="D103" s="118" t="str">
        <f t="shared" si="16"/>
        <v>-</v>
      </c>
      <c r="E103" s="194">
        <v>0.3226</v>
      </c>
      <c r="F103" s="118" t="str">
        <f t="shared" si="16"/>
        <v>-</v>
      </c>
      <c r="G103" s="194">
        <v>0.67879999999999996</v>
      </c>
      <c r="H103" s="118">
        <f t="shared" si="16"/>
        <v>1.1041537507749535</v>
      </c>
      <c r="I103" s="194">
        <v>0.67799999999999994</v>
      </c>
      <c r="J103" s="118">
        <f t="shared" si="17"/>
        <v>-1.1785503830289423E-3</v>
      </c>
      <c r="K103" s="194">
        <v>0.72719999999999996</v>
      </c>
      <c r="L103" s="118">
        <f t="shared" si="18"/>
        <v>7.2566371681415998E-2</v>
      </c>
      <c r="M103" s="194"/>
      <c r="N103" s="118"/>
    </row>
    <row r="104" spans="2:14" x14ac:dyDescent="0.25">
      <c r="B104" s="116" t="s">
        <v>85</v>
      </c>
      <c r="C104" s="194">
        <v>0.2712</v>
      </c>
      <c r="D104" s="118" t="str">
        <f t="shared" si="16"/>
        <v>-</v>
      </c>
      <c r="E104" s="194">
        <v>0.42599999999999999</v>
      </c>
      <c r="F104" s="118">
        <f t="shared" si="16"/>
        <v>0.57079646017699104</v>
      </c>
      <c r="G104" s="194">
        <v>0.67610000000000003</v>
      </c>
      <c r="H104" s="118">
        <f t="shared" si="16"/>
        <v>0.58708920187793434</v>
      </c>
      <c r="I104" s="194">
        <v>0.70940000000000003</v>
      </c>
      <c r="J104" s="118">
        <f t="shared" si="17"/>
        <v>4.925306907262228E-2</v>
      </c>
      <c r="K104" s="194">
        <v>0.76439999999999997</v>
      </c>
      <c r="L104" s="118">
        <f t="shared" si="18"/>
        <v>7.7530307301945323E-2</v>
      </c>
      <c r="M104" s="194"/>
      <c r="N104" s="118"/>
    </row>
    <row r="105" spans="2:14" x14ac:dyDescent="0.25">
      <c r="B105" s="116" t="s">
        <v>87</v>
      </c>
      <c r="C105" s="194">
        <v>0.1331</v>
      </c>
      <c r="D105" s="118" t="str">
        <f t="shared" si="16"/>
        <v>-</v>
      </c>
      <c r="E105" s="194">
        <v>0.38450000000000001</v>
      </c>
      <c r="F105" s="118">
        <f t="shared" si="16"/>
        <v>1.8888054094665665</v>
      </c>
      <c r="G105" s="194">
        <v>0.54090000000000005</v>
      </c>
      <c r="H105" s="118">
        <f t="shared" si="16"/>
        <v>0.40676202860858268</v>
      </c>
      <c r="I105" s="194">
        <v>0.59689999999999999</v>
      </c>
      <c r="J105" s="118">
        <f t="shared" si="17"/>
        <v>0.10353115178406358</v>
      </c>
      <c r="K105" s="194">
        <v>0.63200000000000001</v>
      </c>
      <c r="L105" s="118">
        <f t="shared" si="18"/>
        <v>5.8803819735299134E-2</v>
      </c>
      <c r="M105" s="194"/>
      <c r="N105" s="118"/>
    </row>
    <row r="106" spans="2:14" x14ac:dyDescent="0.25">
      <c r="B106" s="116" t="s">
        <v>89</v>
      </c>
      <c r="C106" s="194">
        <v>0.13819999999999999</v>
      </c>
      <c r="D106" s="118" t="str">
        <f t="shared" si="16"/>
        <v>-</v>
      </c>
      <c r="E106" s="194">
        <v>0.48170000000000002</v>
      </c>
      <c r="F106" s="118">
        <f t="shared" si="16"/>
        <v>2.4855282199710569</v>
      </c>
      <c r="G106" s="194">
        <v>0.57399999999999995</v>
      </c>
      <c r="H106" s="118">
        <f t="shared" si="16"/>
        <v>0.19161303716005795</v>
      </c>
      <c r="I106" s="194">
        <v>0.67</v>
      </c>
      <c r="J106" s="118">
        <f t="shared" si="17"/>
        <v>0.16724738675958206</v>
      </c>
      <c r="K106" s="194">
        <v>0.68180000000000007</v>
      </c>
      <c r="L106" s="118">
        <f>IFERROR(K106/I106-1,"-")</f>
        <v>1.7611940298507545E-2</v>
      </c>
      <c r="M106" s="194"/>
      <c r="N106" s="118"/>
    </row>
    <row r="107" spans="2:14" x14ac:dyDescent="0.25">
      <c r="B107" s="116" t="s">
        <v>91</v>
      </c>
      <c r="C107" s="194">
        <v>0.16600000000000001</v>
      </c>
      <c r="D107" s="118" t="str">
        <f t="shared" si="16"/>
        <v>-</v>
      </c>
      <c r="E107" s="194">
        <v>0.55799999999999994</v>
      </c>
      <c r="F107" s="118">
        <f t="shared" si="16"/>
        <v>2.3614457831325297</v>
      </c>
      <c r="G107" s="194">
        <v>0.59920000000000007</v>
      </c>
      <c r="H107" s="118">
        <f t="shared" si="16"/>
        <v>7.3835125448028949E-2</v>
      </c>
      <c r="I107" s="194">
        <v>0.68140000000000001</v>
      </c>
      <c r="J107" s="118">
        <f t="shared" si="17"/>
        <v>0.13718291054739651</v>
      </c>
      <c r="K107" s="194">
        <v>0.68409999999999993</v>
      </c>
      <c r="L107" s="118">
        <f>IFERROR(K107/I107-1,"-")</f>
        <v>3.9624302905780784E-3</v>
      </c>
      <c r="M107" s="194"/>
      <c r="N107" s="118"/>
    </row>
    <row r="108" spans="2:14" x14ac:dyDescent="0.25">
      <c r="B108" s="116" t="s">
        <v>93</v>
      </c>
      <c r="C108" s="194">
        <v>0.17100000000000001</v>
      </c>
      <c r="D108" s="118" t="str">
        <f t="shared" si="16"/>
        <v>-</v>
      </c>
      <c r="E108" s="194">
        <v>0.49049999999999999</v>
      </c>
      <c r="F108" s="118">
        <f t="shared" si="16"/>
        <v>1.8684210526315788</v>
      </c>
      <c r="G108" s="194">
        <v>0.56940000000000002</v>
      </c>
      <c r="H108" s="118">
        <f t="shared" si="16"/>
        <v>0.16085626911314987</v>
      </c>
      <c r="I108" s="194">
        <v>0.6583</v>
      </c>
      <c r="J108" s="118">
        <f t="shared" si="17"/>
        <v>0.15612925886898488</v>
      </c>
      <c r="K108" s="194">
        <v>0.68889999999999996</v>
      </c>
      <c r="L108" s="118">
        <f>IFERROR(K108/I108-1,"-")</f>
        <v>4.6483366246392155E-2</v>
      </c>
      <c r="M108" s="194"/>
      <c r="N108" s="118"/>
    </row>
    <row r="109" spans="2:14" ht="15.75" x14ac:dyDescent="0.25">
      <c r="B109" s="119" t="s">
        <v>30</v>
      </c>
      <c r="C109" s="201">
        <f>IFERROR(AVERAGE(C97:C108),"-")</f>
        <v>0.20132499999999998</v>
      </c>
      <c r="D109" s="121" t="str">
        <f t="shared" si="16"/>
        <v>-</v>
      </c>
      <c r="E109" s="201">
        <f>IFERROR(AVERAGE(E97:E108),"-")</f>
        <v>0.29145833333333332</v>
      </c>
      <c r="F109" s="121">
        <f t="shared" si="16"/>
        <v>0.4477006498613354</v>
      </c>
      <c r="G109" s="201">
        <f>IFERROR(AVERAGE(G97:G108),"-")</f>
        <v>0.58211666666666662</v>
      </c>
      <c r="H109" s="121">
        <f t="shared" si="16"/>
        <v>0.99725518227305221</v>
      </c>
      <c r="I109" s="201">
        <f>IFERROR(AVERAGE(I97:I108),"-")</f>
        <v>0.62949166666666667</v>
      </c>
      <c r="J109" s="121">
        <f t="shared" si="17"/>
        <v>8.1384029547341807E-2</v>
      </c>
      <c r="K109" s="201">
        <f>IFERROR(AVERAGE(K97:K108),"-")</f>
        <v>0.69224999999999992</v>
      </c>
      <c r="L109" s="121">
        <v>9.9858269086105844E-2</v>
      </c>
      <c r="M109" s="201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I112" s="197"/>
      <c r="J112" s="197"/>
    </row>
  </sheetData>
  <mergeCells count="37"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EF082-AB63-4C5E-8618-D3F753BFDC1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A00E6-44BF-4B5C-9F65-EA56669530AC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68" t="s">
        <v>162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163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164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262</v>
      </c>
      <c r="D7" s="203" t="s">
        <v>263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3" t="s">
        <v>224</v>
      </c>
      <c r="J7" s="204" t="s">
        <v>225</v>
      </c>
      <c r="K7" s="204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3" t="s">
        <v>262</v>
      </c>
      <c r="R7" s="204" t="s">
        <v>263</v>
      </c>
      <c r="S7" s="204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3" t="s">
        <v>224</v>
      </c>
      <c r="X7" s="203" t="s">
        <v>225</v>
      </c>
      <c r="Y7" s="203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3" t="s">
        <v>262</v>
      </c>
      <c r="AF7" s="204" t="s">
        <v>263</v>
      </c>
      <c r="AG7" s="204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224</v>
      </c>
      <c r="AN7" s="204" t="s">
        <v>225</v>
      </c>
      <c r="AO7" s="204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86.092515369776081</v>
      </c>
      <c r="D8" s="209">
        <v>107.42662960551083</v>
      </c>
      <c r="E8" s="209">
        <v>115.97720294608973</v>
      </c>
      <c r="F8" s="210">
        <v>131.83160921610559</v>
      </c>
      <c r="G8" s="209">
        <v>140.24995067639651</v>
      </c>
      <c r="H8" s="133">
        <f>G8/F8-1</f>
        <v>6.385677539967749E-2</v>
      </c>
      <c r="I8" s="208">
        <v>84.28</v>
      </c>
      <c r="J8" s="211">
        <v>109.22</v>
      </c>
      <c r="K8" s="211">
        <v>2757.6700000000005</v>
      </c>
      <c r="L8" s="211">
        <v>3088.0800000000004</v>
      </c>
      <c r="M8" s="211">
        <v>3271.2199999999993</v>
      </c>
      <c r="N8" s="133">
        <f t="shared" ref="N8:N18" si="0">M8/L8-1</f>
        <v>5.9305458407812983E-2</v>
      </c>
      <c r="P8" s="207" t="s">
        <v>43</v>
      </c>
      <c r="Q8" s="208">
        <v>18.462340641567451</v>
      </c>
      <c r="R8" s="210">
        <v>73.087706577330749</v>
      </c>
      <c r="S8" s="210">
        <v>100.82416988105642</v>
      </c>
      <c r="T8" s="210">
        <v>116.06558507604032</v>
      </c>
      <c r="U8" s="210">
        <v>123.70608683020585</v>
      </c>
      <c r="V8" s="133">
        <f t="shared" ref="V8:V18" si="1">U8/T8-1</f>
        <v>6.5829175368046E-2</v>
      </c>
      <c r="W8" s="208">
        <v>21.69</v>
      </c>
      <c r="X8" s="211">
        <v>81.88</v>
      </c>
      <c r="Y8" s="211">
        <v>2415.9299999999998</v>
      </c>
      <c r="Z8" s="211">
        <v>2691.3199999999997</v>
      </c>
      <c r="AA8" s="211">
        <v>2913.87</v>
      </c>
      <c r="AB8" s="133">
        <f t="shared" ref="AB8:AB18" si="2">AA8/Z8-1</f>
        <v>8.2691764635940856E-2</v>
      </c>
      <c r="AD8" s="63" t="s">
        <v>43</v>
      </c>
      <c r="AE8" s="212">
        <v>22574297.390000001</v>
      </c>
      <c r="AF8" s="132">
        <v>217035028.01999998</v>
      </c>
      <c r="AG8" s="132">
        <v>317518559.50999999</v>
      </c>
      <c r="AH8" s="132">
        <v>371849567.08000004</v>
      </c>
      <c r="AI8" s="132">
        <v>391082419.55000001</v>
      </c>
      <c r="AJ8" s="133">
        <f t="shared" ref="AJ8:AJ18" si="3">AI8/AH8-1</f>
        <v>5.1722132208001703E-2</v>
      </c>
      <c r="AK8" s="132">
        <f t="shared" ref="AK8:AK18" si="4">AI8-AH8</f>
        <v>19232852.469999969</v>
      </c>
      <c r="AL8" s="134">
        <f t="shared" ref="AL8:AL18" si="5">AI8/AI$8</f>
        <v>1</v>
      </c>
      <c r="AM8" s="213">
        <v>11125107.67</v>
      </c>
      <c r="AN8" s="214">
        <v>115132359.81999999</v>
      </c>
      <c r="AO8" s="214">
        <v>464598106.24000001</v>
      </c>
      <c r="AP8" s="214">
        <v>546003004.75</v>
      </c>
      <c r="AQ8" s="214">
        <v>562975740.7299999</v>
      </c>
      <c r="AR8" s="133">
        <f t="shared" ref="AR8:AR18" si="6">AQ8/AP8-1</f>
        <v>3.1085425963491176E-2</v>
      </c>
      <c r="AS8" s="132">
        <f t="shared" ref="AS8:AS18" si="7">AQ8-AP8</f>
        <v>16972735.9799999</v>
      </c>
      <c r="AT8" s="133">
        <f t="shared" ref="AT8:AT18" si="8">AQ8/AM8-1</f>
        <v>49.604071208058691</v>
      </c>
      <c r="AU8" s="132">
        <f t="shared" ref="AU8:AU18" si="9">AQ8-AM8</f>
        <v>551850633.05999994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117.1382232549568</v>
      </c>
      <c r="D9" s="216">
        <v>136.87146565085982</v>
      </c>
      <c r="E9" s="216">
        <v>146.31592200561823</v>
      </c>
      <c r="F9" s="216">
        <v>162.70668308817508</v>
      </c>
      <c r="G9" s="216">
        <v>171.54227989407727</v>
      </c>
      <c r="H9" s="74">
        <f>G9/F9-1</f>
        <v>5.4303834594882305E-2</v>
      </c>
      <c r="I9" s="215">
        <v>118.15</v>
      </c>
      <c r="J9" s="216">
        <v>137.80000000000001</v>
      </c>
      <c r="K9" s="216">
        <v>149.51</v>
      </c>
      <c r="L9" s="216">
        <v>166.26</v>
      </c>
      <c r="M9" s="216">
        <v>175.82</v>
      </c>
      <c r="N9" s="74">
        <f t="shared" si="0"/>
        <v>5.7500300733790422E-2</v>
      </c>
      <c r="P9" s="15" t="s">
        <v>44</v>
      </c>
      <c r="Q9" s="215">
        <v>27.440638922364815</v>
      </c>
      <c r="R9" s="216">
        <v>98.586857706960444</v>
      </c>
      <c r="S9" s="216">
        <v>130.22835309565522</v>
      </c>
      <c r="T9" s="216">
        <v>143.11321512292295</v>
      </c>
      <c r="U9" s="216">
        <v>154.83658556020316</v>
      </c>
      <c r="V9" s="74">
        <f t="shared" si="1"/>
        <v>8.1916756794337742E-2</v>
      </c>
      <c r="W9" s="215">
        <v>34.17</v>
      </c>
      <c r="X9" s="216">
        <v>110.27</v>
      </c>
      <c r="Y9" s="216">
        <v>135.19999999999999</v>
      </c>
      <c r="Z9" s="216">
        <v>145.38999999999999</v>
      </c>
      <c r="AA9" s="216">
        <v>161.09</v>
      </c>
      <c r="AB9" s="74">
        <f t="shared" si="2"/>
        <v>0.10798541852947263</v>
      </c>
      <c r="AD9" s="15" t="s">
        <v>44</v>
      </c>
      <c r="AE9" s="217">
        <v>11276517.379999999</v>
      </c>
      <c r="AF9" s="52">
        <v>106455964.21000001</v>
      </c>
      <c r="AG9" s="52">
        <v>151198533.88</v>
      </c>
      <c r="AH9" s="52">
        <v>171581394.75</v>
      </c>
      <c r="AI9" s="52">
        <v>175665654.5</v>
      </c>
      <c r="AJ9" s="74">
        <f t="shared" si="3"/>
        <v>2.3803628335991256E-2</v>
      </c>
      <c r="AK9" s="52">
        <f t="shared" si="4"/>
        <v>4084259.75</v>
      </c>
      <c r="AL9" s="98">
        <f t="shared" si="5"/>
        <v>0.4491780906493576</v>
      </c>
      <c r="AM9" s="218">
        <v>5867762.0700000003</v>
      </c>
      <c r="AN9" s="219">
        <v>56661102.710000001</v>
      </c>
      <c r="AO9" s="219">
        <v>74388405.060000002</v>
      </c>
      <c r="AP9" s="219">
        <v>84113618.079999998</v>
      </c>
      <c r="AQ9" s="219">
        <v>85078597.590000004</v>
      </c>
      <c r="AR9" s="74">
        <f t="shared" si="6"/>
        <v>1.1472333874429363E-2</v>
      </c>
      <c r="AS9" s="52">
        <f t="shared" si="7"/>
        <v>964979.51000000536</v>
      </c>
      <c r="AT9" s="74">
        <f t="shared" si="8"/>
        <v>13.499326416962234</v>
      </c>
      <c r="AU9" s="52">
        <f t="shared" si="9"/>
        <v>79210835.520000011</v>
      </c>
      <c r="AV9" s="98">
        <f t="shared" si="10"/>
        <v>0.15112302615327652</v>
      </c>
    </row>
    <row r="10" spans="2:48" x14ac:dyDescent="0.25">
      <c r="B10" s="19" t="s">
        <v>45</v>
      </c>
      <c r="C10" s="215">
        <v>67.873711911668366</v>
      </c>
      <c r="D10" s="216">
        <v>95.802470136595772</v>
      </c>
      <c r="E10" s="216">
        <v>104.80183527069782</v>
      </c>
      <c r="F10" s="216">
        <v>119.80364545051206</v>
      </c>
      <c r="G10" s="216">
        <v>128.90218915036343</v>
      </c>
      <c r="H10" s="74">
        <f>G10/F10-1</f>
        <v>7.5945466147019358E-2</v>
      </c>
      <c r="I10" s="215">
        <v>68.47</v>
      </c>
      <c r="J10" s="216">
        <v>96.08</v>
      </c>
      <c r="K10" s="216">
        <v>106.63</v>
      </c>
      <c r="L10" s="216">
        <v>120.73</v>
      </c>
      <c r="M10" s="216">
        <v>128.07</v>
      </c>
      <c r="N10" s="74">
        <f t="shared" si="0"/>
        <v>6.0796819348960307E-2</v>
      </c>
      <c r="P10" s="19" t="s">
        <v>45</v>
      </c>
      <c r="Q10" s="215">
        <v>10.830962079351238</v>
      </c>
      <c r="R10" s="216">
        <v>65.841190792023127</v>
      </c>
      <c r="S10" s="216">
        <v>91.417039203133882</v>
      </c>
      <c r="T10" s="216">
        <v>106.20388479695613</v>
      </c>
      <c r="U10" s="216">
        <v>112.420524559057</v>
      </c>
      <c r="V10" s="74">
        <f t="shared" si="1"/>
        <v>5.8534956362340518E-2</v>
      </c>
      <c r="W10" s="215">
        <v>14.03</v>
      </c>
      <c r="X10" s="216">
        <v>71.63</v>
      </c>
      <c r="Y10" s="216">
        <v>95.9</v>
      </c>
      <c r="Z10" s="216">
        <v>108.1</v>
      </c>
      <c r="AA10" s="216">
        <v>112.67</v>
      </c>
      <c r="AB10" s="74">
        <f t="shared" si="2"/>
        <v>4.2275670675300692E-2</v>
      </c>
      <c r="AD10" s="19" t="s">
        <v>45</v>
      </c>
      <c r="AE10" s="217">
        <v>3474618.16</v>
      </c>
      <c r="AF10" s="52">
        <v>53875636.230000004</v>
      </c>
      <c r="AG10" s="52">
        <v>79034503.379999995</v>
      </c>
      <c r="AH10" s="52">
        <v>92244111.329999998</v>
      </c>
      <c r="AI10" s="52">
        <v>98683177.930000007</v>
      </c>
      <c r="AJ10" s="74">
        <f t="shared" si="3"/>
        <v>6.9804635842438456E-2</v>
      </c>
      <c r="AK10" s="52">
        <f t="shared" si="4"/>
        <v>6439066.6000000089</v>
      </c>
      <c r="AL10" s="98">
        <f t="shared" si="5"/>
        <v>0.25233345452743711</v>
      </c>
      <c r="AM10" s="218">
        <v>1819598.93</v>
      </c>
      <c r="AN10" s="219">
        <v>27254185.800000001</v>
      </c>
      <c r="AO10" s="219">
        <v>38290390.469999999</v>
      </c>
      <c r="AP10" s="219">
        <v>45381964.280000001</v>
      </c>
      <c r="AQ10" s="219">
        <v>46405015.079999998</v>
      </c>
      <c r="AR10" s="74">
        <f t="shared" si="6"/>
        <v>2.2543114125424868E-2</v>
      </c>
      <c r="AS10" s="52">
        <f t="shared" si="7"/>
        <v>1023050.799999997</v>
      </c>
      <c r="AT10" s="74">
        <f t="shared" si="8"/>
        <v>24.502881055222428</v>
      </c>
      <c r="AU10" s="52">
        <f t="shared" si="9"/>
        <v>44585416.149999999</v>
      </c>
      <c r="AV10" s="98">
        <f t="shared" si="10"/>
        <v>8.2428090098211865E-2</v>
      </c>
    </row>
    <row r="11" spans="2:48" x14ac:dyDescent="0.25">
      <c r="B11" s="19" t="s">
        <v>46</v>
      </c>
      <c r="C11" s="215">
        <v>54.587324200520982</v>
      </c>
      <c r="D11" s="216">
        <v>69.78140055723847</v>
      </c>
      <c r="E11" s="216">
        <v>83.372344282581096</v>
      </c>
      <c r="F11" s="216">
        <v>95.90016603236603</v>
      </c>
      <c r="G11" s="216">
        <v>112.06444531766402</v>
      </c>
      <c r="H11" s="74">
        <f>G11/F11-1</f>
        <v>0.16855319395216273</v>
      </c>
      <c r="I11" s="215">
        <v>54.69</v>
      </c>
      <c r="J11" s="216">
        <v>63.06</v>
      </c>
      <c r="K11" s="216">
        <v>88.36</v>
      </c>
      <c r="L11" s="216">
        <v>88.62</v>
      </c>
      <c r="M11" s="216">
        <v>105.44</v>
      </c>
      <c r="N11" s="74">
        <f t="shared" si="0"/>
        <v>0.18979914240577744</v>
      </c>
      <c r="P11" s="19" t="s">
        <v>46</v>
      </c>
      <c r="Q11" s="215">
        <v>15.278985343804386</v>
      </c>
      <c r="R11" s="216">
        <v>55.992255037951011</v>
      </c>
      <c r="S11" s="216">
        <v>68.629433075493111</v>
      </c>
      <c r="T11" s="216">
        <v>87.054306000784564</v>
      </c>
      <c r="U11" s="216">
        <v>89.219955641196947</v>
      </c>
      <c r="V11" s="74">
        <f t="shared" si="1"/>
        <v>2.4876996209617364E-2</v>
      </c>
      <c r="W11" s="215">
        <v>13.86</v>
      </c>
      <c r="X11" s="216">
        <v>53.26</v>
      </c>
      <c r="Y11" s="216">
        <v>73.39</v>
      </c>
      <c r="Z11" s="216">
        <v>80.260000000000005</v>
      </c>
      <c r="AA11" s="216">
        <v>86.12</v>
      </c>
      <c r="AB11" s="74">
        <f t="shared" si="2"/>
        <v>7.3012708696735595E-2</v>
      </c>
      <c r="AD11" s="19" t="s">
        <v>46</v>
      </c>
      <c r="AE11" s="217">
        <v>212745.25</v>
      </c>
      <c r="AF11" s="52">
        <v>1281840.23</v>
      </c>
      <c r="AG11" s="52">
        <v>1822118.37</v>
      </c>
      <c r="AH11" s="52">
        <v>2350482.4900000002</v>
      </c>
      <c r="AI11" s="52">
        <v>2379411.17</v>
      </c>
      <c r="AJ11" s="74">
        <f t="shared" si="3"/>
        <v>1.2307549672492923E-2</v>
      </c>
      <c r="AK11" s="52">
        <f t="shared" si="4"/>
        <v>28928.679999999702</v>
      </c>
      <c r="AL11" s="98">
        <f t="shared" si="5"/>
        <v>6.0841680706022923E-3</v>
      </c>
      <c r="AM11" s="218">
        <v>91562.77</v>
      </c>
      <c r="AN11" s="219">
        <v>578634.11</v>
      </c>
      <c r="AO11" s="219">
        <v>924668.49</v>
      </c>
      <c r="AP11" s="219">
        <v>1047377.27</v>
      </c>
      <c r="AQ11" s="219">
        <v>1089994.77</v>
      </c>
      <c r="AR11" s="74">
        <f t="shared" si="6"/>
        <v>4.0689731599770074E-2</v>
      </c>
      <c r="AS11" s="52">
        <f t="shared" si="7"/>
        <v>42617.5</v>
      </c>
      <c r="AT11" s="74">
        <f t="shared" si="8"/>
        <v>10.904344637017862</v>
      </c>
      <c r="AU11" s="52">
        <f t="shared" si="9"/>
        <v>998432</v>
      </c>
      <c r="AV11" s="98">
        <f t="shared" si="10"/>
        <v>1.9361309753536176E-3</v>
      </c>
    </row>
    <row r="12" spans="2:48" x14ac:dyDescent="0.25">
      <c r="B12" s="19" t="s">
        <v>47</v>
      </c>
      <c r="C12" s="215">
        <v>157.2614275062293</v>
      </c>
      <c r="D12" s="216">
        <v>167.63678421516943</v>
      </c>
      <c r="E12" s="216">
        <v>149.52445538577581</v>
      </c>
      <c r="F12" s="216">
        <v>230.14657399325958</v>
      </c>
      <c r="G12" s="216">
        <v>231.29722419533266</v>
      </c>
      <c r="H12" s="74">
        <f t="shared" ref="H12:H18" si="11">G12/F12-1</f>
        <v>4.9996408032855211E-3</v>
      </c>
      <c r="I12" s="215">
        <v>152.04</v>
      </c>
      <c r="J12" s="216">
        <v>193.53</v>
      </c>
      <c r="K12" s="216">
        <v>149.53</v>
      </c>
      <c r="L12" s="216">
        <v>208.35</v>
      </c>
      <c r="M12" s="216">
        <v>233.96</v>
      </c>
      <c r="N12" s="74">
        <f t="shared" si="0"/>
        <v>0.12291816654667631</v>
      </c>
      <c r="P12" s="19" t="s">
        <v>47</v>
      </c>
      <c r="Q12" s="215">
        <v>26.396172079124494</v>
      </c>
      <c r="R12" s="216">
        <v>78.094776988409933</v>
      </c>
      <c r="S12" s="216">
        <v>95.437385718013189</v>
      </c>
      <c r="T12" s="216">
        <v>156.82995377802305</v>
      </c>
      <c r="U12" s="216">
        <v>184.26105015376331</v>
      </c>
      <c r="V12" s="74">
        <f t="shared" si="1"/>
        <v>0.17490980335661011</v>
      </c>
      <c r="W12" s="215">
        <v>20.39</v>
      </c>
      <c r="X12" s="216">
        <v>110.2</v>
      </c>
      <c r="Y12" s="216">
        <v>89.6</v>
      </c>
      <c r="Z12" s="216">
        <v>145.49</v>
      </c>
      <c r="AA12" s="216">
        <v>192.4</v>
      </c>
      <c r="AB12" s="74">
        <f t="shared" si="2"/>
        <v>0.32242765825829944</v>
      </c>
      <c r="AD12" s="19" t="s">
        <v>47</v>
      </c>
      <c r="AE12" s="217">
        <v>1901574.9</v>
      </c>
      <c r="AF12" s="52">
        <v>7250696.9000000004</v>
      </c>
      <c r="AG12" s="52">
        <v>9296528.870000001</v>
      </c>
      <c r="AH12" s="52">
        <v>12017713.08</v>
      </c>
      <c r="AI12" s="52">
        <v>18372750.880000003</v>
      </c>
      <c r="AJ12" s="74">
        <f t="shared" si="3"/>
        <v>0.52880591820552958</v>
      </c>
      <c r="AK12" s="52">
        <f t="shared" si="4"/>
        <v>6355037.8000000026</v>
      </c>
      <c r="AL12" s="98">
        <f t="shared" si="5"/>
        <v>4.6979229854261041E-2</v>
      </c>
      <c r="AM12" s="218">
        <v>697026.65</v>
      </c>
      <c r="AN12" s="219">
        <v>5100532.28</v>
      </c>
      <c r="AO12" s="219">
        <v>4142115.84</v>
      </c>
      <c r="AP12" s="219">
        <v>4387982.59</v>
      </c>
      <c r="AQ12" s="219">
        <v>9104239.6300000008</v>
      </c>
      <c r="AR12" s="74">
        <f t="shared" si="6"/>
        <v>1.07481215872372</v>
      </c>
      <c r="AS12" s="52">
        <f t="shared" si="7"/>
        <v>4716257.040000001</v>
      </c>
      <c r="AT12" s="74">
        <f t="shared" si="8"/>
        <v>12.06153736015689</v>
      </c>
      <c r="AU12" s="52">
        <f t="shared" si="9"/>
        <v>8407212.9800000004</v>
      </c>
      <c r="AV12" s="98">
        <f t="shared" si="10"/>
        <v>1.6171637552614092E-2</v>
      </c>
    </row>
    <row r="13" spans="2:48" x14ac:dyDescent="0.25">
      <c r="B13" s="19" t="s">
        <v>48</v>
      </c>
      <c r="C13" s="215">
        <v>35.762478807146508</v>
      </c>
      <c r="D13" s="216">
        <v>58.25432326977181</v>
      </c>
      <c r="E13" s="216">
        <v>66.56507773904157</v>
      </c>
      <c r="F13" s="216">
        <v>78.188695246355707</v>
      </c>
      <c r="G13" s="216">
        <v>84.908828652714405</v>
      </c>
      <c r="H13" s="74">
        <f t="shared" si="11"/>
        <v>8.5947634567695497E-2</v>
      </c>
      <c r="I13" s="215">
        <v>33.74</v>
      </c>
      <c r="J13" s="216">
        <v>60.31</v>
      </c>
      <c r="K13" s="216">
        <v>66.91</v>
      </c>
      <c r="L13" s="216">
        <v>79.790000000000006</v>
      </c>
      <c r="M13" s="216">
        <v>83.79</v>
      </c>
      <c r="N13" s="74">
        <f t="shared" si="0"/>
        <v>5.0131595438024812E-2</v>
      </c>
      <c r="P13" s="19" t="s">
        <v>48</v>
      </c>
      <c r="Q13" s="215">
        <v>8.129008659713385</v>
      </c>
      <c r="R13" s="216">
        <v>34.708747045986314</v>
      </c>
      <c r="S13" s="216">
        <v>58.15162644809719</v>
      </c>
      <c r="T13" s="216">
        <v>69.272694510035379</v>
      </c>
      <c r="U13" s="216">
        <v>74.918979873060664</v>
      </c>
      <c r="V13" s="74">
        <f t="shared" si="1"/>
        <v>8.1508094971061373E-2</v>
      </c>
      <c r="W13" s="215">
        <v>8.58</v>
      </c>
      <c r="X13" s="216">
        <v>39.25</v>
      </c>
      <c r="Y13" s="216">
        <v>58.46</v>
      </c>
      <c r="Z13" s="216">
        <v>71.67</v>
      </c>
      <c r="AA13" s="216">
        <v>75.38</v>
      </c>
      <c r="AB13" s="74">
        <f t="shared" si="2"/>
        <v>5.1765034184456438E-2</v>
      </c>
      <c r="AD13" s="19" t="s">
        <v>48</v>
      </c>
      <c r="AE13" s="217">
        <v>1366030.98</v>
      </c>
      <c r="AF13" s="52">
        <v>18148115.27</v>
      </c>
      <c r="AG13" s="52">
        <v>32073511.609999999</v>
      </c>
      <c r="AH13" s="52">
        <v>40013796.18</v>
      </c>
      <c r="AI13" s="52">
        <v>43111140.289999999</v>
      </c>
      <c r="AJ13" s="74">
        <f t="shared" si="3"/>
        <v>7.7406904760217055E-2</v>
      </c>
      <c r="AK13" s="52">
        <f t="shared" si="4"/>
        <v>3097344.1099999994</v>
      </c>
      <c r="AL13" s="98">
        <f t="shared" si="5"/>
        <v>0.11023543410518413</v>
      </c>
      <c r="AM13" s="218">
        <v>618719.71</v>
      </c>
      <c r="AN13" s="219">
        <v>9785463.75</v>
      </c>
      <c r="AO13" s="219">
        <v>15390930.710000001</v>
      </c>
      <c r="AP13" s="219">
        <v>20009545.25</v>
      </c>
      <c r="AQ13" s="219">
        <v>20907432.23</v>
      </c>
      <c r="AR13" s="74">
        <f t="shared" si="6"/>
        <v>4.4872932831894419E-2</v>
      </c>
      <c r="AS13" s="52">
        <f t="shared" si="7"/>
        <v>897886.98000000045</v>
      </c>
      <c r="AT13" s="74">
        <f t="shared" si="8"/>
        <v>32.791443673258769</v>
      </c>
      <c r="AU13" s="52">
        <f t="shared" si="9"/>
        <v>20288712.52</v>
      </c>
      <c r="AV13" s="98">
        <f t="shared" si="10"/>
        <v>3.71373590678876E-2</v>
      </c>
    </row>
    <row r="14" spans="2:48" x14ac:dyDescent="0.25">
      <c r="B14" s="19" t="s">
        <v>49</v>
      </c>
      <c r="C14" s="215">
        <v>79.674837064959704</v>
      </c>
      <c r="D14" s="216">
        <v>92.388557572071193</v>
      </c>
      <c r="E14" s="216">
        <v>104.4906656836398</v>
      </c>
      <c r="F14" s="216">
        <v>120.77090852800318</v>
      </c>
      <c r="G14" s="216">
        <v>122.70263355211419</v>
      </c>
      <c r="H14" s="74">
        <f t="shared" si="11"/>
        <v>1.5994953152671743E-2</v>
      </c>
      <c r="I14" s="215">
        <v>77.47</v>
      </c>
      <c r="J14" s="216">
        <v>93.97</v>
      </c>
      <c r="K14" s="216">
        <v>104.31</v>
      </c>
      <c r="L14" s="216">
        <v>119.12</v>
      </c>
      <c r="M14" s="216">
        <v>122.29</v>
      </c>
      <c r="N14" s="74">
        <f t="shared" si="0"/>
        <v>2.6611820013431764E-2</v>
      </c>
      <c r="P14" s="19" t="s">
        <v>49</v>
      </c>
      <c r="Q14" s="215">
        <v>27.020157101702143</v>
      </c>
      <c r="R14" s="216">
        <v>73.154152809057592</v>
      </c>
      <c r="S14" s="216">
        <v>91.251643124888915</v>
      </c>
      <c r="T14" s="216">
        <v>109.67482083851289</v>
      </c>
      <c r="U14" s="216">
        <v>109.25321377647434</v>
      </c>
      <c r="V14" s="74">
        <f t="shared" si="1"/>
        <v>-3.8441554662699273E-3</v>
      </c>
      <c r="W14" s="215">
        <v>28.88</v>
      </c>
      <c r="X14" s="216">
        <v>79.06</v>
      </c>
      <c r="Y14" s="216">
        <v>92.87</v>
      </c>
      <c r="Z14" s="216">
        <v>109.06</v>
      </c>
      <c r="AA14" s="216">
        <v>109.6</v>
      </c>
      <c r="AB14" s="74">
        <f t="shared" si="2"/>
        <v>4.9514028974875224E-3</v>
      </c>
      <c r="AD14" s="19" t="s">
        <v>49</v>
      </c>
      <c r="AE14" s="217">
        <v>377819.68</v>
      </c>
      <c r="AF14" s="52">
        <v>1363843.4</v>
      </c>
      <c r="AG14" s="52">
        <v>1825163.71</v>
      </c>
      <c r="AH14" s="52">
        <v>2263664.7599999998</v>
      </c>
      <c r="AI14" s="52">
        <v>2217432.63</v>
      </c>
      <c r="AJ14" s="74">
        <f t="shared" si="3"/>
        <v>-2.0423576324967829E-2</v>
      </c>
      <c r="AK14" s="52">
        <f t="shared" si="4"/>
        <v>-46232.129999999888</v>
      </c>
      <c r="AL14" s="98">
        <f t="shared" si="5"/>
        <v>5.6699880105873703E-3</v>
      </c>
      <c r="AM14" s="218">
        <v>191663.99</v>
      </c>
      <c r="AN14" s="219">
        <v>699489.94</v>
      </c>
      <c r="AO14" s="219">
        <v>881509.93</v>
      </c>
      <c r="AP14" s="219">
        <v>1087994.8799999999</v>
      </c>
      <c r="AQ14" s="219">
        <v>1055659.08</v>
      </c>
      <c r="AR14" s="74">
        <f t="shared" si="6"/>
        <v>-2.9720544273149407E-2</v>
      </c>
      <c r="AS14" s="52">
        <f t="shared" si="7"/>
        <v>-32335.799999999814</v>
      </c>
      <c r="AT14" s="74">
        <f t="shared" si="8"/>
        <v>4.5078634228578887</v>
      </c>
      <c r="AU14" s="52">
        <f t="shared" si="9"/>
        <v>863995.09000000008</v>
      </c>
      <c r="AV14" s="98">
        <f t="shared" si="10"/>
        <v>1.8751413313673998E-3</v>
      </c>
    </row>
    <row r="15" spans="2:48" x14ac:dyDescent="0.25">
      <c r="B15" s="19" t="s">
        <v>50</v>
      </c>
      <c r="C15" s="215">
        <v>53.835516295579104</v>
      </c>
      <c r="D15" s="216">
        <v>119.93955630267902</v>
      </c>
      <c r="E15" s="216">
        <v>138.43574065188142</v>
      </c>
      <c r="F15" s="216">
        <v>165.91066487128586</v>
      </c>
      <c r="G15" s="216">
        <v>210.72256792565835</v>
      </c>
      <c r="H15" s="74">
        <f t="shared" si="11"/>
        <v>0.27009657931958597</v>
      </c>
      <c r="I15" s="215">
        <v>40.299999999999997</v>
      </c>
      <c r="J15" s="216">
        <v>119.87</v>
      </c>
      <c r="K15" s="216">
        <v>139.19999999999999</v>
      </c>
      <c r="L15" s="216">
        <v>175.68</v>
      </c>
      <c r="M15" s="216">
        <v>199.71</v>
      </c>
      <c r="N15" s="74">
        <f t="shared" si="0"/>
        <v>0.13678278688524581</v>
      </c>
      <c r="P15" s="19" t="s">
        <v>50</v>
      </c>
      <c r="Q15" s="215">
        <v>15.271490041236387</v>
      </c>
      <c r="R15" s="216">
        <v>91.141707350527511</v>
      </c>
      <c r="S15" s="216">
        <v>111.57289709304678</v>
      </c>
      <c r="T15" s="216">
        <v>148.50237753800619</v>
      </c>
      <c r="U15" s="216">
        <v>184.85581894920168</v>
      </c>
      <c r="V15" s="74">
        <f t="shared" si="1"/>
        <v>0.24480039992552682</v>
      </c>
      <c r="W15" s="215">
        <v>19.100000000000001</v>
      </c>
      <c r="X15" s="216">
        <v>96.58</v>
      </c>
      <c r="Y15" s="216">
        <v>112.65</v>
      </c>
      <c r="Z15" s="216">
        <v>159.28</v>
      </c>
      <c r="AA15" s="216">
        <v>178.74</v>
      </c>
      <c r="AB15" s="74">
        <f t="shared" si="2"/>
        <v>0.12217478653942737</v>
      </c>
      <c r="AD15" s="19" t="s">
        <v>50</v>
      </c>
      <c r="AE15" s="217">
        <v>445446.5</v>
      </c>
      <c r="AF15" s="52">
        <v>8281147.7800000003</v>
      </c>
      <c r="AG15" s="52">
        <v>11750040.949999999</v>
      </c>
      <c r="AH15" s="52">
        <v>15931310.390000001</v>
      </c>
      <c r="AI15" s="52">
        <v>19751553.379999999</v>
      </c>
      <c r="AJ15" s="74">
        <f t="shared" si="3"/>
        <v>0.23979464943435813</v>
      </c>
      <c r="AK15" s="52">
        <f t="shared" si="4"/>
        <v>3820242.9899999984</v>
      </c>
      <c r="AL15" s="98">
        <f t="shared" si="5"/>
        <v>5.0504835790693876E-2</v>
      </c>
      <c r="AM15" s="218">
        <v>159924.10999999999</v>
      </c>
      <c r="AN15" s="219">
        <v>4164402.6</v>
      </c>
      <c r="AO15" s="219">
        <v>5630214.1100000003</v>
      </c>
      <c r="AP15" s="219">
        <v>8259009.9800000004</v>
      </c>
      <c r="AQ15" s="219">
        <v>9063685.0899999999</v>
      </c>
      <c r="AR15" s="74">
        <f t="shared" si="6"/>
        <v>9.7429971866918486E-2</v>
      </c>
      <c r="AS15" s="52">
        <f t="shared" si="7"/>
        <v>804675.1099999994</v>
      </c>
      <c r="AT15" s="74">
        <f t="shared" si="8"/>
        <v>55.674913432377402</v>
      </c>
      <c r="AU15" s="52">
        <f t="shared" si="9"/>
        <v>8903760.9800000004</v>
      </c>
      <c r="AV15" s="98">
        <f t="shared" si="10"/>
        <v>1.6099601517904294E-2</v>
      </c>
    </row>
    <row r="16" spans="2:48" x14ac:dyDescent="0.25">
      <c r="B16" s="19" t="s">
        <v>51</v>
      </c>
      <c r="C16" s="215">
        <v>58.994359969542423</v>
      </c>
      <c r="D16" s="216">
        <v>77.651477594610085</v>
      </c>
      <c r="E16" s="216">
        <v>93.294652633269465</v>
      </c>
      <c r="F16" s="216">
        <v>105.50522080219248</v>
      </c>
      <c r="G16" s="216">
        <v>111.63449935485727</v>
      </c>
      <c r="H16" s="74">
        <f t="shared" si="11"/>
        <v>5.8094552156393586E-2</v>
      </c>
      <c r="I16" s="215">
        <v>58.87</v>
      </c>
      <c r="J16" s="216">
        <v>78</v>
      </c>
      <c r="K16" s="216">
        <v>100.67</v>
      </c>
      <c r="L16" s="216">
        <v>115.98</v>
      </c>
      <c r="M16" s="216">
        <v>111.65</v>
      </c>
      <c r="N16" s="74">
        <f t="shared" si="0"/>
        <v>-3.7334023107432279E-2</v>
      </c>
      <c r="P16" s="19" t="s">
        <v>51</v>
      </c>
      <c r="Q16" s="215">
        <v>21.211507343856809</v>
      </c>
      <c r="R16" s="216">
        <v>58.696839499282781</v>
      </c>
      <c r="S16" s="216">
        <v>75.486412476286418</v>
      </c>
      <c r="T16" s="216">
        <v>91.11646188212616</v>
      </c>
      <c r="U16" s="216">
        <v>90.943394029091721</v>
      </c>
      <c r="V16" s="74">
        <f t="shared" si="1"/>
        <v>-1.899413667514116E-3</v>
      </c>
      <c r="W16" s="215">
        <v>27.27</v>
      </c>
      <c r="X16" s="216">
        <v>62.38</v>
      </c>
      <c r="Y16" s="216">
        <v>81.86</v>
      </c>
      <c r="Z16" s="216">
        <v>99.13</v>
      </c>
      <c r="AA16" s="216">
        <v>92.63</v>
      </c>
      <c r="AB16" s="74">
        <f t="shared" si="2"/>
        <v>-6.5570463028346571E-2</v>
      </c>
      <c r="AD16" s="19" t="s">
        <v>51</v>
      </c>
      <c r="AE16" s="217">
        <v>1135091.92</v>
      </c>
      <c r="AF16" s="52">
        <v>4543456.59</v>
      </c>
      <c r="AG16" s="52">
        <v>6782968.5600000005</v>
      </c>
      <c r="AH16" s="52">
        <v>8036896.1699999999</v>
      </c>
      <c r="AI16" s="52">
        <v>7555050</v>
      </c>
      <c r="AJ16" s="74">
        <f t="shared" si="3"/>
        <v>-5.9954260924587777E-2</v>
      </c>
      <c r="AK16" s="52">
        <f t="shared" si="4"/>
        <v>-481846.16999999993</v>
      </c>
      <c r="AL16" s="98">
        <f t="shared" si="5"/>
        <v>1.9318306378213669E-2</v>
      </c>
      <c r="AM16" s="218">
        <v>692504.05</v>
      </c>
      <c r="AN16" s="219">
        <v>2291558.0699999998</v>
      </c>
      <c r="AO16" s="219">
        <v>3490710.75</v>
      </c>
      <c r="AP16" s="219">
        <v>4226113.49</v>
      </c>
      <c r="AQ16" s="219">
        <v>3651952.04</v>
      </c>
      <c r="AR16" s="74">
        <f t="shared" si="6"/>
        <v>-0.13586039545757678</v>
      </c>
      <c r="AS16" s="52">
        <f t="shared" si="7"/>
        <v>-574161.45000000019</v>
      </c>
      <c r="AT16" s="74">
        <f t="shared" si="8"/>
        <v>4.2735461113909725</v>
      </c>
      <c r="AU16" s="52">
        <f t="shared" si="9"/>
        <v>2959447.99</v>
      </c>
      <c r="AV16" s="98">
        <f t="shared" si="10"/>
        <v>6.486872836233731E-3</v>
      </c>
    </row>
    <row r="17" spans="2:48" x14ac:dyDescent="0.25">
      <c r="B17" s="19" t="s">
        <v>52</v>
      </c>
      <c r="C17" s="215">
        <v>84.594845157910441</v>
      </c>
      <c r="D17" s="216">
        <v>109.50289224983422</v>
      </c>
      <c r="E17" s="216">
        <v>126.62676373998313</v>
      </c>
      <c r="F17" s="216">
        <v>143.4337387961688</v>
      </c>
      <c r="G17" s="216">
        <v>122.38976891181632</v>
      </c>
      <c r="H17" s="74">
        <f t="shared" si="11"/>
        <v>-0.14671561977658343</v>
      </c>
      <c r="I17" s="215">
        <v>73.34</v>
      </c>
      <c r="J17" s="216">
        <v>109.54</v>
      </c>
      <c r="K17" s="216">
        <v>131.43</v>
      </c>
      <c r="L17" s="216">
        <v>146.72</v>
      </c>
      <c r="M17" s="216">
        <v>122.24</v>
      </c>
      <c r="N17" s="74">
        <f t="shared" si="0"/>
        <v>-0.16684841875681578</v>
      </c>
      <c r="P17" s="19" t="s">
        <v>52</v>
      </c>
      <c r="Q17" s="215">
        <v>21.77660577681884</v>
      </c>
      <c r="R17" s="216">
        <v>75.097096502328881</v>
      </c>
      <c r="S17" s="216">
        <v>114.94070238862606</v>
      </c>
      <c r="T17" s="216">
        <v>131.19328524099379</v>
      </c>
      <c r="U17" s="216">
        <v>111.15490606919488</v>
      </c>
      <c r="V17" s="74">
        <f t="shared" si="1"/>
        <v>-0.15273936569992641</v>
      </c>
      <c r="W17" s="215">
        <v>20.79</v>
      </c>
      <c r="X17" s="216">
        <v>84.87</v>
      </c>
      <c r="Y17" s="216">
        <v>120.71</v>
      </c>
      <c r="Z17" s="216">
        <v>134.19</v>
      </c>
      <c r="AA17" s="216">
        <v>113.12</v>
      </c>
      <c r="AB17" s="74">
        <f t="shared" si="2"/>
        <v>-0.15701617110067811</v>
      </c>
      <c r="AD17" s="19" t="s">
        <v>52</v>
      </c>
      <c r="AE17" s="217">
        <v>1610087.0899999999</v>
      </c>
      <c r="AF17" s="52">
        <v>12055550.190000001</v>
      </c>
      <c r="AG17" s="52">
        <v>18459396.420000002</v>
      </c>
      <c r="AH17" s="52">
        <v>21426380.91</v>
      </c>
      <c r="AI17" s="52">
        <v>17975230.740000002</v>
      </c>
      <c r="AJ17" s="74">
        <f t="shared" si="3"/>
        <v>-0.16107013986619156</v>
      </c>
      <c r="AK17" s="52">
        <f t="shared" si="4"/>
        <v>-3451150.1699999981</v>
      </c>
      <c r="AL17" s="98">
        <f t="shared" si="5"/>
        <v>4.5962768565979639E-2</v>
      </c>
      <c r="AM17" s="218">
        <v>571184.14</v>
      </c>
      <c r="AN17" s="219">
        <v>6465811.2400000002</v>
      </c>
      <c r="AO17" s="219">
        <v>9199851.7400000002</v>
      </c>
      <c r="AP17" s="219">
        <v>10592455.880000001</v>
      </c>
      <c r="AQ17" s="219">
        <v>8681384.8000000007</v>
      </c>
      <c r="AR17" s="74">
        <f t="shared" si="6"/>
        <v>-0.18041812981334782</v>
      </c>
      <c r="AS17" s="52">
        <f t="shared" si="7"/>
        <v>-1911071.08</v>
      </c>
      <c r="AT17" s="74">
        <f t="shared" si="8"/>
        <v>14.198924816084705</v>
      </c>
      <c r="AU17" s="52">
        <f t="shared" si="9"/>
        <v>8110200.6600000011</v>
      </c>
      <c r="AV17" s="98">
        <f t="shared" si="10"/>
        <v>1.5420530889560205E-2</v>
      </c>
    </row>
    <row r="18" spans="2:48" x14ac:dyDescent="0.25">
      <c r="B18" s="23" t="s">
        <v>53</v>
      </c>
      <c r="C18" s="215">
        <v>83.377005194947884</v>
      </c>
      <c r="D18" s="216">
        <v>69.276224605892551</v>
      </c>
      <c r="E18" s="216">
        <v>82.895625194551073</v>
      </c>
      <c r="F18" s="216">
        <v>88.958102397746657</v>
      </c>
      <c r="G18" s="216">
        <v>83.692218603661388</v>
      </c>
      <c r="H18" s="74">
        <f t="shared" si="11"/>
        <v>-5.9195100301719705E-2</v>
      </c>
      <c r="I18" s="215">
        <v>80.14</v>
      </c>
      <c r="J18" s="216">
        <v>68.989999999999995</v>
      </c>
      <c r="K18" s="216">
        <v>82.61</v>
      </c>
      <c r="L18" s="216">
        <v>87.34</v>
      </c>
      <c r="M18" s="216">
        <v>85.25</v>
      </c>
      <c r="N18" s="74">
        <f t="shared" si="0"/>
        <v>-2.3929471032745675E-2</v>
      </c>
      <c r="P18" s="23" t="s">
        <v>53</v>
      </c>
      <c r="Q18" s="215">
        <v>11.711288813482998</v>
      </c>
      <c r="R18" s="216">
        <v>44.261594791575249</v>
      </c>
      <c r="S18" s="216">
        <v>72.936955094116485</v>
      </c>
      <c r="T18" s="216">
        <v>79.083250461088042</v>
      </c>
      <c r="U18" s="216">
        <v>71.288195161621573</v>
      </c>
      <c r="V18" s="74">
        <f t="shared" si="1"/>
        <v>-9.8567715085281282E-2</v>
      </c>
      <c r="W18" s="215">
        <v>13.54</v>
      </c>
      <c r="X18" s="216">
        <v>52.6</v>
      </c>
      <c r="Y18" s="216">
        <v>73.62</v>
      </c>
      <c r="Z18" s="216">
        <v>78.23</v>
      </c>
      <c r="AA18" s="216">
        <v>73.290000000000006</v>
      </c>
      <c r="AB18" s="74">
        <f t="shared" si="2"/>
        <v>-6.3147130256934636E-2</v>
      </c>
      <c r="AD18" s="23" t="s">
        <v>53</v>
      </c>
      <c r="AE18" s="217">
        <v>774365.54</v>
      </c>
      <c r="AF18" s="52">
        <v>3778777.21</v>
      </c>
      <c r="AG18" s="52">
        <v>5275793.76</v>
      </c>
      <c r="AH18" s="52">
        <v>5983817</v>
      </c>
      <c r="AI18" s="52">
        <v>5371018.0099999998</v>
      </c>
      <c r="AJ18" s="74">
        <f t="shared" si="3"/>
        <v>-0.10240938016653922</v>
      </c>
      <c r="AK18" s="52">
        <f t="shared" si="4"/>
        <v>-612798.99000000022</v>
      </c>
      <c r="AL18" s="98">
        <f t="shared" si="5"/>
        <v>1.3733723996543172E-2</v>
      </c>
      <c r="AM18" s="218">
        <v>415161.25</v>
      </c>
      <c r="AN18" s="219">
        <v>2131179.3199999998</v>
      </c>
      <c r="AO18" s="219">
        <v>2527238.31</v>
      </c>
      <c r="AP18" s="219">
        <v>2894939.88</v>
      </c>
      <c r="AQ18" s="219">
        <v>2620619.92</v>
      </c>
      <c r="AR18" s="74">
        <f t="shared" si="6"/>
        <v>-9.4758430700122132E-2</v>
      </c>
      <c r="AS18" s="52">
        <f t="shared" si="7"/>
        <v>-274319.95999999996</v>
      </c>
      <c r="AT18" s="74">
        <f t="shared" si="8"/>
        <v>5.3122941266796939</v>
      </c>
      <c r="AU18" s="52">
        <f t="shared" si="9"/>
        <v>2205458.67</v>
      </c>
      <c r="AV18" s="98">
        <f t="shared" si="10"/>
        <v>4.6549428872403849E-3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5" t="s">
        <v>165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P21" s="285" t="s">
        <v>166</v>
      </c>
      <c r="Q21" s="285"/>
      <c r="R21" s="285"/>
      <c r="S21" s="285"/>
      <c r="T21" s="285"/>
      <c r="U21" s="285"/>
      <c r="V21" s="285"/>
      <c r="W21" s="285"/>
      <c r="X21" s="221"/>
      <c r="Y21" s="221"/>
      <c r="Z21" s="221"/>
      <c r="AA21" s="221"/>
      <c r="AB21" s="221"/>
      <c r="AD21" s="306" t="s">
        <v>167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85" t="s">
        <v>168</v>
      </c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P22" s="307" t="s">
        <v>169</v>
      </c>
      <c r="Q22" s="307"/>
      <c r="R22" s="307"/>
      <c r="S22" s="307"/>
      <c r="T22" s="307"/>
      <c r="U22" s="307"/>
      <c r="V22" s="307"/>
      <c r="W22" s="307"/>
      <c r="X22" s="222"/>
      <c r="Y22" s="222"/>
      <c r="Z22" s="222"/>
      <c r="AA22" s="222"/>
      <c r="AB22" s="222"/>
      <c r="AQ22" s="52">
        <f>AQ11/M11</f>
        <v>10337.583175265554</v>
      </c>
    </row>
    <row r="23" spans="2:48" x14ac:dyDescent="0.25"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68" t="s">
        <v>170</v>
      </c>
      <c r="C27" s="268"/>
      <c r="D27" s="268"/>
      <c r="E27" s="268"/>
      <c r="F27" s="268"/>
      <c r="G27" s="268"/>
      <c r="H27" s="268"/>
      <c r="I27" s="143"/>
      <c r="P27" s="268" t="s">
        <v>171</v>
      </c>
      <c r="Q27" s="268"/>
      <c r="R27" s="268"/>
      <c r="S27" s="268"/>
      <c r="T27" s="268"/>
      <c r="U27" s="268"/>
      <c r="V27" s="268"/>
      <c r="W27" s="268"/>
      <c r="AE27" s="268" t="s">
        <v>172</v>
      </c>
      <c r="AF27" s="268"/>
      <c r="AG27" s="268"/>
      <c r="AH27" s="268"/>
      <c r="AI27" s="268"/>
      <c r="AJ27" s="268"/>
      <c r="AK27" s="268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8" t="s">
        <v>55</v>
      </c>
      <c r="C42" s="308"/>
      <c r="D42" s="308"/>
      <c r="E42" s="308"/>
      <c r="F42" s="308"/>
      <c r="G42" s="308"/>
      <c r="H42" s="308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5" t="s">
        <v>165</v>
      </c>
      <c r="C43" s="285"/>
      <c r="D43" s="285"/>
      <c r="E43" s="285"/>
      <c r="F43" s="285"/>
      <c r="G43" s="285"/>
      <c r="H43" s="285"/>
      <c r="P43" s="285" t="s">
        <v>166</v>
      </c>
      <c r="Q43" s="285"/>
      <c r="R43" s="285"/>
      <c r="S43" s="285"/>
      <c r="T43" s="285"/>
      <c r="U43" s="285"/>
      <c r="V43" s="285"/>
      <c r="W43" s="285"/>
      <c r="AE43" s="306" t="s">
        <v>167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85" t="s">
        <v>168</v>
      </c>
      <c r="C44" s="285"/>
      <c r="D44" s="285"/>
      <c r="E44" s="285"/>
      <c r="F44" s="285"/>
      <c r="G44" s="285"/>
      <c r="H44" s="285"/>
      <c r="P44" s="307" t="s">
        <v>169</v>
      </c>
      <c r="Q44" s="307"/>
      <c r="R44" s="307"/>
      <c r="S44" s="307"/>
      <c r="T44" s="307"/>
      <c r="U44" s="307"/>
      <c r="V44" s="307"/>
      <c r="W44" s="307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AF583-FB06-45D6-A058-E9E90C12862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DE04D-B467-4784-B312-0FCAED4059B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173</v>
      </c>
      <c r="C6" s="226">
        <v>208077</v>
      </c>
      <c r="D6" s="226">
        <v>18141</v>
      </c>
      <c r="E6" s="226">
        <v>161096</v>
      </c>
      <c r="F6" s="226">
        <v>204300</v>
      </c>
      <c r="G6" s="227">
        <f t="shared" ref="G6:G11" si="0">F6/E6-1</f>
        <v>0.26818791279733833</v>
      </c>
      <c r="H6" s="226">
        <f t="shared" ref="H6:H11" si="1">F6-E6</f>
        <v>43204</v>
      </c>
      <c r="I6" s="227"/>
      <c r="J6" s="226">
        <v>214407</v>
      </c>
      <c r="K6" s="227">
        <f t="shared" ref="K6:K11" si="2">J6/F6-1</f>
        <v>4.9471365638766418E-2</v>
      </c>
      <c r="L6" s="226">
        <f t="shared" ref="L6:L11" si="3">J6-F6</f>
        <v>10107</v>
      </c>
      <c r="M6" s="227"/>
      <c r="N6" s="226">
        <v>223777</v>
      </c>
      <c r="O6" s="227">
        <f t="shared" ref="O6:O11" si="4">N6/J6-1</f>
        <v>4.3701931373509195E-2</v>
      </c>
      <c r="P6" s="226">
        <f t="shared" ref="P6:P11" si="5">N6-J6</f>
        <v>9370</v>
      </c>
      <c r="Q6" s="227">
        <f>N6/C6-1</f>
        <v>7.5452837170854936E-2</v>
      </c>
      <c r="R6" s="226">
        <f>N6-C6</f>
        <v>15700</v>
      </c>
      <c r="S6" s="227"/>
      <c r="T6" s="227"/>
      <c r="V6" s="29"/>
      <c r="AE6" s="1"/>
    </row>
    <row r="7" spans="1:31" ht="18.75" x14ac:dyDescent="0.3">
      <c r="A7" s="4"/>
      <c r="B7" s="225" t="s">
        <v>174</v>
      </c>
      <c r="C7" s="226">
        <v>11817</v>
      </c>
      <c r="D7" s="226">
        <v>4876</v>
      </c>
      <c r="E7" s="226">
        <v>10089</v>
      </c>
      <c r="F7" s="226">
        <v>9914</v>
      </c>
      <c r="G7" s="227">
        <f t="shared" si="0"/>
        <v>-1.7345623946872779E-2</v>
      </c>
      <c r="H7" s="226">
        <f t="shared" si="1"/>
        <v>-175</v>
      </c>
      <c r="I7" s="227">
        <f>F7/$F$7</f>
        <v>1</v>
      </c>
      <c r="J7" s="226">
        <v>9334</v>
      </c>
      <c r="K7" s="227">
        <f t="shared" si="2"/>
        <v>-5.8503126891264912E-2</v>
      </c>
      <c r="L7" s="226">
        <f t="shared" si="3"/>
        <v>-580</v>
      </c>
      <c r="M7" s="227">
        <f>J7/$J$7</f>
        <v>1</v>
      </c>
      <c r="N7" s="226">
        <v>11165</v>
      </c>
      <c r="O7" s="227">
        <f t="shared" si="4"/>
        <v>0.1961645596743089</v>
      </c>
      <c r="P7" s="226">
        <f t="shared" si="5"/>
        <v>1831</v>
      </c>
      <c r="Q7" s="227">
        <f t="shared" ref="Q7:Q11" si="6">N7/C7-1</f>
        <v>-5.5174748244055216E-2</v>
      </c>
      <c r="R7" s="226">
        <f t="shared" ref="R7:R11" si="7">N7-C7</f>
        <v>-652</v>
      </c>
      <c r="S7" s="227">
        <f>N7/$N$7</f>
        <v>1</v>
      </c>
      <c r="T7" s="227">
        <f>N7/$N$6</f>
        <v>4.9893420682197008E-2</v>
      </c>
      <c r="V7" s="29"/>
      <c r="W7" s="79"/>
      <c r="AE7" s="1" t="s">
        <v>175</v>
      </c>
    </row>
    <row r="8" spans="1:31" ht="15.75" x14ac:dyDescent="0.25">
      <c r="A8" s="4"/>
      <c r="B8" s="228" t="s">
        <v>100</v>
      </c>
      <c r="C8" s="229">
        <v>7602</v>
      </c>
      <c r="D8" s="229">
        <v>1017</v>
      </c>
      <c r="E8" s="229">
        <v>6052</v>
      </c>
      <c r="F8" s="229">
        <v>7095</v>
      </c>
      <c r="G8" s="230">
        <f t="shared" si="0"/>
        <v>0.1723397224058163</v>
      </c>
      <c r="H8" s="229">
        <f t="shared" si="1"/>
        <v>1043</v>
      </c>
      <c r="I8" s="230">
        <f>F8/$F$7</f>
        <v>0.71565462981642125</v>
      </c>
      <c r="J8" s="229">
        <v>6395</v>
      </c>
      <c r="K8" s="230">
        <f t="shared" si="2"/>
        <v>-9.8661028893587077E-2</v>
      </c>
      <c r="L8" s="229">
        <f t="shared" si="3"/>
        <v>-700</v>
      </c>
      <c r="M8" s="230">
        <f>J8/$J$7</f>
        <v>0.68512963359760015</v>
      </c>
      <c r="N8" s="229">
        <v>7307</v>
      </c>
      <c r="O8" s="230">
        <f t="shared" si="4"/>
        <v>0.14261141516810016</v>
      </c>
      <c r="P8" s="229">
        <f t="shared" si="5"/>
        <v>912</v>
      </c>
      <c r="Q8" s="230">
        <f t="shared" si="6"/>
        <v>-3.8805577479610665E-2</v>
      </c>
      <c r="R8" s="229">
        <f t="shared" si="7"/>
        <v>-295</v>
      </c>
      <c r="S8" s="230">
        <f>N8/$N$7</f>
        <v>0.65445588893864759</v>
      </c>
      <c r="T8" s="230">
        <f>N8/$N$6</f>
        <v>3.2653042984757144E-2</v>
      </c>
      <c r="V8" s="29"/>
      <c r="W8" s="79"/>
      <c r="AE8" s="1" t="s">
        <v>176</v>
      </c>
    </row>
    <row r="9" spans="1:31" s="4" customFormat="1" x14ac:dyDescent="0.25">
      <c r="B9" s="231" t="s">
        <v>103</v>
      </c>
      <c r="C9" s="232">
        <v>4215</v>
      </c>
      <c r="D9" s="232">
        <v>3859</v>
      </c>
      <c r="E9" s="232">
        <v>4037</v>
      </c>
      <c r="F9" s="232">
        <v>2819</v>
      </c>
      <c r="G9" s="233">
        <f t="shared" si="0"/>
        <v>-0.30170918999256879</v>
      </c>
      <c r="H9" s="234">
        <f t="shared" si="1"/>
        <v>-1218</v>
      </c>
      <c r="I9" s="235">
        <f>F9/$F$7</f>
        <v>0.28434537018357881</v>
      </c>
      <c r="J9" s="232">
        <v>2939</v>
      </c>
      <c r="K9" s="233">
        <f t="shared" si="2"/>
        <v>4.2568286626463392E-2</v>
      </c>
      <c r="L9" s="234">
        <f t="shared" si="3"/>
        <v>120</v>
      </c>
      <c r="M9" s="235">
        <f>J9/$J$7</f>
        <v>0.31487036640239985</v>
      </c>
      <c r="N9" s="232">
        <v>3858</v>
      </c>
      <c r="O9" s="233">
        <f t="shared" si="4"/>
        <v>0.31269139162980597</v>
      </c>
      <c r="P9" s="234">
        <f t="shared" si="5"/>
        <v>919</v>
      </c>
      <c r="Q9" s="233">
        <f t="shared" si="6"/>
        <v>-8.4697508896797169E-2</v>
      </c>
      <c r="R9" s="234">
        <f t="shared" si="7"/>
        <v>-357</v>
      </c>
      <c r="S9" s="235">
        <f>N9/$N$7</f>
        <v>0.34554411106135247</v>
      </c>
      <c r="T9" s="235">
        <f>N9/$N$6</f>
        <v>1.7240377697439861E-2</v>
      </c>
      <c r="V9" s="29"/>
      <c r="W9" s="79"/>
      <c r="AE9" s="1" t="s">
        <v>177</v>
      </c>
    </row>
    <row r="10" spans="1:31" s="4" customFormat="1" x14ac:dyDescent="0.25">
      <c r="B10" s="236" t="s">
        <v>178</v>
      </c>
      <c r="C10" s="29">
        <v>3108</v>
      </c>
      <c r="D10" s="29">
        <v>3770</v>
      </c>
      <c r="E10" s="29">
        <v>3596</v>
      </c>
      <c r="F10" s="29">
        <v>2552</v>
      </c>
      <c r="G10" s="22">
        <f t="shared" si="0"/>
        <v>-0.29032258064516125</v>
      </c>
      <c r="H10" s="20">
        <f t="shared" si="1"/>
        <v>-1044</v>
      </c>
      <c r="I10" s="31">
        <f>F10/$F$7</f>
        <v>0.25741375832156549</v>
      </c>
      <c r="J10" s="29">
        <v>1616</v>
      </c>
      <c r="K10" s="22">
        <f t="shared" si="2"/>
        <v>-0.36677115987460818</v>
      </c>
      <c r="L10" s="20">
        <f t="shared" si="3"/>
        <v>-936</v>
      </c>
      <c r="M10" s="31">
        <f>J10/$J$7</f>
        <v>0.17313049067923719</v>
      </c>
      <c r="N10" s="29">
        <v>2885</v>
      </c>
      <c r="O10" s="22">
        <f t="shared" si="4"/>
        <v>0.78527227722772275</v>
      </c>
      <c r="P10" s="20">
        <f t="shared" si="5"/>
        <v>1269</v>
      </c>
      <c r="Q10" s="22">
        <f t="shared" si="6"/>
        <v>-7.1750321750321699E-2</v>
      </c>
      <c r="R10" s="20">
        <f t="shared" si="7"/>
        <v>-223</v>
      </c>
      <c r="S10" s="31">
        <f>N10/$N$7</f>
        <v>0.25839677563815494</v>
      </c>
      <c r="T10" s="31">
        <f>N10/$N$6</f>
        <v>1.2892299029837741E-2</v>
      </c>
      <c r="V10" s="29"/>
      <c r="W10" s="79"/>
      <c r="AE10" s="1" t="s">
        <v>179</v>
      </c>
    </row>
    <row r="11" spans="1:31" s="4" customFormat="1" x14ac:dyDescent="0.25">
      <c r="B11" s="236" t="s">
        <v>180</v>
      </c>
      <c r="C11" s="29">
        <f>C9-C10</f>
        <v>1107</v>
      </c>
      <c r="D11" s="29">
        <f>D9-D10</f>
        <v>89</v>
      </c>
      <c r="E11" s="29">
        <f>E9-E10</f>
        <v>441</v>
      </c>
      <c r="F11" s="29">
        <f>F9-F10</f>
        <v>267</v>
      </c>
      <c r="G11" s="22">
        <f t="shared" si="0"/>
        <v>-0.39455782312925169</v>
      </c>
      <c r="H11" s="20">
        <f t="shared" si="1"/>
        <v>-174</v>
      </c>
      <c r="I11" s="31">
        <f>F11/$F$7</f>
        <v>2.6931611862013316E-2</v>
      </c>
      <c r="J11" s="29">
        <f>J9-J10</f>
        <v>1323</v>
      </c>
      <c r="K11" s="22">
        <f t="shared" si="2"/>
        <v>3.9550561797752808</v>
      </c>
      <c r="L11" s="20">
        <f t="shared" si="3"/>
        <v>1056</v>
      </c>
      <c r="M11" s="31">
        <f>J11/$J$7</f>
        <v>0.14173987572316263</v>
      </c>
      <c r="N11" s="29">
        <f>N9-N10</f>
        <v>973</v>
      </c>
      <c r="O11" s="22">
        <f t="shared" si="4"/>
        <v>-0.26455026455026454</v>
      </c>
      <c r="P11" s="20">
        <f t="shared" si="5"/>
        <v>-350</v>
      </c>
      <c r="Q11" s="22">
        <f t="shared" si="6"/>
        <v>-0.12104787714543808</v>
      </c>
      <c r="R11" s="20">
        <f t="shared" si="7"/>
        <v>-134</v>
      </c>
      <c r="S11" s="31">
        <f>N11/$N$7</f>
        <v>8.7147335423197497E-2</v>
      </c>
      <c r="T11" s="31">
        <f>N11/$N$6</f>
        <v>4.348078667602122E-3</v>
      </c>
      <c r="V11" s="29"/>
      <c r="W11" s="79"/>
      <c r="AE11" s="1" t="s">
        <v>181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185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5" t="s">
        <v>173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174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175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176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177</v>
      </c>
    </row>
    <row r="44" spans="2:31" s="4" customFormat="1" hidden="1" x14ac:dyDescent="0.25">
      <c r="B44" s="236" t="s">
        <v>178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6" t="s">
        <v>180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182</v>
      </c>
    </row>
    <row r="47" spans="2:31" s="4" customFormat="1" hidden="1" x14ac:dyDescent="0.25">
      <c r="B47" s="286" t="s">
        <v>183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173</v>
      </c>
      <c r="C124" s="226">
        <v>375345</v>
      </c>
      <c r="D124" s="226">
        <v>492258</v>
      </c>
      <c r="E124" s="226">
        <v>1243535</v>
      </c>
      <c r="F124" s="226">
        <v>1319978</v>
      </c>
      <c r="G124" s="227">
        <f t="shared" ref="G124:G129" si="8">F124/E124-1</f>
        <v>6.1472334916186533E-2</v>
      </c>
      <c r="H124" s="226">
        <f t="shared" ref="H124:H129" si="9">F124-E124</f>
        <v>76443</v>
      </c>
      <c r="I124" s="227"/>
      <c r="J124" s="226">
        <v>1387823</v>
      </c>
      <c r="K124" s="227"/>
      <c r="L124" s="227">
        <f t="shared" ref="L124:L129" si="10">J124/F124-1</f>
        <v>5.139858391579244E-2</v>
      </c>
      <c r="M124" s="226">
        <f t="shared" ref="M124:M129" si="11">J124-F124</f>
        <v>67845</v>
      </c>
      <c r="N124" s="227">
        <f t="shared" ref="N124:N129" si="12">J124/D124-1</f>
        <v>1.8193000418479741</v>
      </c>
      <c r="O124" s="226">
        <f t="shared" ref="O124:O129" si="13">J124-D124</f>
        <v>895565</v>
      </c>
      <c r="Z124" s="1"/>
      <c r="AE124"/>
    </row>
    <row r="125" spans="2:31" ht="18.75" x14ac:dyDescent="0.3">
      <c r="B125" s="225" t="s">
        <v>174</v>
      </c>
      <c r="C125" s="226">
        <v>51760</v>
      </c>
      <c r="D125" s="226">
        <v>83468</v>
      </c>
      <c r="E125" s="226">
        <v>123951</v>
      </c>
      <c r="F125" s="226">
        <v>118966</v>
      </c>
      <c r="G125" s="227">
        <f t="shared" si="8"/>
        <v>-4.0217505304515511E-2</v>
      </c>
      <c r="H125" s="226">
        <f t="shared" si="9"/>
        <v>-4985</v>
      </c>
      <c r="I125" s="227">
        <f>F125/$F$7</f>
        <v>11.999798265079685</v>
      </c>
      <c r="J125" s="226">
        <v>114660</v>
      </c>
      <c r="K125" s="227">
        <f>J125/$J$125</f>
        <v>1</v>
      </c>
      <c r="L125" s="227">
        <f t="shared" si="10"/>
        <v>-3.6195215439705497E-2</v>
      </c>
      <c r="M125" s="226">
        <f t="shared" si="11"/>
        <v>-4306</v>
      </c>
      <c r="N125" s="227">
        <f t="shared" si="12"/>
        <v>0.37370010063736991</v>
      </c>
      <c r="O125" s="226">
        <f t="shared" si="13"/>
        <v>31192</v>
      </c>
      <c r="Z125" s="1"/>
      <c r="AE125"/>
    </row>
    <row r="126" spans="2:31" ht="15.75" x14ac:dyDescent="0.25">
      <c r="B126" s="228" t="s">
        <v>100</v>
      </c>
      <c r="C126" s="229">
        <v>26848</v>
      </c>
      <c r="D126" s="229">
        <v>39986</v>
      </c>
      <c r="E126" s="229">
        <v>75857</v>
      </c>
      <c r="F126" s="229">
        <v>67064</v>
      </c>
      <c r="G126" s="230">
        <f t="shared" si="8"/>
        <v>-0.1159154725338466</v>
      </c>
      <c r="H126" s="229">
        <f t="shared" si="9"/>
        <v>-8793</v>
      </c>
      <c r="I126" s="230">
        <f>F126/$F$7</f>
        <v>6.7645753479927375</v>
      </c>
      <c r="J126" s="229">
        <v>64415</v>
      </c>
      <c r="K126" s="230">
        <f>J126/$J$125</f>
        <v>0.5617913832199547</v>
      </c>
      <c r="L126" s="230">
        <f t="shared" si="10"/>
        <v>-3.9499582488369267E-2</v>
      </c>
      <c r="M126" s="229">
        <f t="shared" si="11"/>
        <v>-2649</v>
      </c>
      <c r="N126" s="230">
        <f t="shared" si="12"/>
        <v>0.61093882859000659</v>
      </c>
      <c r="O126" s="229">
        <f t="shared" si="13"/>
        <v>24429</v>
      </c>
      <c r="Z126" s="1"/>
      <c r="AE126"/>
    </row>
    <row r="127" spans="2:31" x14ac:dyDescent="0.25">
      <c r="B127" s="231" t="s">
        <v>103</v>
      </c>
      <c r="C127" s="232">
        <v>24912</v>
      </c>
      <c r="D127" s="232">
        <v>43482</v>
      </c>
      <c r="E127" s="232">
        <v>48094</v>
      </c>
      <c r="F127" s="232">
        <v>51902</v>
      </c>
      <c r="G127" s="233">
        <f t="shared" si="8"/>
        <v>7.9178275876408799E-2</v>
      </c>
      <c r="H127" s="234">
        <f t="shared" si="9"/>
        <v>3808</v>
      </c>
      <c r="I127" s="235">
        <f>F127/$F$7</f>
        <v>5.235222917086948</v>
      </c>
      <c r="J127" s="232">
        <v>50245</v>
      </c>
      <c r="K127" s="235">
        <f>J127/$J$125</f>
        <v>0.43820861678004536</v>
      </c>
      <c r="L127" s="233">
        <f t="shared" si="10"/>
        <v>-3.1925552001849655E-2</v>
      </c>
      <c r="M127" s="234">
        <f t="shared" si="11"/>
        <v>-1657</v>
      </c>
      <c r="N127" s="233">
        <f t="shared" si="12"/>
        <v>0.15553562393634146</v>
      </c>
      <c r="O127" s="234">
        <f t="shared" si="13"/>
        <v>6763</v>
      </c>
      <c r="Z127" s="1"/>
      <c r="AE127"/>
    </row>
    <row r="128" spans="2:31" x14ac:dyDescent="0.25">
      <c r="B128" s="236" t="s">
        <v>178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3.9381682469235426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36" t="s">
        <v>180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1.2970546701634054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0BAF2-7A58-4679-B5D8-1748780B6FA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191</v>
      </c>
      <c r="C6" s="244">
        <v>11817</v>
      </c>
      <c r="D6" s="244">
        <v>4876</v>
      </c>
      <c r="E6" s="244">
        <v>10089</v>
      </c>
      <c r="F6" s="245">
        <f>E6/$E$6</f>
        <v>1</v>
      </c>
      <c r="G6" s="244">
        <v>9914</v>
      </c>
      <c r="H6" s="245">
        <f>G6/E6-1</f>
        <v>-1.7345623946872779E-2</v>
      </c>
      <c r="I6" s="244">
        <f>G6-E6</f>
        <v>-175</v>
      </c>
      <c r="J6" s="245">
        <f>G6/$G$6</f>
        <v>1</v>
      </c>
      <c r="K6" s="244">
        <v>9334</v>
      </c>
      <c r="L6" s="245">
        <f t="shared" ref="L6:L12" si="0">K6/G6-1</f>
        <v>-5.8503126891264912E-2</v>
      </c>
      <c r="M6" s="244">
        <f t="shared" ref="M6:M12" si="1">K6-G6</f>
        <v>-580</v>
      </c>
      <c r="N6" s="245">
        <f>K6/$K$6</f>
        <v>1</v>
      </c>
      <c r="O6" s="244">
        <v>11165</v>
      </c>
      <c r="P6" s="245">
        <f t="shared" ref="P6:P11" si="2">O6/K6-1</f>
        <v>0.1961645596743089</v>
      </c>
      <c r="Q6" s="244">
        <f t="shared" ref="Q6:Q12" si="3">O6-K6</f>
        <v>1831</v>
      </c>
      <c r="R6" s="245">
        <f>O6/C6-1</f>
        <v>-5.5174748244055216E-2</v>
      </c>
      <c r="S6" s="244">
        <f>O6-C6</f>
        <v>-652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8420</v>
      </c>
      <c r="D7" s="247">
        <v>1086</v>
      </c>
      <c r="E7" s="247">
        <v>7349</v>
      </c>
      <c r="F7" s="248">
        <f t="shared" ref="F7:F12" si="4">E7/$E$6</f>
        <v>0.7284170879175339</v>
      </c>
      <c r="G7" s="247">
        <v>7406</v>
      </c>
      <c r="H7" s="249">
        <f>G7/E7-1</f>
        <v>7.7561573003128714E-3</v>
      </c>
      <c r="I7" s="250">
        <f>G7-E7</f>
        <v>57</v>
      </c>
      <c r="J7" s="248">
        <f>G7/$G$6</f>
        <v>0.74702440992535812</v>
      </c>
      <c r="K7" s="247">
        <v>6662</v>
      </c>
      <c r="L7" s="251">
        <f t="shared" si="0"/>
        <v>-0.10045908722657304</v>
      </c>
      <c r="M7" s="252">
        <f t="shared" si="1"/>
        <v>-744</v>
      </c>
      <c r="N7" s="248">
        <f>K7/$K$6</f>
        <v>0.71373473323334047</v>
      </c>
      <c r="O7" s="247">
        <v>8519</v>
      </c>
      <c r="P7" s="249">
        <f t="shared" si="2"/>
        <v>0.27874512158510956</v>
      </c>
      <c r="Q7" s="250">
        <f t="shared" si="3"/>
        <v>1857</v>
      </c>
      <c r="R7" s="249">
        <f t="shared" ref="R7:R10" si="5">O7/C7-1</f>
        <v>1.175771971496431E-2</v>
      </c>
      <c r="S7" s="250">
        <f t="shared" ref="S7:S10" si="6">O7-C7</f>
        <v>99</v>
      </c>
      <c r="T7" s="248">
        <f>O7/$O$6</f>
        <v>0.76300940438871478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2109</v>
      </c>
      <c r="D8" s="253">
        <v>343</v>
      </c>
      <c r="E8" s="253">
        <v>1462</v>
      </c>
      <c r="F8" s="254">
        <f t="shared" si="4"/>
        <v>0.14491029834473187</v>
      </c>
      <c r="G8" s="253">
        <v>2116</v>
      </c>
      <c r="H8" s="255">
        <f>IFERROR(G8/E8-1,"-")</f>
        <v>0.44733242134062934</v>
      </c>
      <c r="I8" s="256">
        <f t="shared" ref="I8:I12" si="7">G8-E8</f>
        <v>654</v>
      </c>
      <c r="J8" s="254">
        <f t="shared" ref="J8:J12" si="8">G8/$G$6</f>
        <v>0.21343554569295944</v>
      </c>
      <c r="K8" s="253">
        <v>1431</v>
      </c>
      <c r="L8" s="257">
        <f>IFERROR(K8/G8-1,"-")</f>
        <v>-0.32372400756143671</v>
      </c>
      <c r="M8" s="258">
        <f>IF(G8=0,"nd",K8-G8)</f>
        <v>-685</v>
      </c>
      <c r="N8" s="259">
        <f t="shared" ref="N8:N12" si="9">K8/$K$6</f>
        <v>0.15331047782301263</v>
      </c>
      <c r="O8" s="253">
        <v>2708</v>
      </c>
      <c r="P8" s="257">
        <f>IFERROR(O8/K8-1,"-")</f>
        <v>0.89238294898672255</v>
      </c>
      <c r="Q8" s="260">
        <f t="shared" si="3"/>
        <v>1277</v>
      </c>
      <c r="R8" s="257">
        <f>IFERROR(O8/C8-1,"-")</f>
        <v>0.28402086296823148</v>
      </c>
      <c r="S8" s="260">
        <f t="shared" si="6"/>
        <v>599</v>
      </c>
      <c r="T8" s="259">
        <f t="shared" ref="T8:T12" si="10">O8/$O$6</f>
        <v>0.24254366323331841</v>
      </c>
      <c r="V8" s="29"/>
      <c r="W8" s="79"/>
      <c r="AE8" s="1"/>
    </row>
    <row r="9" spans="1:31" s="4" customFormat="1" x14ac:dyDescent="0.25">
      <c r="B9" s="97" t="s">
        <v>61</v>
      </c>
      <c r="C9" s="253">
        <v>6311</v>
      </c>
      <c r="D9" s="253">
        <v>743</v>
      </c>
      <c r="E9" s="253">
        <v>5887</v>
      </c>
      <c r="F9" s="259">
        <f t="shared" si="4"/>
        <v>0.58350678957280211</v>
      </c>
      <c r="G9" s="253">
        <v>5290</v>
      </c>
      <c r="H9" s="255">
        <f>IFERROR(G9/E9-1,"-")</f>
        <v>-0.10140988618990998</v>
      </c>
      <c r="I9" s="260">
        <f t="shared" si="7"/>
        <v>-597</v>
      </c>
      <c r="J9" s="259">
        <f t="shared" si="8"/>
        <v>0.5335888642323986</v>
      </c>
      <c r="K9" s="253">
        <v>5231</v>
      </c>
      <c r="L9" s="257">
        <f>IFERROR(K9/G9-1,"-")</f>
        <v>-1.1153119092627617E-2</v>
      </c>
      <c r="M9" s="258">
        <f>IF(G9=0,"nd",K9-G9)</f>
        <v>-59</v>
      </c>
      <c r="N9" s="259">
        <f t="shared" si="9"/>
        <v>0.56042425541032781</v>
      </c>
      <c r="O9" s="253">
        <v>5811</v>
      </c>
      <c r="P9" s="257">
        <f t="shared" si="2"/>
        <v>0.11087746128847265</v>
      </c>
      <c r="Q9" s="260">
        <f t="shared" si="3"/>
        <v>580</v>
      </c>
      <c r="R9" s="261">
        <f t="shared" si="5"/>
        <v>-7.9226746949770277E-2</v>
      </c>
      <c r="S9" s="260">
        <f t="shared" si="6"/>
        <v>-500</v>
      </c>
      <c r="T9" s="259">
        <f t="shared" si="10"/>
        <v>0.52046574115539634</v>
      </c>
      <c r="V9" s="29"/>
      <c r="W9" s="79"/>
      <c r="AE9" s="1"/>
    </row>
    <row r="10" spans="1:31" s="4" customFormat="1" x14ac:dyDescent="0.25">
      <c r="B10" s="246" t="s">
        <v>193</v>
      </c>
      <c r="C10" s="262">
        <v>3397</v>
      </c>
      <c r="D10" s="262">
        <v>3790</v>
      </c>
      <c r="E10" s="262">
        <v>2740</v>
      </c>
      <c r="F10" s="263">
        <f>IFERROR(E10/$E$6,"-")</f>
        <v>0.27158291208246604</v>
      </c>
      <c r="G10" s="262">
        <v>2508</v>
      </c>
      <c r="H10" s="251">
        <f>IFERROR(G10/E10-1,"-")</f>
        <v>-8.4671532846715358E-2</v>
      </c>
      <c r="I10" s="252">
        <f>IFERROR(G10-E10,"-")</f>
        <v>-232</v>
      </c>
      <c r="J10" s="263">
        <f>IFERROR(G10/$G$6,"-")</f>
        <v>0.25297559007464193</v>
      </c>
      <c r="K10" s="262">
        <v>2672</v>
      </c>
      <c r="L10" s="251">
        <f>IFERROR(K10/G10-1,"-")</f>
        <v>6.5390749601275999E-2</v>
      </c>
      <c r="M10" s="252">
        <f>IFERROR(K10-G10,"-")</f>
        <v>164</v>
      </c>
      <c r="N10" s="263">
        <f>IFERROR(K10/$K$6,"-")</f>
        <v>0.28626526676665953</v>
      </c>
      <c r="O10" s="262">
        <v>2646</v>
      </c>
      <c r="P10" s="251">
        <f>IFERROR(O10/K10-1,"-")</f>
        <v>-9.7305389221556959E-3</v>
      </c>
      <c r="Q10" s="252">
        <f>IFERROR(O10-K10,"-")</f>
        <v>-26</v>
      </c>
      <c r="R10" s="251">
        <f t="shared" si="5"/>
        <v>-0.22107742125404772</v>
      </c>
      <c r="S10" s="252">
        <f t="shared" si="6"/>
        <v>-751</v>
      </c>
      <c r="T10" s="263">
        <f>IFERROR(O10/$O$6,"-")</f>
        <v>0.23699059561128527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925</v>
      </c>
      <c r="D11" s="253">
        <v>128</v>
      </c>
      <c r="E11" s="253">
        <v>921</v>
      </c>
      <c r="F11" s="259">
        <f t="shared" si="4"/>
        <v>9.1287540886113586E-2</v>
      </c>
      <c r="G11" s="253">
        <v>1098</v>
      </c>
      <c r="H11" s="261">
        <f t="shared" ref="H11:H12" si="11">G11/E11-1</f>
        <v>0.19218241042345285</v>
      </c>
      <c r="I11" s="260">
        <f t="shared" si="7"/>
        <v>177</v>
      </c>
      <c r="J11" s="259">
        <f t="shared" si="8"/>
        <v>0.11075247125277385</v>
      </c>
      <c r="K11" s="253">
        <v>1208</v>
      </c>
      <c r="L11" s="257">
        <f>K11/G11-1</f>
        <v>0.10018214936247727</v>
      </c>
      <c r="M11" s="260">
        <f t="shared" si="1"/>
        <v>110</v>
      </c>
      <c r="N11" s="259">
        <f t="shared" si="9"/>
        <v>0.12941932719091492</v>
      </c>
      <c r="O11" s="253">
        <v>1310</v>
      </c>
      <c r="P11" s="261">
        <f t="shared" si="2"/>
        <v>8.4437086092715274E-2</v>
      </c>
      <c r="Q11" s="260">
        <f t="shared" si="3"/>
        <v>102</v>
      </c>
      <c r="R11" s="261">
        <f t="shared" ref="R11:R12" si="12">O11/D11-1</f>
        <v>9.234375</v>
      </c>
      <c r="S11" s="260">
        <f t="shared" ref="S11:S12" si="13">O11-D11</f>
        <v>1182</v>
      </c>
      <c r="T11" s="259">
        <f t="shared" si="10"/>
        <v>0.11733094491715182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22</v>
      </c>
      <c r="D12" s="253">
        <v>7</v>
      </c>
      <c r="E12" s="253">
        <v>76</v>
      </c>
      <c r="F12" s="259">
        <f t="shared" si="4"/>
        <v>7.5329566854990581E-3</v>
      </c>
      <c r="G12" s="253">
        <v>98</v>
      </c>
      <c r="H12" s="261">
        <f t="shared" si="11"/>
        <v>0.28947368421052633</v>
      </c>
      <c r="I12" s="260">
        <f t="shared" si="7"/>
        <v>22</v>
      </c>
      <c r="J12" s="259">
        <f t="shared" si="8"/>
        <v>9.8850110954206167E-3</v>
      </c>
      <c r="K12" s="253">
        <v>81</v>
      </c>
      <c r="L12" s="257">
        <f t="shared" si="0"/>
        <v>-0.17346938775510201</v>
      </c>
      <c r="M12" s="260">
        <f t="shared" si="1"/>
        <v>-17</v>
      </c>
      <c r="N12" s="259">
        <f t="shared" si="9"/>
        <v>8.6779515748875088E-3</v>
      </c>
      <c r="O12" s="253">
        <v>183</v>
      </c>
      <c r="P12" s="261">
        <f>O12/K12-1</f>
        <v>1.2592592592592591</v>
      </c>
      <c r="Q12" s="260">
        <f t="shared" si="3"/>
        <v>102</v>
      </c>
      <c r="R12" s="261">
        <f t="shared" si="12"/>
        <v>25.142857142857142</v>
      </c>
      <c r="S12" s="260">
        <f t="shared" si="13"/>
        <v>176</v>
      </c>
      <c r="T12" s="259">
        <f t="shared" si="10"/>
        <v>1.639050604567846E-2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8.519 viajeros 
cuota: 76,3%</v>
      </c>
    </row>
    <row r="20" spans="1:27" x14ac:dyDescent="0.25">
      <c r="AA20" t="str">
        <f>CONCATENATE("Apartamentos: 
",FIXED(O10,0)," viajeros
cuota: ",FIXED(T10*100,1),"%")</f>
        <v>Apartamentos: 
2.646 viajeros
cuota: 23,7%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191</v>
      </c>
      <c r="C134" s="244">
        <v>11817</v>
      </c>
      <c r="D134" s="229">
        <v>39986</v>
      </c>
      <c r="E134" s="229">
        <v>75857</v>
      </c>
      <c r="F134" s="229">
        <v>67064</v>
      </c>
      <c r="G134" s="230">
        <f>F134/E134-1</f>
        <v>-0.1159154725338466</v>
      </c>
      <c r="H134" s="229">
        <f>F134-E134</f>
        <v>-8793</v>
      </c>
      <c r="I134" s="230">
        <f>F134/F$134</f>
        <v>1</v>
      </c>
      <c r="J134" s="229">
        <v>64415</v>
      </c>
      <c r="K134" s="230">
        <f>J134/J$134</f>
        <v>1</v>
      </c>
      <c r="L134" s="230">
        <f>J134/F134-1</f>
        <v>-3.9499582488369267E-2</v>
      </c>
      <c r="M134" s="229">
        <f>J134-F134</f>
        <v>-2649</v>
      </c>
      <c r="N134" s="230">
        <f>J134/D134-1</f>
        <v>0.61093882859000659</v>
      </c>
      <c r="O134" s="229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8420</v>
      </c>
      <c r="D135" s="247">
        <v>30757</v>
      </c>
      <c r="E135" s="247">
        <v>64410</v>
      </c>
      <c r="F135" s="247">
        <v>52216</v>
      </c>
      <c r="G135" s="251">
        <f>IFERROR(F135/E135-1,"-")</f>
        <v>-0.18931842881540129</v>
      </c>
      <c r="H135" s="247">
        <f t="shared" ref="H135:H138" si="14">F135-E135</f>
        <v>-12194</v>
      </c>
      <c r="I135" s="249">
        <f>F135/F$134</f>
        <v>0.7785995467016581</v>
      </c>
      <c r="J135" s="247">
        <v>49406</v>
      </c>
      <c r="K135" s="248">
        <f t="shared" ref="K135:K138" si="15">J135/J$134</f>
        <v>0.76699526507800975</v>
      </c>
      <c r="L135" s="249">
        <f t="shared" ref="L135:L138" si="16">J135/F135-1</f>
        <v>-5.3814922629079165E-2</v>
      </c>
      <c r="M135" s="250">
        <f t="shared" ref="M135:M138" si="17">J135-F135</f>
        <v>-2810</v>
      </c>
      <c r="N135" s="248">
        <f t="shared" ref="N135:N138" si="18">J135/D135-1</f>
        <v>0.60633351757323539</v>
      </c>
      <c r="O135" s="247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2109</v>
      </c>
      <c r="D136" s="253">
        <v>1711</v>
      </c>
      <c r="E136" s="253">
        <v>12871</v>
      </c>
      <c r="F136" s="253">
        <v>12769</v>
      </c>
      <c r="G136" s="257">
        <f t="shared" ref="G136:G138" si="20">IFERROR(F136/E136-1,"-")</f>
        <v>-7.9247921684406641E-3</v>
      </c>
      <c r="H136" s="253">
        <f t="shared" si="14"/>
        <v>-102</v>
      </c>
      <c r="I136" s="261">
        <f t="shared" ref="I136:I138" si="21">F136/F$134</f>
        <v>0.19040021472026722</v>
      </c>
      <c r="J136" s="253">
        <v>10236</v>
      </c>
      <c r="K136" s="259">
        <f t="shared" si="15"/>
        <v>0.15890708685865093</v>
      </c>
      <c r="L136" s="261">
        <f t="shared" si="16"/>
        <v>-0.19837105489858253</v>
      </c>
      <c r="M136" s="260">
        <f t="shared" si="17"/>
        <v>-2533</v>
      </c>
      <c r="N136" s="259">
        <f t="shared" si="18"/>
        <v>4.9824663939216833</v>
      </c>
      <c r="O136" s="253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17480</v>
      </c>
      <c r="D137" s="253">
        <v>29046</v>
      </c>
      <c r="E137" s="253">
        <v>51539</v>
      </c>
      <c r="F137" s="253">
        <v>39447</v>
      </c>
      <c r="G137" s="255">
        <f t="shared" si="20"/>
        <v>-0.23461844428491041</v>
      </c>
      <c r="H137" s="253">
        <f t="shared" si="14"/>
        <v>-12092</v>
      </c>
      <c r="I137" s="265">
        <f t="shared" si="21"/>
        <v>0.58819933198139096</v>
      </c>
      <c r="J137" s="253">
        <v>39170</v>
      </c>
      <c r="K137" s="259">
        <f t="shared" si="15"/>
        <v>0.6080881782193589</v>
      </c>
      <c r="L137" s="261">
        <f t="shared" si="16"/>
        <v>-7.0220802595888365E-3</v>
      </c>
      <c r="M137" s="260">
        <f t="shared" si="17"/>
        <v>-277</v>
      </c>
      <c r="N137" s="259">
        <f t="shared" si="18"/>
        <v>0.34855057495007924</v>
      </c>
      <c r="O137" s="253">
        <f t="shared" si="19"/>
        <v>10124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6019</v>
      </c>
      <c r="D138" s="247">
        <v>9229</v>
      </c>
      <c r="E138" s="247">
        <v>11447</v>
      </c>
      <c r="F138" s="247">
        <v>14848</v>
      </c>
      <c r="G138" s="251">
        <f t="shared" si="20"/>
        <v>0.29710841268454624</v>
      </c>
      <c r="H138" s="247">
        <f t="shared" si="14"/>
        <v>3401</v>
      </c>
      <c r="I138" s="249">
        <f t="shared" si="21"/>
        <v>0.22140045329834188</v>
      </c>
      <c r="J138" s="247">
        <v>15009</v>
      </c>
      <c r="K138" s="248">
        <f t="shared" si="15"/>
        <v>0.23300473492199023</v>
      </c>
      <c r="L138" s="249">
        <f t="shared" si="16"/>
        <v>1.0843211206896575E-2</v>
      </c>
      <c r="M138" s="250">
        <f t="shared" si="17"/>
        <v>161</v>
      </c>
      <c r="N138" s="248">
        <f t="shared" si="18"/>
        <v>0.6262867049517824</v>
      </c>
      <c r="O138" s="247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856C9-BCDB-4D1F-8166-C9E17D3D5BC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197</v>
      </c>
      <c r="C6" s="244">
        <v>7602</v>
      </c>
      <c r="D6" s="244">
        <v>1017</v>
      </c>
      <c r="E6" s="244">
        <v>6052</v>
      </c>
      <c r="F6" s="245">
        <f>E6/$E$6</f>
        <v>1</v>
      </c>
      <c r="G6" s="244">
        <v>7095</v>
      </c>
      <c r="H6" s="245">
        <f>G6/E6-1</f>
        <v>0.1723397224058163</v>
      </c>
      <c r="I6" s="244">
        <f>G6-E6</f>
        <v>1043</v>
      </c>
      <c r="J6" s="245">
        <f>G6/$G$6</f>
        <v>1</v>
      </c>
      <c r="K6" s="244">
        <v>6395</v>
      </c>
      <c r="L6" s="245">
        <f t="shared" ref="L6:L12" si="0">K6/G6-1</f>
        <v>-9.8661028893587077E-2</v>
      </c>
      <c r="M6" s="244">
        <f t="shared" ref="M6:M12" si="1">K6-G6</f>
        <v>-700</v>
      </c>
      <c r="N6" s="245">
        <f>K6/$K$6</f>
        <v>1</v>
      </c>
      <c r="O6" s="244">
        <v>7307</v>
      </c>
      <c r="P6" s="245">
        <f t="shared" ref="P6:P11" si="2">O6/K6-1</f>
        <v>0.14261141516810016</v>
      </c>
      <c r="Q6" s="244">
        <f t="shared" ref="Q6:Q12" si="3">O6-K6</f>
        <v>912</v>
      </c>
      <c r="R6" s="245">
        <f>O6/C6-1</f>
        <v>-3.8805577479610665E-2</v>
      </c>
      <c r="S6" s="244">
        <f>O6-C6</f>
        <v>-295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6655</v>
      </c>
      <c r="D7" s="247">
        <v>719</v>
      </c>
      <c r="E7" s="247">
        <v>5055</v>
      </c>
      <c r="F7" s="248">
        <f t="shared" ref="F7:F12" si="4">E7/$E$6</f>
        <v>0.83526107072042299</v>
      </c>
      <c r="G7" s="247">
        <v>5899</v>
      </c>
      <c r="H7" s="249">
        <f>G7/E7-1</f>
        <v>0.16696340257171127</v>
      </c>
      <c r="I7" s="250">
        <f>G7-E7</f>
        <v>844</v>
      </c>
      <c r="J7" s="248">
        <f>G7/$G$6</f>
        <v>0.83143058491895705</v>
      </c>
      <c r="K7" s="247">
        <v>5106</v>
      </c>
      <c r="L7" s="251">
        <f t="shared" si="0"/>
        <v>-0.13442956433293773</v>
      </c>
      <c r="M7" s="252">
        <f t="shared" si="1"/>
        <v>-793</v>
      </c>
      <c r="N7" s="248">
        <f>K7/$K$6</f>
        <v>0.79843627834245501</v>
      </c>
      <c r="O7" s="247">
        <v>5814</v>
      </c>
      <c r="P7" s="249">
        <f t="shared" si="2"/>
        <v>0.13866039952996467</v>
      </c>
      <c r="Q7" s="250">
        <f t="shared" si="3"/>
        <v>708</v>
      </c>
      <c r="R7" s="249">
        <f t="shared" ref="R7:R10" si="5">O7/C7-1</f>
        <v>-0.12637114951164541</v>
      </c>
      <c r="S7" s="250">
        <f t="shared" ref="S7:S10" si="6">O7-C7</f>
        <v>-841</v>
      </c>
      <c r="T7" s="248">
        <f>O7/$O$6</f>
        <v>0.79567537977282055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1240</v>
      </c>
      <c r="D8" s="253">
        <v>92</v>
      </c>
      <c r="E8" s="253">
        <v>335</v>
      </c>
      <c r="F8" s="254">
        <f t="shared" si="4"/>
        <v>5.5353602115003307E-2</v>
      </c>
      <c r="G8" s="253">
        <v>1242</v>
      </c>
      <c r="H8" s="255">
        <f>IFERROR(G8/E8-1,"-")</f>
        <v>2.707462686567164</v>
      </c>
      <c r="I8" s="256">
        <f t="shared" ref="I8:I12" si="7">G8-E8</f>
        <v>907</v>
      </c>
      <c r="J8" s="254">
        <f t="shared" ref="J8:J12" si="8">G8/$G$6</f>
        <v>0.17505285412262156</v>
      </c>
      <c r="K8" s="253">
        <v>708</v>
      </c>
      <c r="L8" s="257">
        <f>IFERROR(K8/G8-1,"-")</f>
        <v>-0.42995169082125606</v>
      </c>
      <c r="M8" s="258">
        <f>IF(G8=0,"nd",K8-G8)</f>
        <v>-534</v>
      </c>
      <c r="N8" s="259">
        <f t="shared" ref="N8:N12" si="9">K8/$K$6</f>
        <v>0.11071149335418295</v>
      </c>
      <c r="O8" s="253">
        <v>1269</v>
      </c>
      <c r="P8" s="257">
        <f>IFERROR(O8/K8-1,"-")</f>
        <v>0.79237288135593231</v>
      </c>
      <c r="Q8" s="260">
        <f t="shared" si="3"/>
        <v>561</v>
      </c>
      <c r="R8" s="257">
        <f>IFERROR(O8/C8-1,"-")</f>
        <v>2.3387096774193594E-2</v>
      </c>
      <c r="S8" s="260">
        <f t="shared" si="6"/>
        <v>29</v>
      </c>
      <c r="T8" s="259">
        <f t="shared" ref="T8:T12" si="10">O8/$O$6</f>
        <v>0.17366908443957849</v>
      </c>
      <c r="V8" s="29"/>
      <c r="W8" s="79"/>
      <c r="AE8" s="1"/>
    </row>
    <row r="9" spans="1:31" s="4" customFormat="1" x14ac:dyDescent="0.25">
      <c r="B9" s="97" t="s">
        <v>61</v>
      </c>
      <c r="C9" s="253">
        <v>5415</v>
      </c>
      <c r="D9" s="253">
        <v>627</v>
      </c>
      <c r="E9" s="253">
        <v>4720</v>
      </c>
      <c r="F9" s="259">
        <f t="shared" si="4"/>
        <v>0.77990746860541971</v>
      </c>
      <c r="G9" s="253">
        <v>4657</v>
      </c>
      <c r="H9" s="255">
        <f>IFERROR(G9/E9-1,"-")</f>
        <v>-1.3347457627118642E-2</v>
      </c>
      <c r="I9" s="260">
        <f t="shared" si="7"/>
        <v>-63</v>
      </c>
      <c r="J9" s="259">
        <f t="shared" si="8"/>
        <v>0.65637773079633543</v>
      </c>
      <c r="K9" s="253">
        <v>4398</v>
      </c>
      <c r="L9" s="257">
        <f>IFERROR(K9/G9-1,"-")</f>
        <v>-5.561520292033495E-2</v>
      </c>
      <c r="M9" s="258">
        <f>IF(G9=0,"nd",K9-G9)</f>
        <v>-259</v>
      </c>
      <c r="N9" s="259">
        <f t="shared" si="9"/>
        <v>0.68772478498827205</v>
      </c>
      <c r="O9" s="253">
        <v>4545</v>
      </c>
      <c r="P9" s="257">
        <f t="shared" si="2"/>
        <v>3.3424283765347784E-2</v>
      </c>
      <c r="Q9" s="260">
        <f t="shared" si="3"/>
        <v>147</v>
      </c>
      <c r="R9" s="261">
        <f t="shared" si="5"/>
        <v>-0.16066481994459836</v>
      </c>
      <c r="S9" s="260">
        <f t="shared" si="6"/>
        <v>-870</v>
      </c>
      <c r="T9" s="259">
        <f t="shared" si="10"/>
        <v>0.62200629533324214</v>
      </c>
      <c r="V9" s="29"/>
      <c r="W9" s="79"/>
      <c r="AE9" s="1"/>
    </row>
    <row r="10" spans="1:31" s="4" customFormat="1" x14ac:dyDescent="0.25">
      <c r="B10" s="246" t="s">
        <v>193</v>
      </c>
      <c r="C10" s="262">
        <v>947</v>
      </c>
      <c r="D10" s="262">
        <v>298</v>
      </c>
      <c r="E10" s="262">
        <v>997</v>
      </c>
      <c r="F10" s="263">
        <f>IFERROR(E10/$E$6,"-")</f>
        <v>0.16473892927957701</v>
      </c>
      <c r="G10" s="262">
        <v>1196</v>
      </c>
      <c r="H10" s="251">
        <f>IFERROR(G10/E10-1,"-")</f>
        <v>0.19959879638916744</v>
      </c>
      <c r="I10" s="252">
        <f>IFERROR(G10-E10,"-")</f>
        <v>199</v>
      </c>
      <c r="J10" s="263">
        <f>IFERROR(G10/$G$6,"-")</f>
        <v>0.16856941508104298</v>
      </c>
      <c r="K10" s="262">
        <v>1289</v>
      </c>
      <c r="L10" s="251">
        <f>IFERROR(K10/G10-1,"-")</f>
        <v>7.7759197324414719E-2</v>
      </c>
      <c r="M10" s="252">
        <f>IFERROR(K10-G10,"-")</f>
        <v>93</v>
      </c>
      <c r="N10" s="263">
        <f>IFERROR(K10/$K$6,"-")</f>
        <v>0.20156372165754496</v>
      </c>
      <c r="O10" s="262">
        <v>1493</v>
      </c>
      <c r="P10" s="251">
        <f>IFERROR(O10/K10-1,"-")</f>
        <v>0.15826221877424351</v>
      </c>
      <c r="Q10" s="252">
        <f>IFERROR(O10-K10,"-")</f>
        <v>204</v>
      </c>
      <c r="R10" s="251">
        <f t="shared" si="5"/>
        <v>0.57655755015839483</v>
      </c>
      <c r="S10" s="252">
        <f t="shared" si="6"/>
        <v>546</v>
      </c>
      <c r="T10" s="263">
        <f>IFERROR(O10/$O$6,"-")</f>
        <v>0.20432462022717943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925</v>
      </c>
      <c r="D11" s="253">
        <v>128</v>
      </c>
      <c r="E11" s="253">
        <v>921</v>
      </c>
      <c r="F11" s="259">
        <f t="shared" si="4"/>
        <v>0.1521810971579643</v>
      </c>
      <c r="G11" s="253">
        <v>1098</v>
      </c>
      <c r="H11" s="261">
        <f t="shared" ref="H11:H12" si="11">G11/E11-1</f>
        <v>0.19218241042345285</v>
      </c>
      <c r="I11" s="260">
        <f t="shared" si="7"/>
        <v>177</v>
      </c>
      <c r="J11" s="259">
        <f t="shared" si="8"/>
        <v>0.1547568710359408</v>
      </c>
      <c r="K11" s="253">
        <v>1208</v>
      </c>
      <c r="L11" s="257">
        <f>K11/G11-1</f>
        <v>0.10018214936247727</v>
      </c>
      <c r="M11" s="260">
        <f t="shared" si="1"/>
        <v>110</v>
      </c>
      <c r="N11" s="259">
        <f t="shared" si="9"/>
        <v>0.1888975762314308</v>
      </c>
      <c r="O11" s="253">
        <v>1310</v>
      </c>
      <c r="P11" s="261">
        <f t="shared" si="2"/>
        <v>8.4437086092715274E-2</v>
      </c>
      <c r="Q11" s="260">
        <f t="shared" si="3"/>
        <v>102</v>
      </c>
      <c r="R11" s="261">
        <f t="shared" ref="R11:R12" si="12">O11/D11-1</f>
        <v>9.234375</v>
      </c>
      <c r="S11" s="260">
        <f t="shared" ref="S11:S12" si="13">O11-D11</f>
        <v>1182</v>
      </c>
      <c r="T11" s="259">
        <f t="shared" si="10"/>
        <v>0.17928014232927331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22</v>
      </c>
      <c r="D12" s="253">
        <v>7</v>
      </c>
      <c r="E12" s="253">
        <v>76</v>
      </c>
      <c r="F12" s="259">
        <f t="shared" si="4"/>
        <v>1.255783212161269E-2</v>
      </c>
      <c r="G12" s="253">
        <v>98</v>
      </c>
      <c r="H12" s="261">
        <f t="shared" si="11"/>
        <v>0.28947368421052633</v>
      </c>
      <c r="I12" s="260">
        <f t="shared" si="7"/>
        <v>22</v>
      </c>
      <c r="J12" s="259">
        <f t="shared" si="8"/>
        <v>1.3812544045102185E-2</v>
      </c>
      <c r="K12" s="253">
        <v>81</v>
      </c>
      <c r="L12" s="257">
        <f t="shared" si="0"/>
        <v>-0.17346938775510201</v>
      </c>
      <c r="M12" s="260">
        <f t="shared" si="1"/>
        <v>-17</v>
      </c>
      <c r="N12" s="259">
        <f t="shared" si="9"/>
        <v>1.2666145426114151E-2</v>
      </c>
      <c r="O12" s="253">
        <v>183</v>
      </c>
      <c r="P12" s="261">
        <f>O12/K12-1</f>
        <v>1.2592592592592591</v>
      </c>
      <c r="Q12" s="260">
        <f t="shared" si="3"/>
        <v>102</v>
      </c>
      <c r="R12" s="261">
        <f t="shared" si="12"/>
        <v>25.142857142857142</v>
      </c>
      <c r="S12" s="260">
        <f t="shared" si="13"/>
        <v>176</v>
      </c>
      <c r="T12" s="259">
        <f t="shared" si="10"/>
        <v>2.5044477897906117E-2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5.814 viajeros 
cuota: 79,6%</v>
      </c>
    </row>
    <row r="20" spans="27:27" x14ac:dyDescent="0.25">
      <c r="AA20" t="str">
        <f>CONCATENATE("Apartamentos: 
",FIXED(O10,0)," viajeros
cuota: ",FIXED(T10*100,1),"%")</f>
        <v>Apartamentos: 
1.493 viajeros
cuota: 20,4%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197</v>
      </c>
      <c r="C134" s="229">
        <v>26848</v>
      </c>
      <c r="D134" s="229">
        <v>39986</v>
      </c>
      <c r="E134" s="229">
        <v>75857</v>
      </c>
      <c r="F134" s="229">
        <v>67064</v>
      </c>
      <c r="G134" s="230">
        <f>F134/E134-1</f>
        <v>-0.1159154725338466</v>
      </c>
      <c r="H134" s="229">
        <f>F134-E134</f>
        <v>-8793</v>
      </c>
      <c r="I134" s="230">
        <f>F134/F$134</f>
        <v>1</v>
      </c>
      <c r="J134" s="229">
        <v>64415</v>
      </c>
      <c r="K134" s="230">
        <f>J134/J$134</f>
        <v>1</v>
      </c>
      <c r="L134" s="230">
        <f>J134/F134-1</f>
        <v>-3.9499582488369267E-2</v>
      </c>
      <c r="M134" s="229">
        <f>J134-F134</f>
        <v>-2649</v>
      </c>
      <c r="N134" s="230">
        <f>J134/D134-1</f>
        <v>0.61093882859000659</v>
      </c>
      <c r="O134" s="229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20829</v>
      </c>
      <c r="D135" s="247">
        <v>30757</v>
      </c>
      <c r="E135" s="247">
        <v>64410</v>
      </c>
      <c r="F135" s="247">
        <v>52216</v>
      </c>
      <c r="G135" s="251">
        <f>IFERROR(F135/E135-1,"-")</f>
        <v>-0.18931842881540129</v>
      </c>
      <c r="H135" s="247">
        <f t="shared" ref="H135:H138" si="14">F135-E135</f>
        <v>-12194</v>
      </c>
      <c r="I135" s="249">
        <f>F135/F$134</f>
        <v>0.7785995467016581</v>
      </c>
      <c r="J135" s="247">
        <v>49406</v>
      </c>
      <c r="K135" s="248">
        <f t="shared" ref="K135:K138" si="15">J135/J$134</f>
        <v>0.76699526507800975</v>
      </c>
      <c r="L135" s="249">
        <f t="shared" ref="L135:L138" si="16">J135/F135-1</f>
        <v>-5.3814922629079165E-2</v>
      </c>
      <c r="M135" s="250">
        <f t="shared" ref="M135:M138" si="17">J135-F135</f>
        <v>-2810</v>
      </c>
      <c r="N135" s="248">
        <f t="shared" ref="N135:N138" si="18">J135/D135-1</f>
        <v>0.60633351757323539</v>
      </c>
      <c r="O135" s="247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3349</v>
      </c>
      <c r="D136" s="253">
        <v>1711</v>
      </c>
      <c r="E136" s="253">
        <v>12871</v>
      </c>
      <c r="F136" s="253">
        <v>12769</v>
      </c>
      <c r="G136" s="257">
        <f t="shared" ref="G136:G138" si="20">IFERROR(F136/E136-1,"-")</f>
        <v>-7.9247921684406641E-3</v>
      </c>
      <c r="H136" s="253">
        <f t="shared" si="14"/>
        <v>-102</v>
      </c>
      <c r="I136" s="261">
        <f t="shared" ref="I136:I138" si="21">F136/F$134</f>
        <v>0.19040021472026722</v>
      </c>
      <c r="J136" s="253">
        <v>10236</v>
      </c>
      <c r="K136" s="259">
        <f t="shared" si="15"/>
        <v>0.15890708685865093</v>
      </c>
      <c r="L136" s="261">
        <f t="shared" si="16"/>
        <v>-0.19837105489858253</v>
      </c>
      <c r="M136" s="260">
        <f t="shared" si="17"/>
        <v>-2533</v>
      </c>
      <c r="N136" s="259">
        <f t="shared" si="18"/>
        <v>4.9824663939216833</v>
      </c>
      <c r="O136" s="253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17480</v>
      </c>
      <c r="D137" s="253">
        <v>29046</v>
      </c>
      <c r="E137" s="253">
        <v>51539</v>
      </c>
      <c r="F137" s="253">
        <v>39447</v>
      </c>
      <c r="G137" s="255">
        <f t="shared" si="20"/>
        <v>-0.23461844428491041</v>
      </c>
      <c r="H137" s="253">
        <f t="shared" si="14"/>
        <v>-12092</v>
      </c>
      <c r="I137" s="265">
        <f t="shared" si="21"/>
        <v>0.58819933198139096</v>
      </c>
      <c r="J137" s="253">
        <v>39170</v>
      </c>
      <c r="K137" s="259">
        <f t="shared" si="15"/>
        <v>0.6080881782193589</v>
      </c>
      <c r="L137" s="261">
        <f t="shared" si="16"/>
        <v>-7.0220802595888365E-3</v>
      </c>
      <c r="M137" s="260">
        <f t="shared" si="17"/>
        <v>-277</v>
      </c>
      <c r="N137" s="259">
        <f t="shared" si="18"/>
        <v>0.34855057495007924</v>
      </c>
      <c r="O137" s="253">
        <f t="shared" si="19"/>
        <v>10124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6019</v>
      </c>
      <c r="D138" s="247">
        <v>9229</v>
      </c>
      <c r="E138" s="247">
        <v>11447</v>
      </c>
      <c r="F138" s="247">
        <v>14848</v>
      </c>
      <c r="G138" s="251">
        <f t="shared" si="20"/>
        <v>0.29710841268454624</v>
      </c>
      <c r="H138" s="247">
        <f t="shared" si="14"/>
        <v>3401</v>
      </c>
      <c r="I138" s="249">
        <f t="shared" si="21"/>
        <v>0.22140045329834188</v>
      </c>
      <c r="J138" s="247">
        <v>15009</v>
      </c>
      <c r="K138" s="248">
        <f t="shared" si="15"/>
        <v>0.23300473492199023</v>
      </c>
      <c r="L138" s="249">
        <f t="shared" si="16"/>
        <v>1.0843211206896575E-2</v>
      </c>
      <c r="M138" s="250">
        <f t="shared" si="17"/>
        <v>161</v>
      </c>
      <c r="N138" s="248">
        <f t="shared" si="18"/>
        <v>0.6262867049517824</v>
      </c>
      <c r="O138" s="247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EA7BC-16B1-404F-A2B7-A4D78169956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46974-F130-44FA-B693-391F97B3C3C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199</v>
      </c>
      <c r="C6" s="244">
        <v>4215</v>
      </c>
      <c r="D6" s="244">
        <v>3859</v>
      </c>
      <c r="E6" s="244">
        <v>4037</v>
      </c>
      <c r="F6" s="245">
        <f>E6/$E$6</f>
        <v>1</v>
      </c>
      <c r="G6" s="244">
        <v>2819</v>
      </c>
      <c r="H6" s="245">
        <f>G6/E6-1</f>
        <v>-0.30170918999256879</v>
      </c>
      <c r="I6" s="244">
        <f>G6-E6</f>
        <v>-1218</v>
      </c>
      <c r="J6" s="245">
        <f>G6/$G$6</f>
        <v>1</v>
      </c>
      <c r="K6" s="244">
        <v>2939</v>
      </c>
      <c r="L6" s="245">
        <f t="shared" ref="L6:L12" si="0">K6/G6-1</f>
        <v>4.2568286626463392E-2</v>
      </c>
      <c r="M6" s="244">
        <f t="shared" ref="M6:M12" si="1">K6-G6</f>
        <v>120</v>
      </c>
      <c r="N6" s="245">
        <f>K6/$K$6</f>
        <v>1</v>
      </c>
      <c r="O6" s="244">
        <v>3858</v>
      </c>
      <c r="P6" s="245">
        <f t="shared" ref="P6:P11" si="2">O6/K6-1</f>
        <v>0.31269139162980597</v>
      </c>
      <c r="Q6" s="244">
        <f t="shared" ref="Q6:Q12" si="3">O6-K6</f>
        <v>919</v>
      </c>
      <c r="R6" s="245">
        <f>O6/C6-1</f>
        <v>-8.4697508896797169E-2</v>
      </c>
      <c r="S6" s="244">
        <f>O6-C6</f>
        <v>-357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1765</v>
      </c>
      <c r="D7" s="247">
        <v>367</v>
      </c>
      <c r="E7" s="247">
        <v>2294</v>
      </c>
      <c r="F7" s="248">
        <f t="shared" ref="F7:F12" si="4">E7/$E$6</f>
        <v>0.56824374535546196</v>
      </c>
      <c r="G7" s="247">
        <v>1507</v>
      </c>
      <c r="H7" s="249">
        <f>G7/E7-1</f>
        <v>-0.34306887532693986</v>
      </c>
      <c r="I7" s="250">
        <f>G7-E7</f>
        <v>-787</v>
      </c>
      <c r="J7" s="248">
        <f>G7/$G$6</f>
        <v>0.53458673288400138</v>
      </c>
      <c r="K7" s="247">
        <v>1556</v>
      </c>
      <c r="L7" s="251">
        <f t="shared" si="0"/>
        <v>3.2514930325149294E-2</v>
      </c>
      <c r="M7" s="252">
        <f t="shared" si="1"/>
        <v>49</v>
      </c>
      <c r="N7" s="248">
        <f>K7/$K$6</f>
        <v>0.5294317795168425</v>
      </c>
      <c r="O7" s="247">
        <v>2705</v>
      </c>
      <c r="P7" s="249">
        <f t="shared" si="2"/>
        <v>0.73843187660668375</v>
      </c>
      <c r="Q7" s="250">
        <f t="shared" si="3"/>
        <v>1149</v>
      </c>
      <c r="R7" s="249">
        <f t="shared" ref="R7:R10" si="5">O7/C7-1</f>
        <v>0.53257790368271962</v>
      </c>
      <c r="S7" s="250">
        <f t="shared" ref="S7:S10" si="6">O7-C7</f>
        <v>940</v>
      </c>
      <c r="T7" s="248">
        <f>O7/$O$6</f>
        <v>0.70114048729911871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869</v>
      </c>
      <c r="D8" s="253">
        <v>251</v>
      </c>
      <c r="E8" s="253">
        <v>1127</v>
      </c>
      <c r="F8" s="254">
        <f t="shared" si="4"/>
        <v>0.27916769878622738</v>
      </c>
      <c r="G8" s="253">
        <v>874</v>
      </c>
      <c r="H8" s="255">
        <f>IFERROR(G8/E8-1,"-")</f>
        <v>-0.22448979591836737</v>
      </c>
      <c r="I8" s="256">
        <f t="shared" ref="I8:I12" si="7">G8-E8</f>
        <v>-253</v>
      </c>
      <c r="J8" s="254">
        <f t="shared" ref="J8:J12" si="8">G8/$G$6</f>
        <v>0.3100390209294076</v>
      </c>
      <c r="K8" s="253">
        <v>723</v>
      </c>
      <c r="L8" s="257">
        <f>IFERROR(K8/G8-1,"-")</f>
        <v>-0.17276887871853552</v>
      </c>
      <c r="M8" s="258">
        <f>IF(G8=0,"nd",K8-G8)</f>
        <v>-151</v>
      </c>
      <c r="N8" s="259">
        <f t="shared" ref="N8:N12" si="9">K8/$K$6</f>
        <v>0.24600204151071794</v>
      </c>
      <c r="O8" s="253">
        <v>1439</v>
      </c>
      <c r="P8" s="257">
        <f>IFERROR(O8/K8-1,"-")</f>
        <v>0.99031811894882438</v>
      </c>
      <c r="Q8" s="260">
        <f t="shared" si="3"/>
        <v>716</v>
      </c>
      <c r="R8" s="257">
        <f>IFERROR(O8/C8-1,"-")</f>
        <v>0.65592635212888384</v>
      </c>
      <c r="S8" s="260">
        <f t="shared" si="6"/>
        <v>570</v>
      </c>
      <c r="T8" s="259">
        <f t="shared" ref="T8:T12" si="10">O8/$O$6</f>
        <v>0.37299118714359775</v>
      </c>
      <c r="V8" s="29"/>
      <c r="W8" s="79"/>
      <c r="AE8" s="1"/>
    </row>
    <row r="9" spans="1:31" s="4" customFormat="1" x14ac:dyDescent="0.25">
      <c r="B9" s="97" t="s">
        <v>61</v>
      </c>
      <c r="C9" s="253">
        <v>896</v>
      </c>
      <c r="D9" s="253">
        <v>116</v>
      </c>
      <c r="E9" s="253">
        <v>1167</v>
      </c>
      <c r="F9" s="259">
        <f t="shared" si="4"/>
        <v>0.28907604656923458</v>
      </c>
      <c r="G9" s="253">
        <v>633</v>
      </c>
      <c r="H9" s="255">
        <f>IFERROR(G9/E9-1,"-")</f>
        <v>-0.45758354755784059</v>
      </c>
      <c r="I9" s="260">
        <f t="shared" si="7"/>
        <v>-534</v>
      </c>
      <c r="J9" s="259">
        <f t="shared" si="8"/>
        <v>0.22454771195459383</v>
      </c>
      <c r="K9" s="253">
        <v>833</v>
      </c>
      <c r="L9" s="257">
        <f>IFERROR(K9/G9-1,"-")</f>
        <v>0.31595576619273302</v>
      </c>
      <c r="M9" s="258">
        <f>IF(G9=0,"nd",K9-G9)</f>
        <v>200</v>
      </c>
      <c r="N9" s="259">
        <f t="shared" si="9"/>
        <v>0.28342973800612453</v>
      </c>
      <c r="O9" s="253">
        <v>1266</v>
      </c>
      <c r="P9" s="257">
        <f t="shared" si="2"/>
        <v>0.5198079231692676</v>
      </c>
      <c r="Q9" s="260">
        <f t="shared" si="3"/>
        <v>433</v>
      </c>
      <c r="R9" s="261">
        <f t="shared" si="5"/>
        <v>0.4129464285714286</v>
      </c>
      <c r="S9" s="260">
        <f t="shared" si="6"/>
        <v>370</v>
      </c>
      <c r="T9" s="259">
        <f t="shared" si="10"/>
        <v>0.32814930015552102</v>
      </c>
      <c r="V9" s="29"/>
      <c r="W9" s="79"/>
      <c r="AE9" s="1"/>
    </row>
    <row r="10" spans="1:31" s="4" customFormat="1" x14ac:dyDescent="0.25">
      <c r="B10" s="246" t="s">
        <v>193</v>
      </c>
      <c r="C10" s="262">
        <v>2450</v>
      </c>
      <c r="D10" s="262">
        <v>3492</v>
      </c>
      <c r="E10" s="262">
        <v>1743</v>
      </c>
      <c r="F10" s="263">
        <f>IFERROR(E10/$E$6,"-")</f>
        <v>0.43175625464453804</v>
      </c>
      <c r="G10" s="262">
        <v>1312</v>
      </c>
      <c r="H10" s="251">
        <f>IFERROR(G10/E10-1,"-")</f>
        <v>-0.24727481353987379</v>
      </c>
      <c r="I10" s="252">
        <f>IFERROR(G10-E10,"-")</f>
        <v>-431</v>
      </c>
      <c r="J10" s="263">
        <f>IFERROR(G10/$G$6,"-")</f>
        <v>0.46541326711599856</v>
      </c>
      <c r="K10" s="262">
        <v>1383</v>
      </c>
      <c r="L10" s="251">
        <f>IFERROR(K10/G10-1,"-")</f>
        <v>5.4115853658536661E-2</v>
      </c>
      <c r="M10" s="252">
        <f>IFERROR(K10-G10,"-")</f>
        <v>71</v>
      </c>
      <c r="N10" s="263">
        <f>IFERROR(K10/$K$6,"-")</f>
        <v>0.47056822048315755</v>
      </c>
      <c r="O10" s="262">
        <v>1153</v>
      </c>
      <c r="P10" s="251">
        <f>IFERROR(O10/K10-1,"-")</f>
        <v>-0.16630513376717282</v>
      </c>
      <c r="Q10" s="252">
        <f>IFERROR(O10-K10,"-")</f>
        <v>-230</v>
      </c>
      <c r="R10" s="251">
        <f t="shared" si="5"/>
        <v>-0.52938775510204084</v>
      </c>
      <c r="S10" s="252">
        <f t="shared" si="6"/>
        <v>-1297</v>
      </c>
      <c r="T10" s="263">
        <f>IFERROR(O10/$O$6,"-")</f>
        <v>0.29885951270088129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2275</v>
      </c>
      <c r="D11" s="253">
        <v>718</v>
      </c>
      <c r="E11" s="253">
        <v>1329</v>
      </c>
      <c r="F11" s="259">
        <f t="shared" si="4"/>
        <v>0.32920485509041369</v>
      </c>
      <c r="G11" s="253">
        <v>914</v>
      </c>
      <c r="H11" s="261">
        <f t="shared" ref="H11:H12" si="11">G11/E11-1</f>
        <v>-0.31226486079759219</v>
      </c>
      <c r="I11" s="260">
        <f t="shared" si="7"/>
        <v>-415</v>
      </c>
      <c r="J11" s="259">
        <f t="shared" si="8"/>
        <v>0.32422844980489535</v>
      </c>
      <c r="K11" s="253">
        <v>1060</v>
      </c>
      <c r="L11" s="257">
        <f>K11/G11-1</f>
        <v>0.15973741794310725</v>
      </c>
      <c r="M11" s="260">
        <f t="shared" si="1"/>
        <v>146</v>
      </c>
      <c r="N11" s="259">
        <f t="shared" si="9"/>
        <v>0.36066689350119085</v>
      </c>
      <c r="O11" s="253">
        <v>953</v>
      </c>
      <c r="P11" s="261">
        <f t="shared" si="2"/>
        <v>-0.10094339622641513</v>
      </c>
      <c r="Q11" s="260">
        <f t="shared" si="3"/>
        <v>-107</v>
      </c>
      <c r="R11" s="261">
        <f t="shared" ref="R11:R12" si="12">O11/D11-1</f>
        <v>0.32729805013927571</v>
      </c>
      <c r="S11" s="260">
        <f t="shared" ref="S11:S12" si="13">O11-D11</f>
        <v>235</v>
      </c>
      <c r="T11" s="259">
        <f t="shared" si="10"/>
        <v>0.2470191809227579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175</v>
      </c>
      <c r="D12" s="253">
        <v>742</v>
      </c>
      <c r="E12" s="253">
        <v>414</v>
      </c>
      <c r="F12" s="259">
        <f t="shared" si="4"/>
        <v>0.10255139955412435</v>
      </c>
      <c r="G12" s="253">
        <v>398</v>
      </c>
      <c r="H12" s="261">
        <f t="shared" si="11"/>
        <v>-3.8647342995169032E-2</v>
      </c>
      <c r="I12" s="260">
        <f t="shared" si="7"/>
        <v>-16</v>
      </c>
      <c r="J12" s="259">
        <f t="shared" si="8"/>
        <v>0.14118481731110322</v>
      </c>
      <c r="K12" s="253">
        <v>323</v>
      </c>
      <c r="L12" s="257">
        <f t="shared" si="0"/>
        <v>-0.18844221105527637</v>
      </c>
      <c r="M12" s="260">
        <f t="shared" si="1"/>
        <v>-75</v>
      </c>
      <c r="N12" s="259">
        <f t="shared" si="9"/>
        <v>0.10990132698196665</v>
      </c>
      <c r="O12" s="253">
        <v>200</v>
      </c>
      <c r="P12" s="261">
        <f>O12/K12-1</f>
        <v>-0.38080495356037147</v>
      </c>
      <c r="Q12" s="260">
        <f t="shared" si="3"/>
        <v>-123</v>
      </c>
      <c r="R12" s="261">
        <f t="shared" si="12"/>
        <v>-0.73045822102425872</v>
      </c>
      <c r="S12" s="260">
        <f t="shared" si="13"/>
        <v>-542</v>
      </c>
      <c r="T12" s="259">
        <f t="shared" si="10"/>
        <v>5.1840331778123382E-2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2.705 viajeros 
cuota: 70,1%</v>
      </c>
    </row>
    <row r="20" spans="27:27" x14ac:dyDescent="0.25">
      <c r="AA20" t="str">
        <f>CONCATENATE("Apartamentos: 
",FIXED(O10,0)," viajeros
cuota: ",FIXED(T10*100,1),"%")</f>
        <v>Apartamentos: 
1.153 viajeros
cuota: 29,9%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199</v>
      </c>
      <c r="C134" s="229">
        <v>24912</v>
      </c>
      <c r="D134" s="229">
        <v>43482</v>
      </c>
      <c r="E134" s="229">
        <v>48094</v>
      </c>
      <c r="F134" s="229">
        <v>51902</v>
      </c>
      <c r="G134" s="230">
        <f>F134/E134-1</f>
        <v>7.9178275876408799E-2</v>
      </c>
      <c r="H134" s="229">
        <f>F134-E134</f>
        <v>3808</v>
      </c>
      <c r="I134" s="230">
        <f>F134/F$134</f>
        <v>1</v>
      </c>
      <c r="J134" s="229">
        <v>50245</v>
      </c>
      <c r="K134" s="230">
        <f>J134/J$134</f>
        <v>1</v>
      </c>
      <c r="L134" s="230">
        <f>J134/F134-1</f>
        <v>-3.1925552001849655E-2</v>
      </c>
      <c r="M134" s="229">
        <f>J134-F134</f>
        <v>-1657</v>
      </c>
      <c r="N134" s="230">
        <f>J134/D134-1</f>
        <v>0.15553562393634146</v>
      </c>
      <c r="O134" s="229">
        <f>J134-D134</f>
        <v>6763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3947</v>
      </c>
      <c r="D135" s="247">
        <v>9077</v>
      </c>
      <c r="E135" s="247">
        <v>18678</v>
      </c>
      <c r="F135" s="247">
        <v>28925</v>
      </c>
      <c r="G135" s="251">
        <f>IFERROR(F135/E135-1,"-")</f>
        <v>0.5486133418995609</v>
      </c>
      <c r="H135" s="247">
        <f t="shared" ref="H135:H138" si="14">F135-E135</f>
        <v>10247</v>
      </c>
      <c r="I135" s="249">
        <f>F135/F$134</f>
        <v>0.55730029671303616</v>
      </c>
      <c r="J135" s="247">
        <v>31401</v>
      </c>
      <c r="K135" s="248">
        <f t="shared" ref="K135:K138" si="15">J135/J$134</f>
        <v>0.62495770723455069</v>
      </c>
      <c r="L135" s="249">
        <f t="shared" ref="L135:L138" si="16">J135/F135-1</f>
        <v>8.5600691443388E-2</v>
      </c>
      <c r="M135" s="250">
        <f t="shared" ref="M135:M138" si="17">J135-F135</f>
        <v>2476</v>
      </c>
      <c r="N135" s="248">
        <f t="shared" ref="N135:N138" si="18">J135/D135-1</f>
        <v>2.4594028864162167</v>
      </c>
      <c r="O135" s="247">
        <f t="shared" ref="O135:O138" si="19">J135-D135</f>
        <v>22324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2180</v>
      </c>
      <c r="D136" s="253">
        <v>4351</v>
      </c>
      <c r="E136" s="253">
        <v>9363</v>
      </c>
      <c r="F136" s="253">
        <v>15562</v>
      </c>
      <c r="G136" s="257">
        <f t="shared" ref="G136:G138" si="20">IFERROR(F136/E136-1,"-")</f>
        <v>0.66207412154224077</v>
      </c>
      <c r="H136" s="253">
        <f t="shared" si="14"/>
        <v>6199</v>
      </c>
      <c r="I136" s="261">
        <f t="shared" ref="I136:I138" si="21">F136/F$134</f>
        <v>0.29983430310970677</v>
      </c>
      <c r="J136" s="253">
        <v>21291</v>
      </c>
      <c r="K136" s="259">
        <f t="shared" si="15"/>
        <v>0.42374365608518261</v>
      </c>
      <c r="L136" s="261">
        <f t="shared" si="16"/>
        <v>0.36814034185837285</v>
      </c>
      <c r="M136" s="260">
        <f t="shared" si="17"/>
        <v>5729</v>
      </c>
      <c r="N136" s="259">
        <f t="shared" si="18"/>
        <v>3.8933578487703979</v>
      </c>
      <c r="O136" s="253">
        <f t="shared" si="19"/>
        <v>16940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1767</v>
      </c>
      <c r="D137" s="253">
        <v>4726</v>
      </c>
      <c r="E137" s="253">
        <v>9315</v>
      </c>
      <c r="F137" s="253">
        <v>13363</v>
      </c>
      <c r="G137" s="255">
        <f t="shared" si="20"/>
        <v>0.43456790123456801</v>
      </c>
      <c r="H137" s="253">
        <f t="shared" si="14"/>
        <v>4048</v>
      </c>
      <c r="I137" s="265">
        <f t="shared" si="21"/>
        <v>0.25746599360332934</v>
      </c>
      <c r="J137" s="253">
        <v>10110</v>
      </c>
      <c r="K137" s="259">
        <f t="shared" si="15"/>
        <v>0.20121405114936811</v>
      </c>
      <c r="L137" s="261">
        <f t="shared" si="16"/>
        <v>-0.24343336077228173</v>
      </c>
      <c r="M137" s="260">
        <f t="shared" si="17"/>
        <v>-3253</v>
      </c>
      <c r="N137" s="259">
        <f t="shared" si="18"/>
        <v>1.1392297926364789</v>
      </c>
      <c r="O137" s="253">
        <f t="shared" si="19"/>
        <v>5384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20965</v>
      </c>
      <c r="D138" s="247">
        <v>34405</v>
      </c>
      <c r="E138" s="247">
        <v>29416</v>
      </c>
      <c r="F138" s="247">
        <v>22977</v>
      </c>
      <c r="G138" s="251">
        <f t="shared" si="20"/>
        <v>-0.21889447919499594</v>
      </c>
      <c r="H138" s="247">
        <f t="shared" si="14"/>
        <v>-6439</v>
      </c>
      <c r="I138" s="249">
        <f t="shared" si="21"/>
        <v>0.4426997032869639</v>
      </c>
      <c r="J138" s="247">
        <v>18844</v>
      </c>
      <c r="K138" s="248">
        <f t="shared" si="15"/>
        <v>0.37504229276544931</v>
      </c>
      <c r="L138" s="249">
        <f t="shared" si="16"/>
        <v>-0.17987552770161463</v>
      </c>
      <c r="M138" s="250">
        <f t="shared" si="17"/>
        <v>-4133</v>
      </c>
      <c r="N138" s="248">
        <f t="shared" si="18"/>
        <v>-0.45228891149542216</v>
      </c>
      <c r="O138" s="247">
        <f t="shared" si="19"/>
        <v>-15561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E33F0-3B77-4732-9A39-6F7882A61E5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117688</v>
      </c>
      <c r="D6" s="244">
        <v>46227</v>
      </c>
      <c r="E6" s="244">
        <v>98841</v>
      </c>
      <c r="F6" s="245">
        <f>E6/$E$6</f>
        <v>1</v>
      </c>
      <c r="G6" s="244">
        <v>116505</v>
      </c>
      <c r="H6" s="245">
        <f>G6/E6-1</f>
        <v>0.17871126354448053</v>
      </c>
      <c r="I6" s="244">
        <f>G6-E6</f>
        <v>17664</v>
      </c>
      <c r="J6" s="245">
        <f>G6/$G$6</f>
        <v>1</v>
      </c>
      <c r="K6" s="244">
        <v>110606</v>
      </c>
      <c r="L6" s="245">
        <f>K6/G6-1</f>
        <v>-5.0633020042058274E-2</v>
      </c>
      <c r="M6" s="244">
        <f>K6-G6</f>
        <v>-5899</v>
      </c>
      <c r="N6" s="245">
        <f>K6/$K$6</f>
        <v>1</v>
      </c>
      <c r="O6" s="244">
        <v>109547</v>
      </c>
      <c r="P6" s="245">
        <f>O6/K6-1</f>
        <v>-9.5745257942606576E-3</v>
      </c>
      <c r="Q6" s="244">
        <f>O6-K6</f>
        <v>-1059</v>
      </c>
      <c r="R6" s="245">
        <f>IFERROR(O6/C6-1,"-")</f>
        <v>-6.917442729929979E-2</v>
      </c>
      <c r="S6" s="244">
        <f>O6-C6</f>
        <v>-8141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17157</v>
      </c>
      <c r="D7" s="253">
        <v>14284</v>
      </c>
      <c r="E7" s="253">
        <v>18574</v>
      </c>
      <c r="F7" s="259">
        <f t="shared" ref="F7:F16" si="0">E7/$E$6</f>
        <v>0.18791796926376705</v>
      </c>
      <c r="G7" s="253">
        <v>15183</v>
      </c>
      <c r="H7" s="261">
        <f>G7/E7-1</f>
        <v>-0.18256702918057499</v>
      </c>
      <c r="I7" s="260">
        <f>G7-E7</f>
        <v>-3391</v>
      </c>
      <c r="J7" s="259">
        <f>G7/$G$6</f>
        <v>0.13032058709926614</v>
      </c>
      <c r="K7" s="253">
        <v>14733</v>
      </c>
      <c r="L7" s="261">
        <f>K7/G7-1</f>
        <v>-2.9638411381149976E-2</v>
      </c>
      <c r="M7" s="260">
        <f>K7-G7</f>
        <v>-450</v>
      </c>
      <c r="N7" s="259">
        <f>K7/$K$6</f>
        <v>0.13320253874111712</v>
      </c>
      <c r="O7" s="253">
        <v>12508</v>
      </c>
      <c r="P7" s="261">
        <f>O7/K7-1</f>
        <v>-0.15102151632389871</v>
      </c>
      <c r="Q7" s="260">
        <f>O7-K7</f>
        <v>-2225</v>
      </c>
      <c r="R7" s="261">
        <f t="shared" ref="R7:R16" si="1">IFERROR(O7/C7-1,"-")</f>
        <v>-0.27096811796934195</v>
      </c>
      <c r="S7" s="260">
        <f t="shared" ref="S7:S16" si="2">O7-C7</f>
        <v>-4649</v>
      </c>
      <c r="T7" s="259">
        <f>O7/$O$6</f>
        <v>0.11417930203474308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11817</v>
      </c>
      <c r="D8" s="253">
        <v>4876</v>
      </c>
      <c r="E8" s="253">
        <v>10089</v>
      </c>
      <c r="F8" s="259">
        <f t="shared" si="0"/>
        <v>0.10207302637569429</v>
      </c>
      <c r="G8" s="253">
        <v>9914</v>
      </c>
      <c r="H8" s="261">
        <f t="shared" ref="H8:H16" si="3">G8/E8-1</f>
        <v>-1.7345623946872779E-2</v>
      </c>
      <c r="I8" s="260">
        <f t="shared" ref="I8:I16" si="4">G8-E8</f>
        <v>-175</v>
      </c>
      <c r="J8" s="259">
        <f t="shared" ref="J8:J16" si="5">G8/$G$6</f>
        <v>8.5095060297841293E-2</v>
      </c>
      <c r="K8" s="253">
        <v>9334</v>
      </c>
      <c r="L8" s="261">
        <f t="shared" ref="L8:L16" si="6">K8/G8-1</f>
        <v>-5.8503126891264912E-2</v>
      </c>
      <c r="M8" s="260">
        <f t="shared" ref="M8:M16" si="7">K8-G8</f>
        <v>-580</v>
      </c>
      <c r="N8" s="259">
        <f t="shared" ref="N8:N16" si="8">K8/$K$6</f>
        <v>8.4389635281991934E-2</v>
      </c>
      <c r="O8" s="253">
        <v>11165</v>
      </c>
      <c r="P8" s="261">
        <f t="shared" ref="P8:P16" si="9">O8/K8-1</f>
        <v>0.1961645596743089</v>
      </c>
      <c r="Q8" s="260">
        <f t="shared" ref="Q8:Q16" si="10">O8-K8</f>
        <v>1831</v>
      </c>
      <c r="R8" s="261">
        <f t="shared" si="1"/>
        <v>-5.5174748244055216E-2</v>
      </c>
      <c r="S8" s="260">
        <f t="shared" si="2"/>
        <v>-652</v>
      </c>
      <c r="T8" s="259">
        <f t="shared" ref="T8:T16" si="11">O8/$O$6</f>
        <v>0.1019197239541019</v>
      </c>
      <c r="V8" s="29"/>
      <c r="W8" s="79"/>
      <c r="AE8" s="1"/>
    </row>
    <row r="9" spans="1:31" s="4" customFormat="1" x14ac:dyDescent="0.25">
      <c r="B9" s="236" t="s">
        <v>46</v>
      </c>
      <c r="C9" s="253">
        <v>883</v>
      </c>
      <c r="D9" s="253">
        <v>142</v>
      </c>
      <c r="E9" s="253">
        <v>280</v>
      </c>
      <c r="F9" s="254">
        <f t="shared" si="0"/>
        <v>2.8328325290112402E-3</v>
      </c>
      <c r="G9" s="253">
        <v>5084</v>
      </c>
      <c r="H9" s="265">
        <f t="shared" si="3"/>
        <v>17.157142857142858</v>
      </c>
      <c r="I9" s="256">
        <f t="shared" si="4"/>
        <v>4804</v>
      </c>
      <c r="J9" s="254">
        <f t="shared" si="5"/>
        <v>4.3637612119651517E-2</v>
      </c>
      <c r="K9" s="253">
        <v>1520</v>
      </c>
      <c r="L9" s="261">
        <f t="shared" si="6"/>
        <v>-0.70102281667977973</v>
      </c>
      <c r="M9" s="260">
        <f t="shared" si="7"/>
        <v>-3564</v>
      </c>
      <c r="N9" s="259">
        <f t="shared" si="8"/>
        <v>1.3742473283547005E-2</v>
      </c>
      <c r="O9" s="253">
        <v>1473</v>
      </c>
      <c r="P9" s="261">
        <f t="shared" si="9"/>
        <v>-3.092105263157896E-2</v>
      </c>
      <c r="Q9" s="260">
        <f t="shared" si="10"/>
        <v>-47</v>
      </c>
      <c r="R9" s="261">
        <f t="shared" si="1"/>
        <v>0.66817667044167606</v>
      </c>
      <c r="S9" s="260">
        <f t="shared" si="2"/>
        <v>590</v>
      </c>
      <c r="T9" s="259">
        <f t="shared" si="11"/>
        <v>1.3446283330442642E-2</v>
      </c>
      <c r="V9" s="29"/>
      <c r="W9" s="79"/>
      <c r="AE9" s="1"/>
    </row>
    <row r="10" spans="1:31" s="4" customFormat="1" x14ac:dyDescent="0.25">
      <c r="B10" s="236" t="s">
        <v>48</v>
      </c>
      <c r="C10" s="253">
        <v>39500</v>
      </c>
      <c r="D10" s="253">
        <v>5100</v>
      </c>
      <c r="E10" s="253">
        <v>32279</v>
      </c>
      <c r="F10" s="259">
        <f t="shared" si="0"/>
        <v>0.3265750042998351</v>
      </c>
      <c r="G10" s="253">
        <v>36926</v>
      </c>
      <c r="H10" s="261">
        <f t="shared" si="3"/>
        <v>0.14396356764459872</v>
      </c>
      <c r="I10" s="260">
        <f t="shared" si="4"/>
        <v>4647</v>
      </c>
      <c r="J10" s="259">
        <f t="shared" si="5"/>
        <v>0.31694777048195355</v>
      </c>
      <c r="K10" s="253">
        <v>35870</v>
      </c>
      <c r="L10" s="261">
        <f t="shared" si="6"/>
        <v>-2.8597736012565655E-2</v>
      </c>
      <c r="M10" s="260">
        <f t="shared" si="7"/>
        <v>-1056</v>
      </c>
      <c r="N10" s="259">
        <f t="shared" si="8"/>
        <v>0.32430428729002042</v>
      </c>
      <c r="O10" s="253">
        <v>37661</v>
      </c>
      <c r="P10" s="261">
        <f t="shared" si="9"/>
        <v>4.9930303875104443E-2</v>
      </c>
      <c r="Q10" s="260">
        <f t="shared" si="10"/>
        <v>1791</v>
      </c>
      <c r="R10" s="261">
        <f t="shared" si="1"/>
        <v>-4.6556962025316451E-2</v>
      </c>
      <c r="S10" s="260">
        <f t="shared" si="2"/>
        <v>-1839</v>
      </c>
      <c r="T10" s="259">
        <f>O10/$O$6</f>
        <v>0.34378851086748152</v>
      </c>
      <c r="V10" s="29"/>
      <c r="W10" s="79"/>
      <c r="AE10" s="1"/>
    </row>
    <row r="11" spans="1:31" s="4" customFormat="1" x14ac:dyDescent="0.25">
      <c r="B11" s="236" t="s">
        <v>50</v>
      </c>
      <c r="C11" s="253">
        <v>6212</v>
      </c>
      <c r="D11" s="253">
        <v>1921</v>
      </c>
      <c r="E11" s="253">
        <v>4147</v>
      </c>
      <c r="F11" s="254">
        <f t="shared" si="0"/>
        <v>4.1956273206462905E-2</v>
      </c>
      <c r="G11" s="253">
        <v>5039</v>
      </c>
      <c r="H11" s="265">
        <f t="shared" si="3"/>
        <v>0.2150952495780083</v>
      </c>
      <c r="I11" s="256">
        <f t="shared" si="4"/>
        <v>892</v>
      </c>
      <c r="J11" s="254">
        <f t="shared" si="5"/>
        <v>4.3251362602463414E-2</v>
      </c>
      <c r="K11" s="253">
        <v>4298</v>
      </c>
      <c r="L11" s="261">
        <f t="shared" si="6"/>
        <v>-0.14705298670371103</v>
      </c>
      <c r="M11" s="260">
        <f t="shared" si="7"/>
        <v>-741</v>
      </c>
      <c r="N11" s="259">
        <f t="shared" si="8"/>
        <v>3.8858651429398046E-2</v>
      </c>
      <c r="O11" s="253">
        <v>5051</v>
      </c>
      <c r="P11" s="261">
        <f t="shared" si="9"/>
        <v>0.17519776640297824</v>
      </c>
      <c r="Q11" s="260">
        <f t="shared" si="10"/>
        <v>753</v>
      </c>
      <c r="R11" s="261">
        <f t="shared" si="1"/>
        <v>-0.18689632968448167</v>
      </c>
      <c r="S11" s="260">
        <f t="shared" si="2"/>
        <v>-1161</v>
      </c>
      <c r="T11" s="259">
        <f t="shared" si="11"/>
        <v>4.6108063205747306E-2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22001</v>
      </c>
      <c r="D12" s="253">
        <v>7667</v>
      </c>
      <c r="E12" s="253">
        <v>15568</v>
      </c>
      <c r="F12" s="259">
        <f t="shared" si="0"/>
        <v>0.15750548861302496</v>
      </c>
      <c r="G12" s="253">
        <v>22535</v>
      </c>
      <c r="H12" s="261">
        <f t="shared" si="3"/>
        <v>0.44752055498458376</v>
      </c>
      <c r="I12" s="260">
        <f t="shared" si="4"/>
        <v>6967</v>
      </c>
      <c r="J12" s="259">
        <f t="shared" si="5"/>
        <v>0.19342517488519806</v>
      </c>
      <c r="K12" s="253">
        <v>23780</v>
      </c>
      <c r="L12" s="261">
        <f t="shared" si="6"/>
        <v>5.5247392944308915E-2</v>
      </c>
      <c r="M12" s="260">
        <f t="shared" si="7"/>
        <v>1245</v>
      </c>
      <c r="N12" s="259">
        <f t="shared" si="8"/>
        <v>0.21499737808075511</v>
      </c>
      <c r="O12" s="253">
        <v>25380</v>
      </c>
      <c r="P12" s="261">
        <f t="shared" si="9"/>
        <v>6.728343145500415E-2</v>
      </c>
      <c r="Q12" s="260">
        <f t="shared" si="10"/>
        <v>1600</v>
      </c>
      <c r="R12" s="261">
        <f t="shared" si="1"/>
        <v>0.15358392800327247</v>
      </c>
      <c r="S12" s="260">
        <f t="shared" si="2"/>
        <v>3379</v>
      </c>
      <c r="T12" s="259">
        <f t="shared" si="11"/>
        <v>0.23168137876893022</v>
      </c>
      <c r="V12" s="29"/>
      <c r="W12" s="79"/>
      <c r="AE12" s="1"/>
    </row>
    <row r="13" spans="1:31" s="4" customFormat="1" x14ac:dyDescent="0.25">
      <c r="B13" s="236" t="s">
        <v>49</v>
      </c>
      <c r="C13" s="253">
        <v>6120</v>
      </c>
      <c r="D13" s="253">
        <v>1381</v>
      </c>
      <c r="E13" s="253">
        <v>4026</v>
      </c>
      <c r="F13" s="254">
        <f t="shared" si="0"/>
        <v>4.073208486356876E-2</v>
      </c>
      <c r="G13" s="253">
        <v>6143</v>
      </c>
      <c r="H13" s="265">
        <f t="shared" si="3"/>
        <v>0.52583209140586185</v>
      </c>
      <c r="I13" s="256">
        <f t="shared" si="4"/>
        <v>2117</v>
      </c>
      <c r="J13" s="254">
        <f t="shared" si="5"/>
        <v>5.2727350757478218E-2</v>
      </c>
      <c r="K13" s="253">
        <v>4344</v>
      </c>
      <c r="L13" s="261">
        <f t="shared" si="6"/>
        <v>-0.29285365456617285</v>
      </c>
      <c r="M13" s="260">
        <f t="shared" si="7"/>
        <v>-1799</v>
      </c>
      <c r="N13" s="259">
        <f t="shared" si="8"/>
        <v>3.9274542068242227E-2</v>
      </c>
      <c r="O13" s="253">
        <v>4412</v>
      </c>
      <c r="P13" s="261">
        <f t="shared" si="9"/>
        <v>1.5653775322283625E-2</v>
      </c>
      <c r="Q13" s="260">
        <f t="shared" si="10"/>
        <v>68</v>
      </c>
      <c r="R13" s="261">
        <f t="shared" si="1"/>
        <v>-0.27908496732026145</v>
      </c>
      <c r="S13" s="260">
        <f t="shared" si="2"/>
        <v>-1708</v>
      </c>
      <c r="T13" s="259">
        <f t="shared" si="11"/>
        <v>4.0274950477877075E-2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2143</v>
      </c>
      <c r="D14" s="253">
        <v>6173</v>
      </c>
      <c r="E14" s="253">
        <v>2130</v>
      </c>
      <c r="F14" s="259">
        <f t="shared" si="0"/>
        <v>2.1549761738549791E-2</v>
      </c>
      <c r="G14" s="253">
        <v>2795</v>
      </c>
      <c r="H14" s="261">
        <f t="shared" si="3"/>
        <v>0.31220657276995301</v>
      </c>
      <c r="I14" s="260">
        <f t="shared" si="4"/>
        <v>665</v>
      </c>
      <c r="J14" s="259">
        <f t="shared" si="5"/>
        <v>2.3990386678683317E-2</v>
      </c>
      <c r="K14" s="253">
        <v>2375</v>
      </c>
      <c r="L14" s="261">
        <f t="shared" si="6"/>
        <v>-0.15026833631484793</v>
      </c>
      <c r="M14" s="260">
        <f t="shared" si="7"/>
        <v>-420</v>
      </c>
      <c r="N14" s="259">
        <f t="shared" si="8"/>
        <v>2.1472614505542196E-2</v>
      </c>
      <c r="O14" s="253">
        <v>1521</v>
      </c>
      <c r="P14" s="261">
        <f t="shared" si="9"/>
        <v>-0.359578947368421</v>
      </c>
      <c r="Q14" s="260">
        <f t="shared" si="10"/>
        <v>-854</v>
      </c>
      <c r="R14" s="261">
        <f t="shared" si="1"/>
        <v>-0.29024731684554361</v>
      </c>
      <c r="S14" s="260">
        <f t="shared" si="2"/>
        <v>-622</v>
      </c>
      <c r="T14" s="259">
        <f t="shared" si="11"/>
        <v>1.3884451422677024E-2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5321</v>
      </c>
      <c r="D15" s="253">
        <v>1365</v>
      </c>
      <c r="E15" s="253">
        <v>4452</v>
      </c>
      <c r="F15" s="254">
        <f t="shared" si="0"/>
        <v>4.5042037211278724E-2</v>
      </c>
      <c r="G15" s="253">
        <v>5075</v>
      </c>
      <c r="H15" s="265">
        <f t="shared" si="3"/>
        <v>0.13993710691823891</v>
      </c>
      <c r="I15" s="256">
        <f t="shared" si="4"/>
        <v>623</v>
      </c>
      <c r="J15" s="254">
        <f t="shared" si="5"/>
        <v>4.3560362216213899E-2</v>
      </c>
      <c r="K15" s="253">
        <v>6440</v>
      </c>
      <c r="L15" s="261">
        <f t="shared" si="6"/>
        <v>0.2689655172413794</v>
      </c>
      <c r="M15" s="260">
        <f t="shared" si="7"/>
        <v>1365</v>
      </c>
      <c r="N15" s="259">
        <f t="shared" si="8"/>
        <v>5.8224689438185991E-2</v>
      </c>
      <c r="O15" s="253">
        <v>4045</v>
      </c>
      <c r="P15" s="261">
        <f t="shared" si="9"/>
        <v>-0.37189440993788825</v>
      </c>
      <c r="Q15" s="260">
        <f t="shared" si="10"/>
        <v>-2395</v>
      </c>
      <c r="R15" s="261">
        <f t="shared" si="1"/>
        <v>-0.23980454801729001</v>
      </c>
      <c r="S15" s="260">
        <f t="shared" si="2"/>
        <v>-1276</v>
      </c>
      <c r="T15" s="259">
        <f t="shared" si="11"/>
        <v>3.6924790272668352E-2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6534</v>
      </c>
      <c r="D16" s="253">
        <f>D6-SUM(D7:D15)</f>
        <v>3318</v>
      </c>
      <c r="E16" s="253">
        <f>E6-SUM(E7:E15)</f>
        <v>7296</v>
      </c>
      <c r="F16" s="259">
        <f t="shared" si="0"/>
        <v>7.3815521898807177E-2</v>
      </c>
      <c r="G16" s="253">
        <f>G6-SUM(G7:G15)</f>
        <v>7811</v>
      </c>
      <c r="H16" s="261">
        <f t="shared" si="3"/>
        <v>7.0586622807017552E-2</v>
      </c>
      <c r="I16" s="260">
        <f t="shared" si="4"/>
        <v>515</v>
      </c>
      <c r="J16" s="259">
        <f t="shared" si="5"/>
        <v>6.7044332861250597E-2</v>
      </c>
      <c r="K16" s="253">
        <f>K6-SUM(K7:K15)</f>
        <v>7912</v>
      </c>
      <c r="L16" s="261">
        <f t="shared" si="6"/>
        <v>1.2930482652669273E-2</v>
      </c>
      <c r="M16" s="260">
        <f t="shared" si="7"/>
        <v>101</v>
      </c>
      <c r="N16" s="259">
        <f t="shared" si="8"/>
        <v>7.1533189881199929E-2</v>
      </c>
      <c r="O16" s="253">
        <f>O6-SUM(O7:O15)</f>
        <v>6331</v>
      </c>
      <c r="P16" s="261">
        <f t="shared" si="9"/>
        <v>-0.19982305358948438</v>
      </c>
      <c r="Q16" s="260">
        <f t="shared" si="10"/>
        <v>-1581</v>
      </c>
      <c r="R16" s="261">
        <f t="shared" si="1"/>
        <v>-3.1068258340985588E-2</v>
      </c>
      <c r="S16" s="260">
        <f t="shared" si="2"/>
        <v>-203</v>
      </c>
      <c r="T16" s="259">
        <f t="shared" si="11"/>
        <v>5.7792545665330861E-2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DF526-BB7A-4EBA-88FB-5191AB50166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74950</v>
      </c>
      <c r="D6" s="244">
        <v>12489</v>
      </c>
      <c r="E6" s="244">
        <v>57484</v>
      </c>
      <c r="F6" s="245">
        <f>E6/$E$6</f>
        <v>1</v>
      </c>
      <c r="G6" s="244">
        <v>71504</v>
      </c>
      <c r="H6" s="245">
        <f>G6/E6-1</f>
        <v>0.24389395309999307</v>
      </c>
      <c r="I6" s="244">
        <f>G6-E6</f>
        <v>14020</v>
      </c>
      <c r="J6" s="245">
        <f>G6/$G$6</f>
        <v>1</v>
      </c>
      <c r="K6" s="244">
        <v>71004</v>
      </c>
      <c r="L6" s="245">
        <f>K6/G6-1</f>
        <v>-6.992615797717594E-3</v>
      </c>
      <c r="M6" s="244">
        <f>K6-G6</f>
        <v>-500</v>
      </c>
      <c r="N6" s="245">
        <f>K6/$K$6</f>
        <v>1</v>
      </c>
      <c r="O6" s="244">
        <v>73528</v>
      </c>
      <c r="P6" s="245">
        <f>O6/K6-1</f>
        <v>3.5547293110247402E-2</v>
      </c>
      <c r="Q6" s="244">
        <f>O6-K6</f>
        <v>2524</v>
      </c>
      <c r="R6" s="245">
        <f>IFERROR(O6/C6-1,"-")</f>
        <v>-1.8972648432288186E-2</v>
      </c>
      <c r="S6" s="244">
        <f>O6-C6</f>
        <v>-1422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9173</v>
      </c>
      <c r="D7" s="253">
        <v>3836</v>
      </c>
      <c r="E7" s="253">
        <v>10000</v>
      </c>
      <c r="F7" s="259">
        <f t="shared" ref="F7:F16" si="0">E7/$E$6</f>
        <v>0.17396145014264838</v>
      </c>
      <c r="G7" s="253">
        <v>8966</v>
      </c>
      <c r="H7" s="261">
        <f>G7/E7-1</f>
        <v>-0.10340000000000005</v>
      </c>
      <c r="I7" s="260">
        <f>G7-E7</f>
        <v>-1034</v>
      </c>
      <c r="J7" s="259">
        <f>G7/$G$6</f>
        <v>0.12539158648467219</v>
      </c>
      <c r="K7" s="253">
        <v>9749</v>
      </c>
      <c r="L7" s="261">
        <f>K7/G7-1</f>
        <v>8.732991300468429E-2</v>
      </c>
      <c r="M7" s="260">
        <f>K7-G7</f>
        <v>783</v>
      </c>
      <c r="N7" s="259">
        <f>K7/$K$6</f>
        <v>0.13730212382400991</v>
      </c>
      <c r="O7" s="253">
        <v>7842</v>
      </c>
      <c r="P7" s="261">
        <f>O7/K7-1</f>
        <v>-0.1956098061339625</v>
      </c>
      <c r="Q7" s="260">
        <f>O7-K7</f>
        <v>-1907</v>
      </c>
      <c r="R7" s="261">
        <f t="shared" ref="R7:R16" si="1">IFERROR(O7/C7-1,"-")</f>
        <v>-0.14509974926414482</v>
      </c>
      <c r="S7" s="260">
        <f t="shared" ref="S7:S16" si="2">O7-C7</f>
        <v>-1331</v>
      </c>
      <c r="T7" s="259">
        <f>O7/$O$6</f>
        <v>0.10665324774235665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7602</v>
      </c>
      <c r="D8" s="253">
        <v>1017</v>
      </c>
      <c r="E8" s="253">
        <v>6052</v>
      </c>
      <c r="F8" s="259">
        <f t="shared" si="0"/>
        <v>0.10528146962633081</v>
      </c>
      <c r="G8" s="253">
        <v>7095</v>
      </c>
      <c r="H8" s="261">
        <f t="shared" ref="H8:H16" si="3">G8/E8-1</f>
        <v>0.1723397224058163</v>
      </c>
      <c r="I8" s="260">
        <f t="shared" ref="I8:I16" si="4">G8-E8</f>
        <v>1043</v>
      </c>
      <c r="J8" s="259">
        <f t="shared" ref="J8:J16" si="5">G8/$G$6</f>
        <v>9.9225218169612883E-2</v>
      </c>
      <c r="K8" s="253">
        <v>6395</v>
      </c>
      <c r="L8" s="261">
        <f t="shared" ref="L8:L16" si="6">K8/G8-1</f>
        <v>-9.8661028893587077E-2</v>
      </c>
      <c r="M8" s="260">
        <f t="shared" ref="M8:M16" si="7">K8-G8</f>
        <v>-700</v>
      </c>
      <c r="N8" s="259">
        <f t="shared" ref="N8:N16" si="8">K8/$K$6</f>
        <v>9.0065348431074305E-2</v>
      </c>
      <c r="O8" s="253">
        <v>7307</v>
      </c>
      <c r="P8" s="261">
        <f t="shared" ref="P8:P16" si="9">O8/K8-1</f>
        <v>0.14261141516810016</v>
      </c>
      <c r="Q8" s="260">
        <f t="shared" ref="Q8:Q16" si="10">O8-K8</f>
        <v>912</v>
      </c>
      <c r="R8" s="261">
        <f t="shared" si="1"/>
        <v>-3.8805577479610665E-2</v>
      </c>
      <c r="S8" s="260">
        <f t="shared" si="2"/>
        <v>-295</v>
      </c>
      <c r="T8" s="259">
        <f t="shared" ref="T8:T16" si="11">O8/$O$6</f>
        <v>9.937710804047438E-2</v>
      </c>
      <c r="V8" s="29"/>
      <c r="W8" s="79"/>
      <c r="AE8" s="1"/>
    </row>
    <row r="9" spans="1:31" s="4" customFormat="1" x14ac:dyDescent="0.25">
      <c r="B9" s="236" t="s">
        <v>46</v>
      </c>
      <c r="C9" s="253">
        <v>479</v>
      </c>
      <c r="D9" s="253">
        <v>74</v>
      </c>
      <c r="E9" s="253">
        <v>216</v>
      </c>
      <c r="F9" s="254">
        <f t="shared" si="0"/>
        <v>3.7575673230812053E-3</v>
      </c>
      <c r="G9" s="253">
        <v>1196</v>
      </c>
      <c r="H9" s="265">
        <f t="shared" si="3"/>
        <v>4.5370370370370372</v>
      </c>
      <c r="I9" s="256">
        <f t="shared" si="4"/>
        <v>980</v>
      </c>
      <c r="J9" s="254">
        <f t="shared" si="5"/>
        <v>1.6726336988140522E-2</v>
      </c>
      <c r="K9" s="253">
        <v>871</v>
      </c>
      <c r="L9" s="261">
        <f t="shared" si="6"/>
        <v>-0.27173913043478259</v>
      </c>
      <c r="M9" s="260">
        <f t="shared" si="7"/>
        <v>-325</v>
      </c>
      <c r="N9" s="259">
        <f t="shared" si="8"/>
        <v>1.2266914540025913E-2</v>
      </c>
      <c r="O9" s="253">
        <v>715</v>
      </c>
      <c r="P9" s="261">
        <f t="shared" si="9"/>
        <v>-0.17910447761194026</v>
      </c>
      <c r="Q9" s="260">
        <f t="shared" si="10"/>
        <v>-156</v>
      </c>
      <c r="R9" s="261">
        <f t="shared" si="1"/>
        <v>0.49269311064718169</v>
      </c>
      <c r="S9" s="260">
        <f t="shared" si="2"/>
        <v>236</v>
      </c>
      <c r="T9" s="259">
        <f t="shared" si="11"/>
        <v>9.7241867043847234E-3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31968</v>
      </c>
      <c r="D10" s="253">
        <v>2158</v>
      </c>
      <c r="E10" s="253">
        <v>23239</v>
      </c>
      <c r="F10" s="259">
        <f t="shared" si="0"/>
        <v>0.40426901398650061</v>
      </c>
      <c r="G10" s="253">
        <v>30272</v>
      </c>
      <c r="H10" s="261">
        <f t="shared" si="3"/>
        <v>0.30263780713455835</v>
      </c>
      <c r="I10" s="260">
        <f t="shared" si="4"/>
        <v>7033</v>
      </c>
      <c r="J10" s="259">
        <f t="shared" si="5"/>
        <v>0.42336093085701498</v>
      </c>
      <c r="K10" s="253">
        <v>29034</v>
      </c>
      <c r="L10" s="261">
        <f t="shared" si="6"/>
        <v>-4.0895877378435475E-2</v>
      </c>
      <c r="M10" s="260">
        <f t="shared" si="7"/>
        <v>-1238</v>
      </c>
      <c r="N10" s="259">
        <f t="shared" si="8"/>
        <v>0.40890654047659286</v>
      </c>
      <c r="O10" s="253">
        <v>30390</v>
      </c>
      <c r="P10" s="261">
        <f t="shared" si="9"/>
        <v>4.6703864434800568E-2</v>
      </c>
      <c r="Q10" s="260">
        <f t="shared" si="10"/>
        <v>1356</v>
      </c>
      <c r="R10" s="261">
        <f t="shared" si="1"/>
        <v>-4.9361861861861867E-2</v>
      </c>
      <c r="S10" s="260">
        <f t="shared" si="2"/>
        <v>-1578</v>
      </c>
      <c r="T10" s="259">
        <f>O10/$O$6</f>
        <v>0.41331193558916329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5089</v>
      </c>
      <c r="D11" s="253">
        <v>87</v>
      </c>
      <c r="E11" s="253">
        <v>2334</v>
      </c>
      <c r="F11" s="254">
        <f t="shared" si="0"/>
        <v>4.0602602463294134E-2</v>
      </c>
      <c r="G11" s="253">
        <v>3621</v>
      </c>
      <c r="H11" s="265">
        <f t="shared" si="3"/>
        <v>0.55141388174807204</v>
      </c>
      <c r="I11" s="256">
        <f t="shared" si="4"/>
        <v>1287</v>
      </c>
      <c r="J11" s="254">
        <f t="shared" si="5"/>
        <v>5.0640523607070935E-2</v>
      </c>
      <c r="K11" s="253">
        <v>3086</v>
      </c>
      <c r="L11" s="261">
        <f t="shared" si="6"/>
        <v>-0.14774924054128691</v>
      </c>
      <c r="M11" s="260">
        <f t="shared" si="7"/>
        <v>-535</v>
      </c>
      <c r="N11" s="259">
        <f t="shared" si="8"/>
        <v>4.346234014985071E-2</v>
      </c>
      <c r="O11" s="253">
        <v>3783</v>
      </c>
      <c r="P11" s="261">
        <f t="shared" si="9"/>
        <v>0.22585871678548286</v>
      </c>
      <c r="Q11" s="260">
        <f t="shared" si="10"/>
        <v>697</v>
      </c>
      <c r="R11" s="261">
        <f t="shared" si="1"/>
        <v>-0.25663195126743954</v>
      </c>
      <c r="S11" s="260">
        <f t="shared" si="2"/>
        <v>-1306</v>
      </c>
      <c r="T11" s="259">
        <f t="shared" si="11"/>
        <v>5.144978783592645E-2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10698</v>
      </c>
      <c r="D12" s="253">
        <v>3605</v>
      </c>
      <c r="E12" s="253">
        <v>8905</v>
      </c>
      <c r="F12" s="259">
        <f t="shared" si="0"/>
        <v>0.15491267135202838</v>
      </c>
      <c r="G12" s="253">
        <v>11895</v>
      </c>
      <c r="H12" s="261">
        <f t="shared" si="3"/>
        <v>0.33576642335766427</v>
      </c>
      <c r="I12" s="260">
        <f t="shared" si="4"/>
        <v>2990</v>
      </c>
      <c r="J12" s="259">
        <f t="shared" si="5"/>
        <v>0.16635432982770196</v>
      </c>
      <c r="K12" s="253">
        <v>13372</v>
      </c>
      <c r="L12" s="261">
        <f t="shared" si="6"/>
        <v>0.12416981925178638</v>
      </c>
      <c r="M12" s="260">
        <f t="shared" si="7"/>
        <v>1477</v>
      </c>
      <c r="N12" s="259">
        <f t="shared" si="8"/>
        <v>0.18832741817362403</v>
      </c>
      <c r="O12" s="253">
        <v>14392</v>
      </c>
      <c r="P12" s="261">
        <f t="shared" si="9"/>
        <v>7.6278791504636567E-2</v>
      </c>
      <c r="Q12" s="260">
        <f t="shared" si="10"/>
        <v>1020</v>
      </c>
      <c r="R12" s="261">
        <f t="shared" si="1"/>
        <v>0.34529818657693023</v>
      </c>
      <c r="S12" s="260">
        <f t="shared" si="2"/>
        <v>3694</v>
      </c>
      <c r="T12" s="259">
        <f t="shared" si="11"/>
        <v>0.19573495811119573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2595</v>
      </c>
      <c r="D13" s="253">
        <v>641</v>
      </c>
      <c r="E13" s="253">
        <v>2170</v>
      </c>
      <c r="F13" s="254">
        <f t="shared" si="0"/>
        <v>3.77496346809547E-2</v>
      </c>
      <c r="G13" s="253">
        <v>4169</v>
      </c>
      <c r="H13" s="265">
        <f t="shared" si="3"/>
        <v>0.92119815668202776</v>
      </c>
      <c r="I13" s="256">
        <f t="shared" si="4"/>
        <v>1999</v>
      </c>
      <c r="J13" s="254">
        <f t="shared" si="5"/>
        <v>5.8304430521369431E-2</v>
      </c>
      <c r="K13" s="253">
        <v>3297</v>
      </c>
      <c r="L13" s="261">
        <f t="shared" si="6"/>
        <v>-0.20916286879347568</v>
      </c>
      <c r="M13" s="260">
        <f t="shared" si="7"/>
        <v>-872</v>
      </c>
      <c r="N13" s="259">
        <f t="shared" si="8"/>
        <v>4.6434003718100386E-2</v>
      </c>
      <c r="O13" s="253">
        <v>3123</v>
      </c>
      <c r="P13" s="261">
        <f t="shared" si="9"/>
        <v>-5.2775250227479531E-2</v>
      </c>
      <c r="Q13" s="260">
        <f t="shared" si="10"/>
        <v>-174</v>
      </c>
      <c r="R13" s="261">
        <f t="shared" si="1"/>
        <v>0.20346820809248545</v>
      </c>
      <c r="S13" s="260">
        <f t="shared" si="2"/>
        <v>528</v>
      </c>
      <c r="T13" s="259">
        <f t="shared" si="11"/>
        <v>4.2473615493417473E-2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731</v>
      </c>
      <c r="D14" s="253">
        <v>703</v>
      </c>
      <c r="E14" s="253">
        <v>1030</v>
      </c>
      <c r="F14" s="259">
        <f t="shared" si="0"/>
        <v>1.7918029364692785E-2</v>
      </c>
      <c r="G14" s="253">
        <v>1231</v>
      </c>
      <c r="H14" s="261">
        <f t="shared" si="3"/>
        <v>0.19514563106796112</v>
      </c>
      <c r="I14" s="260">
        <f t="shared" si="4"/>
        <v>201</v>
      </c>
      <c r="J14" s="259">
        <f t="shared" si="5"/>
        <v>1.7215820093980757E-2</v>
      </c>
      <c r="K14" s="253">
        <v>934</v>
      </c>
      <c r="L14" s="261">
        <f t="shared" si="6"/>
        <v>-0.24126726238830221</v>
      </c>
      <c r="M14" s="260">
        <f t="shared" si="7"/>
        <v>-297</v>
      </c>
      <c r="N14" s="259">
        <f t="shared" si="8"/>
        <v>1.3154188496422737E-2</v>
      </c>
      <c r="O14" s="253">
        <v>1003</v>
      </c>
      <c r="P14" s="261">
        <f t="shared" si="9"/>
        <v>7.3875802997858564E-2</v>
      </c>
      <c r="Q14" s="260">
        <f t="shared" si="10"/>
        <v>69</v>
      </c>
      <c r="R14" s="261">
        <f t="shared" si="1"/>
        <v>0.37209302325581395</v>
      </c>
      <c r="S14" s="260">
        <f t="shared" si="2"/>
        <v>272</v>
      </c>
      <c r="T14" s="259">
        <f t="shared" si="11"/>
        <v>1.3641061908388642E-2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3140</v>
      </c>
      <c r="D15" s="253">
        <v>26</v>
      </c>
      <c r="E15" s="253">
        <v>1678</v>
      </c>
      <c r="F15" s="254">
        <f t="shared" si="0"/>
        <v>2.91907313339364E-2</v>
      </c>
      <c r="G15" s="253">
        <v>872</v>
      </c>
      <c r="H15" s="265">
        <f t="shared" si="3"/>
        <v>-0.48033373063170437</v>
      </c>
      <c r="I15" s="256">
        <f t="shared" si="4"/>
        <v>-806</v>
      </c>
      <c r="J15" s="254">
        <f t="shared" si="5"/>
        <v>1.2195121951219513E-2</v>
      </c>
      <c r="K15" s="253">
        <v>2470</v>
      </c>
      <c r="L15" s="261">
        <f t="shared" si="6"/>
        <v>1.8325688073394497</v>
      </c>
      <c r="M15" s="260">
        <f t="shared" si="7"/>
        <v>1598</v>
      </c>
      <c r="N15" s="259">
        <f t="shared" si="8"/>
        <v>3.4786772576192893E-2</v>
      </c>
      <c r="O15" s="253">
        <v>2937</v>
      </c>
      <c r="P15" s="261">
        <f t="shared" si="9"/>
        <v>0.18906882591093122</v>
      </c>
      <c r="Q15" s="260">
        <f t="shared" si="10"/>
        <v>467</v>
      </c>
      <c r="R15" s="261">
        <f t="shared" si="1"/>
        <v>-6.4649681528662462E-2</v>
      </c>
      <c r="S15" s="260">
        <f t="shared" si="2"/>
        <v>-203</v>
      </c>
      <c r="T15" s="259">
        <f t="shared" si="11"/>
        <v>3.9943966924164943E-2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3475</v>
      </c>
      <c r="D16" s="253">
        <f>D6-SUM(D7:D15)</f>
        <v>342</v>
      </c>
      <c r="E16" s="253">
        <f>E6-SUM(E7:E15)</f>
        <v>1860</v>
      </c>
      <c r="F16" s="259">
        <f t="shared" si="0"/>
        <v>3.2356829726532602E-2</v>
      </c>
      <c r="G16" s="253">
        <f>G6-SUM(G7:G15)</f>
        <v>2187</v>
      </c>
      <c r="H16" s="261">
        <f t="shared" si="3"/>
        <v>0.1758064516129032</v>
      </c>
      <c r="I16" s="260">
        <f t="shared" si="4"/>
        <v>327</v>
      </c>
      <c r="J16" s="259">
        <f t="shared" si="5"/>
        <v>3.0585701499216827E-2</v>
      </c>
      <c r="K16" s="253">
        <f>K6-SUM(K7:K15)</f>
        <v>1796</v>
      </c>
      <c r="L16" s="261">
        <f t="shared" si="6"/>
        <v>-0.17878372199359849</v>
      </c>
      <c r="M16" s="260">
        <f t="shared" si="7"/>
        <v>-391</v>
      </c>
      <c r="N16" s="259">
        <f t="shared" si="8"/>
        <v>2.5294349614106249E-2</v>
      </c>
      <c r="O16" s="253">
        <f>O6-SUM(O7:O15)</f>
        <v>2036</v>
      </c>
      <c r="P16" s="261">
        <f t="shared" si="9"/>
        <v>0.13363028953229406</v>
      </c>
      <c r="Q16" s="260">
        <f t="shared" si="10"/>
        <v>240</v>
      </c>
      <c r="R16" s="261">
        <f t="shared" si="1"/>
        <v>-0.41410071942446047</v>
      </c>
      <c r="S16" s="260">
        <f t="shared" si="2"/>
        <v>-1439</v>
      </c>
      <c r="T16" s="259">
        <f t="shared" si="11"/>
        <v>2.7690131650527691E-2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4F947-3160-45B7-83D8-3379A350616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42738</v>
      </c>
      <c r="D6" s="244">
        <v>33738</v>
      </c>
      <c r="E6" s="244">
        <v>41357</v>
      </c>
      <c r="F6" s="245">
        <f>E6/$E$6</f>
        <v>1</v>
      </c>
      <c r="G6" s="244">
        <v>45001</v>
      </c>
      <c r="H6" s="245">
        <f>G6/E6-1</f>
        <v>8.8110839761104565E-2</v>
      </c>
      <c r="I6" s="244">
        <f>G6-E6</f>
        <v>3644</v>
      </c>
      <c r="J6" s="245">
        <f>G6/$G$6</f>
        <v>1</v>
      </c>
      <c r="K6" s="244">
        <v>39602</v>
      </c>
      <c r="L6" s="245">
        <f>K6/G6-1</f>
        <v>-0.11997511166418529</v>
      </c>
      <c r="M6" s="244">
        <f>K6-G6</f>
        <v>-5399</v>
      </c>
      <c r="N6" s="245">
        <f>K6/$K$6</f>
        <v>1</v>
      </c>
      <c r="O6" s="244">
        <v>36019</v>
      </c>
      <c r="P6" s="245">
        <f>O6/K6-1</f>
        <v>-9.0475228523811957E-2</v>
      </c>
      <c r="Q6" s="244">
        <f>O6-K6</f>
        <v>-3583</v>
      </c>
      <c r="R6" s="245">
        <f>IFERROR(O6/C6-1,"-")</f>
        <v>-0.15721372081051987</v>
      </c>
      <c r="S6" s="244">
        <f>O6-C6</f>
        <v>-6719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7984</v>
      </c>
      <c r="D7" s="253">
        <v>10448</v>
      </c>
      <c r="E7" s="253">
        <v>8574</v>
      </c>
      <c r="F7" s="259">
        <f t="shared" ref="F7:F16" si="0">E7/$E$6</f>
        <v>0.20731677829629808</v>
      </c>
      <c r="G7" s="253">
        <v>6217</v>
      </c>
      <c r="H7" s="261">
        <f>G7/E7-1</f>
        <v>-0.27490086307441097</v>
      </c>
      <c r="I7" s="260">
        <f>G7-E7</f>
        <v>-2357</v>
      </c>
      <c r="J7" s="259">
        <f>G7/$G$6</f>
        <v>0.13815248550032222</v>
      </c>
      <c r="K7" s="253">
        <v>4984</v>
      </c>
      <c r="L7" s="261">
        <f>K7/G7-1</f>
        <v>-0.19832716744410483</v>
      </c>
      <c r="M7" s="260">
        <f>K7-G7</f>
        <v>-1233</v>
      </c>
      <c r="N7" s="259">
        <f>K7/$K$6</f>
        <v>0.12585222968536944</v>
      </c>
      <c r="O7" s="253">
        <v>4666</v>
      </c>
      <c r="P7" s="261">
        <f>O7/K7-1</f>
        <v>-6.3804173354735205E-2</v>
      </c>
      <c r="Q7" s="260">
        <f>O7-K7</f>
        <v>-318</v>
      </c>
      <c r="R7" s="261">
        <f t="shared" ref="R7:R16" si="1">IFERROR(O7/C7-1,"-")</f>
        <v>-0.41558116232464926</v>
      </c>
      <c r="S7" s="260">
        <f t="shared" ref="S7:S16" si="2">O7-C7</f>
        <v>-3318</v>
      </c>
      <c r="T7" s="259">
        <f>O7/$O$6</f>
        <v>0.12954274133096422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4215</v>
      </c>
      <c r="D8" s="253">
        <v>3859</v>
      </c>
      <c r="E8" s="253">
        <v>4037</v>
      </c>
      <c r="F8" s="259">
        <f t="shared" si="0"/>
        <v>9.761346325894045E-2</v>
      </c>
      <c r="G8" s="253">
        <v>2819</v>
      </c>
      <c r="H8" s="261">
        <f t="shared" ref="H8:H16" si="3">G8/E8-1</f>
        <v>-0.30170918999256879</v>
      </c>
      <c r="I8" s="260">
        <f t="shared" ref="I8:I16" si="4">G8-E8</f>
        <v>-1218</v>
      </c>
      <c r="J8" s="259">
        <f t="shared" ref="J8:J16" si="5">G8/$G$6</f>
        <v>6.2643052376613856E-2</v>
      </c>
      <c r="K8" s="253">
        <v>2939</v>
      </c>
      <c r="L8" s="261">
        <f t="shared" ref="L8:L16" si="6">K8/G8-1</f>
        <v>4.2568286626463392E-2</v>
      </c>
      <c r="M8" s="260">
        <f t="shared" ref="M8:M16" si="7">K8-G8</f>
        <v>120</v>
      </c>
      <c r="N8" s="259">
        <f t="shared" ref="N8:N16" si="8">K8/$K$6</f>
        <v>7.4213423564466446E-2</v>
      </c>
      <c r="O8" s="253">
        <v>3858</v>
      </c>
      <c r="P8" s="261">
        <f t="shared" ref="P8:P16" si="9">O8/K8-1</f>
        <v>0.31269139162980597</v>
      </c>
      <c r="Q8" s="260">
        <f t="shared" ref="Q8:Q16" si="10">O8-K8</f>
        <v>919</v>
      </c>
      <c r="R8" s="261">
        <f t="shared" si="1"/>
        <v>-8.4697508896797169E-2</v>
      </c>
      <c r="S8" s="260">
        <f t="shared" si="2"/>
        <v>-357</v>
      </c>
      <c r="T8" s="259">
        <f t="shared" ref="T8:T16" si="11">O8/$O$6</f>
        <v>0.10711013631694384</v>
      </c>
      <c r="V8" s="29"/>
      <c r="W8" s="79"/>
      <c r="AE8" s="1"/>
    </row>
    <row r="9" spans="1:31" s="4" customFormat="1" x14ac:dyDescent="0.25">
      <c r="B9" s="236" t="s">
        <v>46</v>
      </c>
      <c r="C9" s="253">
        <v>404</v>
      </c>
      <c r="D9" s="253">
        <v>68</v>
      </c>
      <c r="E9" s="253">
        <v>64</v>
      </c>
      <c r="F9" s="254">
        <f t="shared" si="0"/>
        <v>1.5475010276374012E-3</v>
      </c>
      <c r="G9" s="253">
        <v>3888</v>
      </c>
      <c r="H9" s="265">
        <f t="shared" si="3"/>
        <v>59.75</v>
      </c>
      <c r="I9" s="256">
        <f t="shared" si="4"/>
        <v>3824</v>
      </c>
      <c r="J9" s="254">
        <f t="shared" si="5"/>
        <v>8.639808004266572E-2</v>
      </c>
      <c r="K9" s="253">
        <v>649</v>
      </c>
      <c r="L9" s="261">
        <f t="shared" si="6"/>
        <v>-0.83307613168724282</v>
      </c>
      <c r="M9" s="260">
        <f t="shared" si="7"/>
        <v>-3239</v>
      </c>
      <c r="N9" s="259">
        <f t="shared" si="8"/>
        <v>1.6388061209029848E-2</v>
      </c>
      <c r="O9" s="253">
        <v>758</v>
      </c>
      <c r="P9" s="261">
        <f t="shared" si="9"/>
        <v>0.16795069337442214</v>
      </c>
      <c r="Q9" s="260">
        <f t="shared" si="10"/>
        <v>109</v>
      </c>
      <c r="R9" s="261">
        <f t="shared" si="1"/>
        <v>0.87623762376237613</v>
      </c>
      <c r="S9" s="260">
        <f t="shared" si="2"/>
        <v>354</v>
      </c>
      <c r="T9" s="259">
        <f t="shared" si="11"/>
        <v>2.1044448763152781E-2</v>
      </c>
      <c r="V9" s="29"/>
      <c r="W9" s="79"/>
      <c r="AE9" s="1"/>
    </row>
    <row r="10" spans="1:31" s="4" customFormat="1" x14ac:dyDescent="0.25">
      <c r="B10" s="236" t="s">
        <v>48</v>
      </c>
      <c r="C10" s="253">
        <v>7532</v>
      </c>
      <c r="D10" s="253">
        <v>2942</v>
      </c>
      <c r="E10" s="253">
        <v>9040</v>
      </c>
      <c r="F10" s="259">
        <f t="shared" si="0"/>
        <v>0.21858452015378291</v>
      </c>
      <c r="G10" s="253">
        <v>6654</v>
      </c>
      <c r="H10" s="261">
        <f t="shared" si="3"/>
        <v>-0.26393805309734508</v>
      </c>
      <c r="I10" s="260">
        <f t="shared" si="4"/>
        <v>-2386</v>
      </c>
      <c r="J10" s="259">
        <f t="shared" si="5"/>
        <v>0.14786338081375969</v>
      </c>
      <c r="K10" s="253">
        <v>6836</v>
      </c>
      <c r="L10" s="261">
        <f t="shared" si="6"/>
        <v>2.7351968740607191E-2</v>
      </c>
      <c r="M10" s="260">
        <f t="shared" si="7"/>
        <v>182</v>
      </c>
      <c r="N10" s="259">
        <f t="shared" si="8"/>
        <v>0.17261754456845613</v>
      </c>
      <c r="O10" s="253">
        <v>7271</v>
      </c>
      <c r="P10" s="261">
        <f t="shared" si="9"/>
        <v>6.3633703920421336E-2</v>
      </c>
      <c r="Q10" s="260">
        <f t="shared" si="10"/>
        <v>435</v>
      </c>
      <c r="R10" s="261">
        <f t="shared" si="1"/>
        <v>-3.4652150823154537E-2</v>
      </c>
      <c r="S10" s="260">
        <f t="shared" si="2"/>
        <v>-261</v>
      </c>
      <c r="T10" s="259">
        <f>O10/$O$6</f>
        <v>0.20186568200116606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1123</v>
      </c>
      <c r="D11" s="253">
        <v>1834</v>
      </c>
      <c r="E11" s="253">
        <v>1813</v>
      </c>
      <c r="F11" s="254">
        <f t="shared" si="0"/>
        <v>4.3837802548540757E-2</v>
      </c>
      <c r="G11" s="253">
        <v>1418</v>
      </c>
      <c r="H11" s="265">
        <f t="shared" si="3"/>
        <v>-0.21787093215664644</v>
      </c>
      <c r="I11" s="256">
        <f t="shared" si="4"/>
        <v>-395</v>
      </c>
      <c r="J11" s="254">
        <f t="shared" si="5"/>
        <v>3.1510410879758227E-2</v>
      </c>
      <c r="K11" s="253">
        <v>1212</v>
      </c>
      <c r="L11" s="261">
        <f t="shared" si="6"/>
        <v>-0.14527503526093088</v>
      </c>
      <c r="M11" s="260">
        <f t="shared" si="7"/>
        <v>-206</v>
      </c>
      <c r="N11" s="259">
        <f t="shared" si="8"/>
        <v>3.0604514923488712E-2</v>
      </c>
      <c r="O11" s="253">
        <v>1268</v>
      </c>
      <c r="P11" s="261">
        <f t="shared" si="9"/>
        <v>4.6204620462046098E-2</v>
      </c>
      <c r="Q11" s="260">
        <f t="shared" si="10"/>
        <v>56</v>
      </c>
      <c r="R11" s="261">
        <f t="shared" si="1"/>
        <v>0.12911843276936774</v>
      </c>
      <c r="S11" s="260">
        <f t="shared" si="2"/>
        <v>145</v>
      </c>
      <c r="T11" s="259">
        <f t="shared" si="11"/>
        <v>3.5203642522002275E-2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11303</v>
      </c>
      <c r="D12" s="253">
        <v>4062</v>
      </c>
      <c r="E12" s="253">
        <v>6663</v>
      </c>
      <c r="F12" s="259">
        <f t="shared" si="0"/>
        <v>0.16110936479918755</v>
      </c>
      <c r="G12" s="253">
        <v>10640</v>
      </c>
      <c r="H12" s="261">
        <f t="shared" si="3"/>
        <v>0.59687828305568069</v>
      </c>
      <c r="I12" s="260">
        <f t="shared" si="4"/>
        <v>3977</v>
      </c>
      <c r="J12" s="259">
        <f t="shared" si="5"/>
        <v>0.2364391902402169</v>
      </c>
      <c r="K12" s="253">
        <v>10408</v>
      </c>
      <c r="L12" s="261">
        <f t="shared" si="6"/>
        <v>-2.1804511278195493E-2</v>
      </c>
      <c r="M12" s="260">
        <f t="shared" si="7"/>
        <v>-232</v>
      </c>
      <c r="N12" s="259">
        <f t="shared" si="8"/>
        <v>0.26281500934296248</v>
      </c>
      <c r="O12" s="253">
        <v>10988</v>
      </c>
      <c r="P12" s="261">
        <f t="shared" si="9"/>
        <v>5.5726364335126899E-2</v>
      </c>
      <c r="Q12" s="260">
        <f t="shared" si="10"/>
        <v>580</v>
      </c>
      <c r="R12" s="261">
        <f t="shared" si="1"/>
        <v>-2.7868707422808114E-2</v>
      </c>
      <c r="S12" s="260">
        <f t="shared" si="2"/>
        <v>-315</v>
      </c>
      <c r="T12" s="259">
        <f t="shared" si="11"/>
        <v>0.30506121769066324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3525</v>
      </c>
      <c r="D13" s="253">
        <v>740</v>
      </c>
      <c r="E13" s="253">
        <v>1856</v>
      </c>
      <c r="F13" s="254">
        <f t="shared" si="0"/>
        <v>4.4877529801484635E-2</v>
      </c>
      <c r="G13" s="253">
        <v>1974</v>
      </c>
      <c r="H13" s="265">
        <f t="shared" si="3"/>
        <v>6.3577586206896575E-2</v>
      </c>
      <c r="I13" s="256">
        <f t="shared" si="4"/>
        <v>118</v>
      </c>
      <c r="J13" s="254">
        <f t="shared" si="5"/>
        <v>4.3865691873513919E-2</v>
      </c>
      <c r="K13" s="253">
        <v>1047</v>
      </c>
      <c r="L13" s="261">
        <f t="shared" si="6"/>
        <v>-0.46960486322188455</v>
      </c>
      <c r="M13" s="260">
        <f t="shared" si="7"/>
        <v>-927</v>
      </c>
      <c r="N13" s="259">
        <f t="shared" si="8"/>
        <v>2.6438058683904853E-2</v>
      </c>
      <c r="O13" s="253">
        <v>1289</v>
      </c>
      <c r="P13" s="261">
        <f t="shared" si="9"/>
        <v>0.23113658070678134</v>
      </c>
      <c r="Q13" s="260">
        <f t="shared" si="10"/>
        <v>242</v>
      </c>
      <c r="R13" s="261">
        <f t="shared" si="1"/>
        <v>-0.63432624113475178</v>
      </c>
      <c r="S13" s="260">
        <f t="shared" si="2"/>
        <v>-2236</v>
      </c>
      <c r="T13" s="259">
        <f t="shared" si="11"/>
        <v>3.5786668147366668E-2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1412</v>
      </c>
      <c r="D14" s="253">
        <v>5470</v>
      </c>
      <c r="E14" s="253">
        <v>1100</v>
      </c>
      <c r="F14" s="259">
        <f t="shared" si="0"/>
        <v>2.6597673912517831E-2</v>
      </c>
      <c r="G14" s="253">
        <v>1564</v>
      </c>
      <c r="H14" s="261">
        <f t="shared" si="3"/>
        <v>0.42181818181818187</v>
      </c>
      <c r="I14" s="260">
        <f t="shared" si="4"/>
        <v>464</v>
      </c>
      <c r="J14" s="259">
        <f t="shared" si="5"/>
        <v>3.4754783227039399E-2</v>
      </c>
      <c r="K14" s="253">
        <v>1441</v>
      </c>
      <c r="L14" s="261">
        <f t="shared" si="6"/>
        <v>-7.8644501278772427E-2</v>
      </c>
      <c r="M14" s="260">
        <f t="shared" si="7"/>
        <v>-123</v>
      </c>
      <c r="N14" s="259">
        <f t="shared" si="8"/>
        <v>3.6387051159032374E-2</v>
      </c>
      <c r="O14" s="253">
        <v>518</v>
      </c>
      <c r="P14" s="261">
        <f t="shared" si="9"/>
        <v>-0.64052741151977788</v>
      </c>
      <c r="Q14" s="260">
        <f t="shared" si="10"/>
        <v>-923</v>
      </c>
      <c r="R14" s="261">
        <f t="shared" si="1"/>
        <v>-0.63314447592067991</v>
      </c>
      <c r="S14" s="260">
        <f t="shared" si="2"/>
        <v>-894</v>
      </c>
      <c r="T14" s="259">
        <f t="shared" si="11"/>
        <v>1.4381298758988312E-2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2181</v>
      </c>
      <c r="D15" s="253">
        <v>1339</v>
      </c>
      <c r="E15" s="253">
        <v>2774</v>
      </c>
      <c r="F15" s="254">
        <f t="shared" si="0"/>
        <v>6.70744976666586E-2</v>
      </c>
      <c r="G15" s="253">
        <v>4203</v>
      </c>
      <c r="H15" s="265">
        <f t="shared" si="3"/>
        <v>0.51514059120403743</v>
      </c>
      <c r="I15" s="256">
        <f t="shared" si="4"/>
        <v>1429</v>
      </c>
      <c r="J15" s="254">
        <f t="shared" si="5"/>
        <v>9.3397924490566872E-2</v>
      </c>
      <c r="K15" s="253">
        <v>3970</v>
      </c>
      <c r="L15" s="261">
        <f t="shared" si="6"/>
        <v>-5.5436592909826277E-2</v>
      </c>
      <c r="M15" s="260">
        <f t="shared" si="7"/>
        <v>-233</v>
      </c>
      <c r="N15" s="259">
        <f t="shared" si="8"/>
        <v>0.10024746224938134</v>
      </c>
      <c r="O15" s="253">
        <v>1108</v>
      </c>
      <c r="P15" s="261">
        <f t="shared" si="9"/>
        <v>-0.72090680100755666</v>
      </c>
      <c r="Q15" s="260">
        <f t="shared" si="10"/>
        <v>-2862</v>
      </c>
      <c r="R15" s="261">
        <f t="shared" si="1"/>
        <v>-0.49197615772581382</v>
      </c>
      <c r="S15" s="260">
        <f t="shared" si="2"/>
        <v>-1073</v>
      </c>
      <c r="T15" s="259">
        <f t="shared" si="11"/>
        <v>3.0761542519225964E-2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3059</v>
      </c>
      <c r="D16" s="253">
        <f>D6-SUM(D7:D15)</f>
        <v>2976</v>
      </c>
      <c r="E16" s="253">
        <f>E6-SUM(E7:E15)</f>
        <v>5436</v>
      </c>
      <c r="F16" s="259">
        <f t="shared" si="0"/>
        <v>0.13144086853495177</v>
      </c>
      <c r="G16" s="253">
        <f>G6-SUM(G7:G15)</f>
        <v>5624</v>
      </c>
      <c r="H16" s="261">
        <f t="shared" si="3"/>
        <v>3.4584253127299514E-2</v>
      </c>
      <c r="I16" s="260">
        <f t="shared" si="4"/>
        <v>188</v>
      </c>
      <c r="J16" s="259">
        <f t="shared" si="5"/>
        <v>0.12497500055554321</v>
      </c>
      <c r="K16" s="253">
        <f>K6-SUM(K7:K15)</f>
        <v>6116</v>
      </c>
      <c r="L16" s="261">
        <f t="shared" si="6"/>
        <v>8.7482219061166377E-2</v>
      </c>
      <c r="M16" s="260">
        <f t="shared" si="7"/>
        <v>492</v>
      </c>
      <c r="N16" s="259">
        <f t="shared" si="8"/>
        <v>0.15443664461390838</v>
      </c>
      <c r="O16" s="253">
        <f>O6-SUM(O7:O15)</f>
        <v>4295</v>
      </c>
      <c r="P16" s="261">
        <f t="shared" si="9"/>
        <v>-0.29774362328319159</v>
      </c>
      <c r="Q16" s="260">
        <f t="shared" si="10"/>
        <v>-1821</v>
      </c>
      <c r="R16" s="261">
        <f t="shared" si="1"/>
        <v>0.40405361229159853</v>
      </c>
      <c r="S16" s="260">
        <f t="shared" si="2"/>
        <v>1236</v>
      </c>
      <c r="T16" s="259">
        <f t="shared" si="11"/>
        <v>0.11924262194952664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1CA57-6B99-4B5A-B6A1-EBBB979CE7B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314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114660</v>
      </c>
      <c r="D8" s="118">
        <f t="shared" ref="D8:D21" si="0">C8/C9-1</f>
        <v>-3.6195215439705497E-2</v>
      </c>
    </row>
    <row r="9" spans="1:5" x14ac:dyDescent="0.25">
      <c r="A9" s="1"/>
      <c r="B9" s="116">
        <v>2023</v>
      </c>
      <c r="C9" s="117">
        <v>118966</v>
      </c>
      <c r="D9" s="118">
        <f t="shared" si="0"/>
        <v>-4.0217505304515511E-2</v>
      </c>
    </row>
    <row r="10" spans="1:5" x14ac:dyDescent="0.25">
      <c r="A10" s="1"/>
      <c r="B10" s="116">
        <v>2022</v>
      </c>
      <c r="C10" s="117">
        <v>123951</v>
      </c>
      <c r="D10" s="118">
        <f t="shared" si="0"/>
        <v>0.48501222025207258</v>
      </c>
    </row>
    <row r="11" spans="1:5" x14ac:dyDescent="0.25">
      <c r="A11" s="1"/>
      <c r="B11" s="116">
        <v>2021</v>
      </c>
      <c r="C11" s="117">
        <v>83468</v>
      </c>
      <c r="D11" s="118">
        <f t="shared" si="0"/>
        <v>0.61259659969088109</v>
      </c>
    </row>
    <row r="12" spans="1:5" x14ac:dyDescent="0.25">
      <c r="A12" s="1" t="s">
        <v>72</v>
      </c>
      <c r="B12" s="116">
        <v>2020</v>
      </c>
      <c r="C12" s="117">
        <v>51760</v>
      </c>
      <c r="D12" s="118">
        <f t="shared" si="0"/>
        <v>-0.59505237875433226</v>
      </c>
    </row>
    <row r="13" spans="1:5" x14ac:dyDescent="0.25">
      <c r="A13" s="1" t="s">
        <v>74</v>
      </c>
      <c r="B13" s="116">
        <v>2019</v>
      </c>
      <c r="C13" s="117">
        <v>127819</v>
      </c>
      <c r="D13" s="118">
        <f t="shared" si="0"/>
        <v>-3.4030622269917377E-2</v>
      </c>
    </row>
    <row r="14" spans="1:5" x14ac:dyDescent="0.25">
      <c r="A14" s="1" t="s">
        <v>76</v>
      </c>
      <c r="B14" s="116">
        <v>2018</v>
      </c>
      <c r="C14" s="117">
        <v>132322</v>
      </c>
      <c r="D14" s="118">
        <f t="shared" si="0"/>
        <v>4.2012174474552522E-2</v>
      </c>
    </row>
    <row r="15" spans="1:5" x14ac:dyDescent="0.25">
      <c r="A15" s="1" t="s">
        <v>78</v>
      </c>
      <c r="B15" s="116">
        <v>2017</v>
      </c>
      <c r="C15" s="117">
        <v>126987</v>
      </c>
      <c r="D15" s="118">
        <f t="shared" si="0"/>
        <v>1.5408603870142423E-2</v>
      </c>
    </row>
    <row r="16" spans="1:5" x14ac:dyDescent="0.25">
      <c r="A16" s="1" t="s">
        <v>80</v>
      </c>
      <c r="B16" s="116">
        <v>2016</v>
      </c>
      <c r="C16" s="117">
        <v>125060</v>
      </c>
      <c r="D16" s="118">
        <f>C16/C17-1</f>
        <v>2.7194343576542046E-4</v>
      </c>
    </row>
    <row r="17" spans="1:4" x14ac:dyDescent="0.25">
      <c r="A17" s="1" t="s">
        <v>82</v>
      </c>
      <c r="B17" s="116">
        <v>2015</v>
      </c>
      <c r="C17" s="117">
        <v>125026</v>
      </c>
      <c r="D17" s="118">
        <f t="shared" si="0"/>
        <v>0.17537674742175979</v>
      </c>
    </row>
    <row r="18" spans="1:4" x14ac:dyDescent="0.25">
      <c r="A18" s="1" t="s">
        <v>84</v>
      </c>
      <c r="B18" s="116">
        <v>2014</v>
      </c>
      <c r="C18" s="117">
        <v>106371</v>
      </c>
      <c r="D18" s="118">
        <f t="shared" si="0"/>
        <v>-6.1073351575602453E-2</v>
      </c>
    </row>
    <row r="19" spans="1:4" x14ac:dyDescent="0.25">
      <c r="A19" s="1" t="s">
        <v>86</v>
      </c>
      <c r="B19" s="116">
        <v>2013</v>
      </c>
      <c r="C19" s="117">
        <v>113290</v>
      </c>
      <c r="D19" s="118">
        <f t="shared" si="0"/>
        <v>4.5901881497073527E-2</v>
      </c>
    </row>
    <row r="20" spans="1:4" x14ac:dyDescent="0.25">
      <c r="A20" s="1" t="s">
        <v>88</v>
      </c>
      <c r="B20" s="116">
        <v>2012</v>
      </c>
      <c r="C20" s="117">
        <v>108318</v>
      </c>
      <c r="D20" s="118">
        <f>C20/C21-1</f>
        <v>-0.10269643374891269</v>
      </c>
    </row>
    <row r="21" spans="1:4" x14ac:dyDescent="0.25">
      <c r="A21" s="1" t="s">
        <v>90</v>
      </c>
      <c r="B21" s="116">
        <v>2011</v>
      </c>
      <c r="C21" s="117">
        <v>120715</v>
      </c>
      <c r="D21" s="118">
        <f t="shared" si="0"/>
        <v>-0.16099639280228528</v>
      </c>
    </row>
    <row r="22" spans="1:4" x14ac:dyDescent="0.25">
      <c r="A22" s="1" t="s">
        <v>92</v>
      </c>
      <c r="B22" s="116">
        <v>2010</v>
      </c>
      <c r="C22" s="117">
        <v>143879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67625-FFE7-4452-9D42-00F383DCE96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315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207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64415</v>
      </c>
      <c r="D8" s="118">
        <f t="shared" ref="D8:D21" si="0">C8/C9-1</f>
        <v>-3.9499582488369267E-2</v>
      </c>
    </row>
    <row r="9" spans="1:5" x14ac:dyDescent="0.25">
      <c r="A9" s="1"/>
      <c r="B9" s="116">
        <v>2023</v>
      </c>
      <c r="C9" s="117">
        <v>67064</v>
      </c>
      <c r="D9" s="118">
        <f t="shared" si="0"/>
        <v>-0.1159154725338466</v>
      </c>
    </row>
    <row r="10" spans="1:5" x14ac:dyDescent="0.25">
      <c r="A10" s="1"/>
      <c r="B10" s="116">
        <v>2022</v>
      </c>
      <c r="C10" s="117">
        <v>75857</v>
      </c>
      <c r="D10" s="118">
        <f t="shared" si="0"/>
        <v>0.89708898114340019</v>
      </c>
    </row>
    <row r="11" spans="1:5" x14ac:dyDescent="0.25">
      <c r="A11" s="1"/>
      <c r="B11" s="116">
        <v>2021</v>
      </c>
      <c r="C11" s="117">
        <v>39986</v>
      </c>
      <c r="D11" s="118">
        <f t="shared" si="0"/>
        <v>0.48934743742550646</v>
      </c>
    </row>
    <row r="12" spans="1:5" x14ac:dyDescent="0.25">
      <c r="A12" s="1" t="s">
        <v>72</v>
      </c>
      <c r="B12" s="116">
        <v>2020</v>
      </c>
      <c r="C12" s="117">
        <v>26848</v>
      </c>
      <c r="D12" s="118">
        <f t="shared" si="0"/>
        <v>-0.64900445804081519</v>
      </c>
    </row>
    <row r="13" spans="1:5" x14ac:dyDescent="0.25">
      <c r="A13" s="1" t="s">
        <v>74</v>
      </c>
      <c r="B13" s="116">
        <v>2019</v>
      </c>
      <c r="C13" s="117">
        <v>76491</v>
      </c>
      <c r="D13" s="118">
        <f t="shared" si="0"/>
        <v>-0.15281100478468901</v>
      </c>
    </row>
    <row r="14" spans="1:5" x14ac:dyDescent="0.25">
      <c r="A14" s="1" t="s">
        <v>76</v>
      </c>
      <c r="B14" s="116">
        <v>2018</v>
      </c>
      <c r="C14" s="117">
        <v>90288</v>
      </c>
      <c r="D14" s="118">
        <f t="shared" si="0"/>
        <v>8.3317335381071222E-2</v>
      </c>
    </row>
    <row r="15" spans="1:5" x14ac:dyDescent="0.25">
      <c r="A15" s="1" t="s">
        <v>78</v>
      </c>
      <c r="B15" s="116">
        <v>2017</v>
      </c>
      <c r="C15" s="117">
        <v>83344</v>
      </c>
      <c r="D15" s="118">
        <f>C15/C16-1</f>
        <v>3.2277242438504716E-2</v>
      </c>
    </row>
    <row r="16" spans="1:5" x14ac:dyDescent="0.25">
      <c r="A16" s="1" t="s">
        <v>80</v>
      </c>
      <c r="B16" s="116">
        <v>2016</v>
      </c>
      <c r="C16" s="117">
        <v>80738</v>
      </c>
      <c r="D16" s="118">
        <f>C16/C17-1</f>
        <v>4.9363140109176085E-2</v>
      </c>
    </row>
    <row r="17" spans="1:4" x14ac:dyDescent="0.25">
      <c r="A17" s="1" t="s">
        <v>82</v>
      </c>
      <c r="B17" s="116">
        <v>2015</v>
      </c>
      <c r="C17" s="117">
        <v>76940</v>
      </c>
      <c r="D17" s="118">
        <f t="shared" si="0"/>
        <v>0.29039832285115308</v>
      </c>
    </row>
    <row r="18" spans="1:4" x14ac:dyDescent="0.25">
      <c r="A18" s="1" t="s">
        <v>84</v>
      </c>
      <c r="B18" s="116">
        <v>2014</v>
      </c>
      <c r="C18" s="117">
        <v>59625</v>
      </c>
      <c r="D18" s="118">
        <f t="shared" si="0"/>
        <v>-0.14425340145817789</v>
      </c>
    </row>
    <row r="19" spans="1:4" x14ac:dyDescent="0.25">
      <c r="A19" s="1" t="s">
        <v>86</v>
      </c>
      <c r="B19" s="116">
        <v>2013</v>
      </c>
      <c r="C19" s="117">
        <v>69676</v>
      </c>
      <c r="D19" s="118">
        <f t="shared" si="0"/>
        <v>-2.5674012753104325E-2</v>
      </c>
    </row>
    <row r="20" spans="1:4" x14ac:dyDescent="0.25">
      <c r="A20" s="1" t="s">
        <v>88</v>
      </c>
      <c r="B20" s="116">
        <v>2012</v>
      </c>
      <c r="C20" s="117">
        <v>71512</v>
      </c>
      <c r="D20" s="118">
        <f>C20/C21-1</f>
        <v>0.12730941421274977</v>
      </c>
    </row>
    <row r="21" spans="1:4" x14ac:dyDescent="0.25">
      <c r="A21" s="1" t="s">
        <v>90</v>
      </c>
      <c r="B21" s="116">
        <v>2011</v>
      </c>
      <c r="C21" s="117">
        <v>63436</v>
      </c>
      <c r="D21" s="118">
        <f t="shared" si="0"/>
        <v>-4.9733357301216419E-2</v>
      </c>
    </row>
    <row r="22" spans="1:4" x14ac:dyDescent="0.25">
      <c r="A22" s="1" t="s">
        <v>92</v>
      </c>
      <c r="B22" s="116">
        <v>2010</v>
      </c>
      <c r="C22" s="117">
        <v>66756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8D136-D868-405D-98FA-918626E49A2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316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208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50245</v>
      </c>
      <c r="D8" s="118">
        <f t="shared" ref="D8:D21" si="0">C8/C9-1</f>
        <v>-3.1925552001849655E-2</v>
      </c>
    </row>
    <row r="9" spans="1:5" x14ac:dyDescent="0.25">
      <c r="A9" s="1"/>
      <c r="B9" s="116">
        <v>2023</v>
      </c>
      <c r="C9" s="117">
        <v>51902</v>
      </c>
      <c r="D9" s="118">
        <f t="shared" si="0"/>
        <v>7.9178275876408799E-2</v>
      </c>
    </row>
    <row r="10" spans="1:5" x14ac:dyDescent="0.25">
      <c r="A10" s="1"/>
      <c r="B10" s="116">
        <v>2022</v>
      </c>
      <c r="C10" s="117">
        <v>48094</v>
      </c>
      <c r="D10" s="118">
        <f t="shared" si="0"/>
        <v>0.10606687824847061</v>
      </c>
    </row>
    <row r="11" spans="1:5" x14ac:dyDescent="0.25">
      <c r="A11" s="1"/>
      <c r="B11" s="116">
        <v>2021</v>
      </c>
      <c r="C11" s="117">
        <v>43482</v>
      </c>
      <c r="D11" s="118">
        <f t="shared" si="0"/>
        <v>0.74542389210019278</v>
      </c>
    </row>
    <row r="12" spans="1:5" x14ac:dyDescent="0.25">
      <c r="A12" s="1" t="s">
        <v>72</v>
      </c>
      <c r="B12" s="116">
        <v>2020</v>
      </c>
      <c r="C12" s="117">
        <v>24912</v>
      </c>
      <c r="D12" s="118">
        <f t="shared" si="0"/>
        <v>-0.51465087281795507</v>
      </c>
    </row>
    <row r="13" spans="1:5" x14ac:dyDescent="0.25">
      <c r="A13" s="1" t="s">
        <v>74</v>
      </c>
      <c r="B13" s="116">
        <v>2019</v>
      </c>
      <c r="C13" s="117">
        <v>51328</v>
      </c>
      <c r="D13" s="118">
        <f t="shared" si="0"/>
        <v>0.22110672312889568</v>
      </c>
    </row>
    <row r="14" spans="1:5" x14ac:dyDescent="0.25">
      <c r="A14" s="1" t="s">
        <v>76</v>
      </c>
      <c r="B14" s="116">
        <v>2018</v>
      </c>
      <c r="C14" s="117">
        <v>42034</v>
      </c>
      <c r="D14" s="118">
        <f t="shared" si="0"/>
        <v>-3.6867309763306877E-2</v>
      </c>
    </row>
    <row r="15" spans="1:5" x14ac:dyDescent="0.25">
      <c r="A15" s="1" t="s">
        <v>78</v>
      </c>
      <c r="B15" s="116">
        <v>2017</v>
      </c>
      <c r="C15" s="117">
        <v>43643</v>
      </c>
      <c r="D15" s="118">
        <f>C15/C16-1</f>
        <v>-1.5319705789449967E-2</v>
      </c>
    </row>
    <row r="16" spans="1:5" x14ac:dyDescent="0.25">
      <c r="A16" s="1" t="s">
        <v>80</v>
      </c>
      <c r="B16" s="116">
        <v>2016</v>
      </c>
      <c r="C16" s="117">
        <v>44322</v>
      </c>
      <c r="D16" s="118">
        <f>C16/C17-1</f>
        <v>-7.8276421411637487E-2</v>
      </c>
    </row>
    <row r="17" spans="1:4" x14ac:dyDescent="0.25">
      <c r="A17" s="1" t="s">
        <v>82</v>
      </c>
      <c r="B17" s="116">
        <v>2015</v>
      </c>
      <c r="C17" s="117">
        <v>48086</v>
      </c>
      <c r="D17" s="118">
        <f t="shared" si="0"/>
        <v>2.866555427202333E-2</v>
      </c>
    </row>
    <row r="18" spans="1:4" x14ac:dyDescent="0.25">
      <c r="A18" s="1" t="s">
        <v>84</v>
      </c>
      <c r="B18" s="116">
        <v>2014</v>
      </c>
      <c r="C18" s="117">
        <v>46746</v>
      </c>
      <c r="D18" s="118">
        <f t="shared" si="0"/>
        <v>7.1811803549318931E-2</v>
      </c>
    </row>
    <row r="19" spans="1:4" x14ac:dyDescent="0.25">
      <c r="A19" s="1" t="s">
        <v>86</v>
      </c>
      <c r="B19" s="116">
        <v>2013</v>
      </c>
      <c r="C19" s="117">
        <v>43614</v>
      </c>
      <c r="D19" s="118">
        <f t="shared" si="0"/>
        <v>0.18496984187360765</v>
      </c>
    </row>
    <row r="20" spans="1:4" x14ac:dyDescent="0.25">
      <c r="A20" s="1" t="s">
        <v>88</v>
      </c>
      <c r="B20" s="116">
        <v>2012</v>
      </c>
      <c r="C20" s="117">
        <v>36806</v>
      </c>
      <c r="D20" s="118">
        <f>C20/C21-1</f>
        <v>-0.35742593271530576</v>
      </c>
    </row>
    <row r="21" spans="1:4" x14ac:dyDescent="0.25">
      <c r="A21" s="1" t="s">
        <v>90</v>
      </c>
      <c r="B21" s="116">
        <v>2011</v>
      </c>
      <c r="C21" s="117">
        <v>57279</v>
      </c>
      <c r="D21" s="118">
        <f t="shared" si="0"/>
        <v>-0.25730326880437737</v>
      </c>
    </row>
    <row r="22" spans="1:4" x14ac:dyDescent="0.25">
      <c r="A22" s="1" t="s">
        <v>92</v>
      </c>
      <c r="B22" s="116">
        <v>2010</v>
      </c>
      <c r="C22" s="117">
        <v>77123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4920-6BC1-471D-A14C-B0ACD0A3725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48131</v>
      </c>
      <c r="O7" s="92">
        <v>119375</v>
      </c>
      <c r="P7" s="92">
        <v>376836</v>
      </c>
      <c r="Q7" s="92">
        <v>383022</v>
      </c>
      <c r="R7" s="92">
        <v>380007</v>
      </c>
      <c r="S7" s="93">
        <f t="shared" ref="S7:S52" si="4">IFERROR(R7/Q7-1,"-")</f>
        <v>-7.8716105080125498E-3</v>
      </c>
      <c r="T7" s="93">
        <f t="shared" ref="T7:T52" si="5">IFERROR(R7/N7-1,"-")</f>
        <v>6.8952650059213401</v>
      </c>
      <c r="U7" s="92">
        <f t="shared" ref="U7:U52" si="6">IFERROR(R7-Q7,"-")</f>
        <v>-3015</v>
      </c>
      <c r="V7" s="92">
        <f t="shared" ref="V7:V52" si="7">IFERROR(R7-N7,"-")</f>
        <v>331876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28923</v>
      </c>
      <c r="O8" s="95">
        <v>87606</v>
      </c>
      <c r="P8" s="95">
        <v>89082</v>
      </c>
      <c r="Q8" s="95">
        <v>91358</v>
      </c>
      <c r="R8" s="95">
        <v>90645</v>
      </c>
      <c r="S8" s="96">
        <f t="shared" si="4"/>
        <v>-7.8044615687733465E-3</v>
      </c>
      <c r="T8" s="96">
        <f t="shared" si="5"/>
        <v>2.1340109947100925</v>
      </c>
      <c r="U8" s="95">
        <f t="shared" si="6"/>
        <v>-713</v>
      </c>
      <c r="V8" s="95">
        <f t="shared" si="7"/>
        <v>61722</v>
      </c>
      <c r="W8" s="96">
        <f>R8/R7</f>
        <v>0.23853507961695442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21344</v>
      </c>
      <c r="O9" s="52">
        <v>70215</v>
      </c>
      <c r="P9" s="52">
        <v>71643</v>
      </c>
      <c r="Q9" s="52">
        <v>74336</v>
      </c>
      <c r="R9" s="52">
        <v>74000</v>
      </c>
      <c r="S9" s="98">
        <f t="shared" si="4"/>
        <v>-4.5200172191132149E-3</v>
      </c>
      <c r="T9" s="98">
        <f t="shared" si="5"/>
        <v>2.4670164917541229</v>
      </c>
      <c r="U9" s="52">
        <f t="shared" si="6"/>
        <v>-336</v>
      </c>
      <c r="V9" s="52">
        <f t="shared" si="7"/>
        <v>52656</v>
      </c>
      <c r="W9" s="98">
        <f>R9/R7</f>
        <v>0.19473325491372528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7579</v>
      </c>
      <c r="O10" s="52">
        <v>17391</v>
      </c>
      <c r="P10" s="52">
        <v>17439</v>
      </c>
      <c r="Q10" s="52">
        <v>17022</v>
      </c>
      <c r="R10" s="52">
        <v>16645</v>
      </c>
      <c r="S10" s="98">
        <f t="shared" si="4"/>
        <v>-2.2147808718129491E-2</v>
      </c>
      <c r="T10" s="98">
        <f t="shared" si="5"/>
        <v>1.1962000263887056</v>
      </c>
      <c r="U10" s="52">
        <f t="shared" si="6"/>
        <v>-377</v>
      </c>
      <c r="V10" s="52">
        <f t="shared" si="7"/>
        <v>9066</v>
      </c>
      <c r="W10" s="98">
        <f>R10/R7</f>
        <v>4.3801824703229152E-2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19208</v>
      </c>
      <c r="O11" s="95">
        <v>31769</v>
      </c>
      <c r="P11" s="95">
        <v>36530</v>
      </c>
      <c r="Q11" s="95">
        <v>36316</v>
      </c>
      <c r="R11" s="95">
        <v>36024</v>
      </c>
      <c r="S11" s="96">
        <f t="shared" si="4"/>
        <v>-8.0405330983588374E-3</v>
      </c>
      <c r="T11" s="96">
        <f t="shared" si="5"/>
        <v>0.87546855476884633</v>
      </c>
      <c r="U11" s="95">
        <f t="shared" si="6"/>
        <v>-292</v>
      </c>
      <c r="V11" s="95">
        <f t="shared" si="7"/>
        <v>16816</v>
      </c>
      <c r="W11" s="96">
        <f>R11/R7</f>
        <v>9.4798253716378914E-2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15475</v>
      </c>
      <c r="O12" s="99">
        <v>43004</v>
      </c>
      <c r="P12" s="99">
        <v>45905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1.8907915993537965</v>
      </c>
      <c r="U12" s="99">
        <f t="shared" si="6"/>
        <v>-1868</v>
      </c>
      <c r="V12" s="99">
        <f t="shared" si="7"/>
        <v>29260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11320</v>
      </c>
      <c r="O13" s="95">
        <v>35009</v>
      </c>
      <c r="P13" s="95">
        <v>34827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1.9238515901060071</v>
      </c>
      <c r="U13" s="95">
        <f t="shared" si="6"/>
        <v>-2414</v>
      </c>
      <c r="V13" s="95">
        <f t="shared" si="7"/>
        <v>21778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9802</v>
      </c>
      <c r="O14" s="52">
        <v>29997</v>
      </c>
      <c r="P14" s="52">
        <v>29852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1.9680677412772902</v>
      </c>
      <c r="U14" s="52">
        <f t="shared" si="6"/>
        <v>-2234</v>
      </c>
      <c r="V14" s="52">
        <f t="shared" si="7"/>
        <v>19291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4975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4155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1.8007220216606497</v>
      </c>
      <c r="U16" s="95">
        <f t="shared" si="6"/>
        <v>546</v>
      </c>
      <c r="V16" s="95">
        <f t="shared" si="7"/>
        <v>7482</v>
      </c>
      <c r="W16" s="96">
        <f>R16/R12</f>
        <v>0.26013188778361462</v>
      </c>
    </row>
    <row r="17" spans="2:23" x14ac:dyDescent="0.25">
      <c r="B17" s="91" t="s">
        <v>45</v>
      </c>
      <c r="C17" s="99">
        <v>41159</v>
      </c>
      <c r="D17" s="99">
        <v>20336</v>
      </c>
      <c r="E17" s="99">
        <v>24064</v>
      </c>
      <c r="F17" s="99">
        <v>38225</v>
      </c>
      <c r="G17" s="99">
        <v>37475</v>
      </c>
      <c r="H17" s="99">
        <v>37833</v>
      </c>
      <c r="I17" s="100">
        <f t="shared" si="0"/>
        <v>9.55303535690466E-3</v>
      </c>
      <c r="J17" s="100">
        <f t="shared" si="1"/>
        <v>0.86039535798583788</v>
      </c>
      <c r="K17" s="99">
        <f t="shared" si="2"/>
        <v>358</v>
      </c>
      <c r="L17" s="99">
        <f t="shared" si="3"/>
        <v>17497</v>
      </c>
      <c r="M17" s="93">
        <f>H17/H17</f>
        <v>1</v>
      </c>
      <c r="N17" s="99">
        <v>14138</v>
      </c>
      <c r="O17" s="99">
        <v>35494</v>
      </c>
      <c r="P17" s="99">
        <v>37223</v>
      </c>
      <c r="Q17" s="99">
        <v>38061</v>
      </c>
      <c r="R17" s="99">
        <v>38115</v>
      </c>
      <c r="S17" s="100">
        <f t="shared" si="4"/>
        <v>1.4187751241427904E-3</v>
      </c>
      <c r="T17" s="100">
        <f t="shared" si="5"/>
        <v>1.6959258735323242</v>
      </c>
      <c r="U17" s="99">
        <f t="shared" si="6"/>
        <v>54</v>
      </c>
      <c r="V17" s="99">
        <f t="shared" si="7"/>
        <v>23977</v>
      </c>
      <c r="W17" s="93">
        <f>R17/R17</f>
        <v>1</v>
      </c>
    </row>
    <row r="18" spans="2:23" x14ac:dyDescent="0.25">
      <c r="B18" s="94" t="s">
        <v>60</v>
      </c>
      <c r="C18" s="95">
        <v>20753</v>
      </c>
      <c r="D18" s="95">
        <v>9541</v>
      </c>
      <c r="E18" s="95">
        <v>10403</v>
      </c>
      <c r="F18" s="95">
        <v>21063</v>
      </c>
      <c r="G18" s="95">
        <v>20218</v>
      </c>
      <c r="H18" s="95">
        <v>21376</v>
      </c>
      <c r="I18" s="96">
        <f t="shared" si="0"/>
        <v>5.7275694925314147E-2</v>
      </c>
      <c r="J18" s="96">
        <f t="shared" si="1"/>
        <v>1.240436012996541</v>
      </c>
      <c r="K18" s="95">
        <f t="shared" si="2"/>
        <v>1158</v>
      </c>
      <c r="L18" s="95">
        <f t="shared" si="3"/>
        <v>11835</v>
      </c>
      <c r="M18" s="96">
        <f>H18/H17</f>
        <v>0.56500938334258455</v>
      </c>
      <c r="N18" s="95">
        <v>3388</v>
      </c>
      <c r="O18" s="95">
        <v>19205</v>
      </c>
      <c r="P18" s="95">
        <v>19784</v>
      </c>
      <c r="Q18" s="95">
        <v>20827</v>
      </c>
      <c r="R18" s="95">
        <v>21899</v>
      </c>
      <c r="S18" s="96">
        <f t="shared" si="4"/>
        <v>5.1471647380803676E-2</v>
      </c>
      <c r="T18" s="96">
        <f t="shared" si="5"/>
        <v>5.463695395513577</v>
      </c>
      <c r="U18" s="95">
        <f t="shared" si="6"/>
        <v>1072</v>
      </c>
      <c r="V18" s="95">
        <f t="shared" si="7"/>
        <v>18511</v>
      </c>
      <c r="W18" s="96">
        <f>R18/R17</f>
        <v>0.57455070182342904</v>
      </c>
    </row>
    <row r="19" spans="2:23" x14ac:dyDescent="0.25">
      <c r="B19" s="97" t="s">
        <v>61</v>
      </c>
      <c r="C19" s="52">
        <v>14966</v>
      </c>
      <c r="D19" s="52">
        <v>6536</v>
      </c>
      <c r="E19" s="52">
        <v>7396</v>
      </c>
      <c r="F19" s="52">
        <v>15144</v>
      </c>
      <c r="G19" s="52">
        <v>15039</v>
      </c>
      <c r="H19" s="52">
        <v>15654</v>
      </c>
      <c r="I19" s="98">
        <f t="shared" si="0"/>
        <v>4.0893676441252635E-2</v>
      </c>
      <c r="J19" s="98">
        <f t="shared" si="1"/>
        <v>1.3950428396572829</v>
      </c>
      <c r="K19" s="52">
        <f t="shared" si="2"/>
        <v>615</v>
      </c>
      <c r="L19" s="52">
        <f t="shared" si="3"/>
        <v>9118</v>
      </c>
      <c r="M19" s="98">
        <f>H19/H17</f>
        <v>0.41376576005074933</v>
      </c>
      <c r="N19" s="52">
        <v>1669</v>
      </c>
      <c r="O19" s="52">
        <v>13984</v>
      </c>
      <c r="P19" s="52">
        <v>14418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8.7004194128220487</v>
      </c>
      <c r="U19" s="52">
        <f t="shared" si="6"/>
        <v>1072</v>
      </c>
      <c r="V19" s="52">
        <f t="shared" si="7"/>
        <v>14521</v>
      </c>
      <c r="W19" s="98">
        <f>R19/R17</f>
        <v>0.4247671520398793</v>
      </c>
    </row>
    <row r="20" spans="2:23" x14ac:dyDescent="0.25">
      <c r="B20" s="97" t="s">
        <v>62</v>
      </c>
      <c r="C20" s="52">
        <v>5788</v>
      </c>
      <c r="D20" s="52">
        <v>3005</v>
      </c>
      <c r="E20" s="52">
        <v>3007</v>
      </c>
      <c r="F20" s="52">
        <v>5919</v>
      </c>
      <c r="G20" s="52">
        <v>5179</v>
      </c>
      <c r="H20" s="52">
        <v>5722</v>
      </c>
      <c r="I20" s="98">
        <f t="shared" si="0"/>
        <v>0.1048464954624444</v>
      </c>
      <c r="J20" s="98">
        <f t="shared" si="1"/>
        <v>0.90415973377703818</v>
      </c>
      <c r="K20" s="52">
        <f t="shared" si="2"/>
        <v>543</v>
      </c>
      <c r="L20" s="52">
        <f t="shared" si="3"/>
        <v>2717</v>
      </c>
      <c r="M20" s="98">
        <f>H20/H17</f>
        <v>0.15124362329183516</v>
      </c>
      <c r="N20" s="52">
        <v>1719</v>
      </c>
      <c r="O20" s="52">
        <v>5221</v>
      </c>
      <c r="P20" s="52">
        <v>5366</v>
      </c>
      <c r="Q20" s="52">
        <v>5709</v>
      </c>
      <c r="R20" s="52">
        <v>5709</v>
      </c>
      <c r="S20" s="98">
        <f t="shared" si="4"/>
        <v>0</v>
      </c>
      <c r="T20" s="98">
        <f t="shared" si="5"/>
        <v>2.3211169284467714</v>
      </c>
      <c r="U20" s="52">
        <f t="shared" si="6"/>
        <v>0</v>
      </c>
      <c r="V20" s="52">
        <f t="shared" si="7"/>
        <v>3990</v>
      </c>
      <c r="W20" s="98">
        <f>R20/R17</f>
        <v>0.1497835497835498</v>
      </c>
    </row>
    <row r="21" spans="2:23" x14ac:dyDescent="0.25">
      <c r="B21" s="94" t="s">
        <v>63</v>
      </c>
      <c r="C21" s="95">
        <v>20406</v>
      </c>
      <c r="D21" s="95">
        <v>10795</v>
      </c>
      <c r="E21" s="95">
        <v>13661</v>
      </c>
      <c r="F21" s="95">
        <v>17162</v>
      </c>
      <c r="G21" s="95">
        <v>17257</v>
      </c>
      <c r="H21" s="95">
        <v>16457</v>
      </c>
      <c r="I21" s="96">
        <f t="shared" si="0"/>
        <v>-4.6357999652315018E-2</v>
      </c>
      <c r="J21" s="96">
        <f t="shared" si="1"/>
        <v>0.52450208429828615</v>
      </c>
      <c r="K21" s="95">
        <f t="shared" si="2"/>
        <v>-800</v>
      </c>
      <c r="L21" s="95">
        <f t="shared" si="3"/>
        <v>5662</v>
      </c>
      <c r="M21" s="96">
        <f>H21/H17</f>
        <v>0.43499061665741551</v>
      </c>
      <c r="N21" s="95">
        <v>10750</v>
      </c>
      <c r="O21" s="95">
        <v>16289</v>
      </c>
      <c r="P21" s="95">
        <v>17439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0.50846511627906987</v>
      </c>
      <c r="U21" s="95">
        <f t="shared" si="6"/>
        <v>-1018</v>
      </c>
      <c r="V21" s="95">
        <f t="shared" si="7"/>
        <v>5466</v>
      </c>
      <c r="W21" s="96">
        <f>R21/R17</f>
        <v>0.4254492981765709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5518</v>
      </c>
      <c r="O29" s="99">
        <v>18321</v>
      </c>
      <c r="P29" s="99">
        <v>19228</v>
      </c>
      <c r="Q29" s="99">
        <v>19768</v>
      </c>
      <c r="R29" s="99">
        <v>20462</v>
      </c>
      <c r="S29" s="100">
        <f t="shared" si="4"/>
        <v>3.5107244030756712E-2</v>
      </c>
      <c r="T29" s="100">
        <f t="shared" si="5"/>
        <v>2.7082276187024283</v>
      </c>
      <c r="U29" s="99">
        <f t="shared" si="6"/>
        <v>694</v>
      </c>
      <c r="V29" s="99">
        <f t="shared" si="7"/>
        <v>14944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3471</v>
      </c>
      <c r="O30" s="95">
        <v>14244</v>
      </c>
      <c r="P30" s="95">
        <v>14879</v>
      </c>
      <c r="Q30" s="95">
        <v>15421</v>
      </c>
      <c r="R30" s="95">
        <v>16021</v>
      </c>
      <c r="S30" s="96">
        <f t="shared" si="4"/>
        <v>3.8907982621101178E-2</v>
      </c>
      <c r="T30" s="96">
        <f t="shared" si="5"/>
        <v>3.6156727167963121</v>
      </c>
      <c r="U30" s="95">
        <f t="shared" si="6"/>
        <v>600</v>
      </c>
      <c r="V30" s="95">
        <f t="shared" si="7"/>
        <v>12550</v>
      </c>
      <c r="W30" s="96">
        <f>R30/R29</f>
        <v>0.78296354217574038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13912</v>
      </c>
      <c r="S31" s="98">
        <f t="shared" si="4"/>
        <v>4.4601291485208083E-2</v>
      </c>
      <c r="T31" s="98">
        <f t="shared" si="5"/>
        <v>4.7227478403948995</v>
      </c>
      <c r="U31" s="52">
        <f t="shared" si="6"/>
        <v>594</v>
      </c>
      <c r="V31" s="52">
        <f t="shared" si="7"/>
        <v>11481</v>
      </c>
      <c r="W31" s="98">
        <f>R31/R29</f>
        <v>0.6798944384713127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1040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1.0278846153846155</v>
      </c>
      <c r="U32" s="52">
        <f t="shared" si="6"/>
        <v>6</v>
      </c>
      <c r="V32" s="52">
        <f t="shared" si="7"/>
        <v>1069</v>
      </c>
      <c r="W32" s="98">
        <f>R32/R29</f>
        <v>0.10306910370442772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1.1695163654127994</v>
      </c>
      <c r="U33" s="95">
        <f t="shared" si="6"/>
        <v>94</v>
      </c>
      <c r="V33" s="95">
        <f t="shared" si="7"/>
        <v>2394</v>
      </c>
      <c r="W33" s="96">
        <f>R33/R29</f>
        <v>0.21703645782425959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1310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2.7122137404580151</v>
      </c>
      <c r="U36" s="99">
        <f t="shared" si="6"/>
        <v>66</v>
      </c>
      <c r="V36" s="99">
        <f t="shared" si="7"/>
        <v>3553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 t="str">
        <f t="shared" si="5"/>
        <v>-</v>
      </c>
      <c r="U37" s="95">
        <f t="shared" si="6"/>
        <v>66</v>
      </c>
      <c r="V37" s="95">
        <f t="shared" si="7"/>
        <v>3981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0.6167773083886543</v>
      </c>
      <c r="U39" s="99">
        <f t="shared" si="6"/>
        <v>-94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0.6167773083886543</v>
      </c>
      <c r="U40" s="95">
        <f t="shared" si="6"/>
        <v>-94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0.97118463180362857</v>
      </c>
      <c r="U41" s="52">
        <f t="shared" si="6"/>
        <v>166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2607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0.19409282700421948</v>
      </c>
      <c r="U48" s="99">
        <f t="shared" si="6"/>
        <v>3</v>
      </c>
      <c r="V48" s="99">
        <f t="shared" si="7"/>
        <v>506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2577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5.7431121459060819E-2</v>
      </c>
      <c r="U49" s="95">
        <f t="shared" si="6"/>
        <v>3</v>
      </c>
      <c r="V49" s="95">
        <f t="shared" si="7"/>
        <v>148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2005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2.394014962593527E-2</v>
      </c>
      <c r="U50" s="52">
        <f t="shared" si="6"/>
        <v>0</v>
      </c>
      <c r="V50" s="52">
        <f t="shared" si="7"/>
        <v>48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0.17482517482517479</v>
      </c>
      <c r="U51" s="52">
        <f t="shared" si="6"/>
        <v>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BE849-F7BC-4EFC-B888-4AD9CE75D6AF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124</v>
      </c>
      <c r="M7" s="92">
        <v>282</v>
      </c>
      <c r="N7" s="92">
        <v>930</v>
      </c>
      <c r="O7" s="92">
        <v>966</v>
      </c>
      <c r="P7" s="92">
        <v>975</v>
      </c>
      <c r="Q7" s="93">
        <f t="shared" ref="Q7:Q52" si="0">IFERROR(P7/O7-1,"-")</f>
        <v>9.3167701863354768E-3</v>
      </c>
      <c r="R7" s="92">
        <f t="shared" ref="R7:R52" si="1">IFERROR(P7-O7,"-")</f>
        <v>9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72</v>
      </c>
      <c r="M8" s="95">
        <v>187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0.21743589743589745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44</v>
      </c>
      <c r="M9" s="52">
        <v>126</v>
      </c>
      <c r="N9" s="52">
        <v>130</v>
      </c>
      <c r="O9" s="52">
        <v>135</v>
      </c>
      <c r="P9" s="52">
        <v>137</v>
      </c>
      <c r="Q9" s="98">
        <f t="shared" si="0"/>
        <v>1.4814814814814836E-2</v>
      </c>
      <c r="R9" s="52">
        <f t="shared" si="1"/>
        <v>2</v>
      </c>
      <c r="S9" s="98">
        <f>P9/P7</f>
        <v>0.14051282051282052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28</v>
      </c>
      <c r="M10" s="52">
        <v>61</v>
      </c>
      <c r="N10" s="52">
        <v>69</v>
      </c>
      <c r="O10" s="52">
        <v>76</v>
      </c>
      <c r="P10" s="52">
        <v>75</v>
      </c>
      <c r="Q10" s="98">
        <f t="shared" si="0"/>
        <v>-1.3157894736842146E-2</v>
      </c>
      <c r="R10" s="52">
        <f t="shared" si="1"/>
        <v>-1</v>
      </c>
      <c r="S10" s="98">
        <f>P10/P7</f>
        <v>7.6923076923076927E-2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52</v>
      </c>
      <c r="M11" s="95">
        <v>95</v>
      </c>
      <c r="N11" s="95">
        <v>111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0.1158974358974359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33</v>
      </c>
      <c r="M12" s="99">
        <v>81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21</v>
      </c>
      <c r="M13" s="95">
        <v>60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18</v>
      </c>
      <c r="M14" s="52">
        <v>48</v>
      </c>
      <c r="N14" s="52">
        <v>49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12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12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45</v>
      </c>
      <c r="C17" s="99">
        <v>103</v>
      </c>
      <c r="D17" s="99">
        <v>45</v>
      </c>
      <c r="E17" s="99">
        <v>48</v>
      </c>
      <c r="F17" s="99">
        <v>77</v>
      </c>
      <c r="G17" s="99">
        <v>79</v>
      </c>
      <c r="H17" s="99">
        <v>81</v>
      </c>
      <c r="I17" s="100">
        <f t="shared" si="2"/>
        <v>2.5316455696202445E-2</v>
      </c>
      <c r="J17" s="99">
        <f t="shared" si="3"/>
        <v>2</v>
      </c>
      <c r="K17" s="93">
        <f>H17/H17</f>
        <v>1</v>
      </c>
      <c r="L17" s="99">
        <v>31</v>
      </c>
      <c r="M17" s="99">
        <v>74</v>
      </c>
      <c r="N17" s="99">
        <v>79</v>
      </c>
      <c r="O17" s="99">
        <v>82</v>
      </c>
      <c r="P17" s="99">
        <v>81</v>
      </c>
      <c r="Q17" s="100">
        <f t="shared" si="0"/>
        <v>-1.2195121951219523E-2</v>
      </c>
      <c r="R17" s="99">
        <f t="shared" si="1"/>
        <v>-1</v>
      </c>
      <c r="S17" s="93">
        <f>P17/P17</f>
        <v>1</v>
      </c>
    </row>
    <row r="18" spans="2:19" x14ac:dyDescent="0.25">
      <c r="B18" s="94" t="s">
        <v>60</v>
      </c>
      <c r="C18" s="95">
        <v>40</v>
      </c>
      <c r="D18" s="95">
        <v>17</v>
      </c>
      <c r="E18" s="95">
        <v>18</v>
      </c>
      <c r="F18" s="95">
        <v>34</v>
      </c>
      <c r="G18" s="95">
        <v>35</v>
      </c>
      <c r="H18" s="95">
        <v>38</v>
      </c>
      <c r="I18" s="96">
        <f t="shared" si="2"/>
        <v>8.5714285714285632E-2</v>
      </c>
      <c r="J18" s="95">
        <f t="shared" si="3"/>
        <v>3</v>
      </c>
      <c r="K18" s="96">
        <f>H18/H17</f>
        <v>0.46913580246913578</v>
      </c>
      <c r="L18" s="95">
        <v>8</v>
      </c>
      <c r="M18" s="95">
        <v>32</v>
      </c>
      <c r="N18" s="95">
        <v>34</v>
      </c>
      <c r="O18" s="95">
        <v>37</v>
      </c>
      <c r="P18" s="95">
        <v>38</v>
      </c>
      <c r="Q18" s="96">
        <f t="shared" si="0"/>
        <v>2.7027027027026973E-2</v>
      </c>
      <c r="R18" s="95">
        <f t="shared" si="1"/>
        <v>1</v>
      </c>
      <c r="S18" s="96">
        <f>P18/P17</f>
        <v>0.46913580246913578</v>
      </c>
    </row>
    <row r="19" spans="2:19" x14ac:dyDescent="0.25">
      <c r="B19" s="97" t="s">
        <v>61</v>
      </c>
      <c r="C19" s="52">
        <v>21</v>
      </c>
      <c r="D19" s="52">
        <v>10</v>
      </c>
      <c r="E19" s="52">
        <v>11</v>
      </c>
      <c r="F19" s="52">
        <v>22</v>
      </c>
      <c r="G19" s="52">
        <v>23</v>
      </c>
      <c r="H19" s="52">
        <v>24</v>
      </c>
      <c r="I19" s="98">
        <f t="shared" si="2"/>
        <v>4.3478260869565188E-2</v>
      </c>
      <c r="J19" s="52">
        <f t="shared" si="3"/>
        <v>1</v>
      </c>
      <c r="K19" s="98">
        <f>H19/H17</f>
        <v>0.29629629629629628</v>
      </c>
      <c r="L19" s="52">
        <v>4</v>
      </c>
      <c r="M19" s="52">
        <v>21</v>
      </c>
      <c r="N19" s="52">
        <v>22</v>
      </c>
      <c r="O19" s="52">
        <v>23</v>
      </c>
      <c r="P19" s="52">
        <v>24</v>
      </c>
      <c r="Q19" s="98">
        <f t="shared" si="0"/>
        <v>4.3478260869565188E-2</v>
      </c>
      <c r="R19" s="52">
        <f t="shared" si="1"/>
        <v>1</v>
      </c>
      <c r="S19" s="98">
        <f>P19/P17</f>
        <v>0.29629629629629628</v>
      </c>
    </row>
    <row r="20" spans="2:19" x14ac:dyDescent="0.25">
      <c r="B20" s="97" t="s">
        <v>62</v>
      </c>
      <c r="C20" s="52">
        <v>19</v>
      </c>
      <c r="D20" s="52">
        <v>7</v>
      </c>
      <c r="E20" s="52">
        <v>7</v>
      </c>
      <c r="F20" s="52">
        <v>12</v>
      </c>
      <c r="G20" s="52">
        <v>12</v>
      </c>
      <c r="H20" s="52">
        <v>14</v>
      </c>
      <c r="I20" s="98">
        <f t="shared" si="2"/>
        <v>0.16666666666666674</v>
      </c>
      <c r="J20" s="52">
        <f t="shared" si="3"/>
        <v>2</v>
      </c>
      <c r="K20" s="98">
        <f>H20/H17</f>
        <v>0.1728395061728395</v>
      </c>
      <c r="L20" s="52">
        <v>4</v>
      </c>
      <c r="M20" s="52">
        <v>11</v>
      </c>
      <c r="N20" s="52">
        <v>12</v>
      </c>
      <c r="O20" s="52">
        <v>14</v>
      </c>
      <c r="P20" s="52">
        <v>14</v>
      </c>
      <c r="Q20" s="98">
        <f t="shared" si="0"/>
        <v>0</v>
      </c>
      <c r="R20" s="52">
        <f t="shared" si="1"/>
        <v>0</v>
      </c>
      <c r="S20" s="98">
        <f>P20/P17</f>
        <v>0.1728395061728395</v>
      </c>
    </row>
    <row r="21" spans="2:19" x14ac:dyDescent="0.25">
      <c r="B21" s="94" t="s">
        <v>63</v>
      </c>
      <c r="C21" s="95">
        <v>63</v>
      </c>
      <c r="D21" s="95">
        <v>28</v>
      </c>
      <c r="E21" s="95">
        <v>31</v>
      </c>
      <c r="F21" s="95">
        <v>43</v>
      </c>
      <c r="G21" s="95">
        <v>45</v>
      </c>
      <c r="H21" s="95">
        <v>43</v>
      </c>
      <c r="I21" s="96">
        <f t="shared" si="2"/>
        <v>-4.4444444444444398E-2</v>
      </c>
      <c r="J21" s="95">
        <f t="shared" si="3"/>
        <v>-2</v>
      </c>
      <c r="K21" s="96">
        <f>H21/H17</f>
        <v>0.53086419753086422</v>
      </c>
      <c r="L21" s="95">
        <v>23</v>
      </c>
      <c r="M21" s="95">
        <v>42</v>
      </c>
      <c r="N21" s="95">
        <v>45</v>
      </c>
      <c r="O21" s="95">
        <v>45</v>
      </c>
      <c r="P21" s="95">
        <v>43</v>
      </c>
      <c r="Q21" s="96">
        <f t="shared" si="0"/>
        <v>-4.4444444444444398E-2</v>
      </c>
      <c r="R21" s="95">
        <f t="shared" si="1"/>
        <v>-2</v>
      </c>
      <c r="S21" s="96">
        <f>P21/P17</f>
        <v>0.53086419753086422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20</v>
      </c>
      <c r="M29" s="99">
        <v>59</v>
      </c>
      <c r="N29" s="99">
        <v>62</v>
      </c>
      <c r="O29" s="99">
        <v>63</v>
      </c>
      <c r="P29" s="99">
        <v>65</v>
      </c>
      <c r="Q29" s="100">
        <f t="shared" si="0"/>
        <v>3.1746031746031855E-2</v>
      </c>
      <c r="R29" s="99">
        <f t="shared" si="1"/>
        <v>2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12</v>
      </c>
      <c r="M30" s="95">
        <v>41</v>
      </c>
      <c r="N30" s="95">
        <v>43</v>
      </c>
      <c r="O30" s="95">
        <v>44</v>
      </c>
      <c r="P30" s="95">
        <v>46</v>
      </c>
      <c r="Q30" s="96">
        <f t="shared" si="0"/>
        <v>4.5454545454545414E-2</v>
      </c>
      <c r="R30" s="95">
        <f t="shared" si="1"/>
        <v>2</v>
      </c>
      <c r="S30" s="96">
        <f>P30/P29</f>
        <v>0.70769230769230773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29</v>
      </c>
      <c r="Q31" s="98">
        <f t="shared" si="0"/>
        <v>7.4074074074074181E-2</v>
      </c>
      <c r="R31" s="52">
        <f t="shared" si="1"/>
        <v>2</v>
      </c>
      <c r="S31" s="98">
        <f>P31/P29</f>
        <v>0.44615384615384618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7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0.26153846153846155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0.29230769230769232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3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0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10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9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6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1D2FA-BEDC-4C83-B416-292777C742A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7F579-1BC5-4B6A-B74C-8270C21703CB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102767</v>
      </c>
      <c r="D9" s="118">
        <v>8.4192760207635331E-3</v>
      </c>
      <c r="E9" s="117">
        <v>8010</v>
      </c>
      <c r="F9" s="118">
        <f t="shared" ref="F9:N21" si="0">IFERROR(E9/C9-1,"-")</f>
        <v>-0.92205669135033619</v>
      </c>
      <c r="G9" s="117">
        <v>72992</v>
      </c>
      <c r="H9" s="118">
        <f>IFERROR(G9/E9-1,"-")</f>
        <v>8.1126092384519346</v>
      </c>
      <c r="I9" s="117">
        <v>102127</v>
      </c>
      <c r="J9" s="118">
        <f t="shared" si="0"/>
        <v>0.39915333187198598</v>
      </c>
      <c r="K9" s="117">
        <v>102161</v>
      </c>
      <c r="L9" s="118">
        <f t="shared" si="0"/>
        <v>3.3291881676733581E-4</v>
      </c>
      <c r="M9" s="117">
        <v>108758</v>
      </c>
      <c r="N9" s="118">
        <f t="shared" si="0"/>
        <v>6.4574544101956732E-2</v>
      </c>
    </row>
    <row r="10" spans="1:15" x14ac:dyDescent="0.25">
      <c r="A10" s="1" t="s">
        <v>72</v>
      </c>
      <c r="B10" s="116" t="s">
        <v>73</v>
      </c>
      <c r="C10" s="117">
        <v>105310</v>
      </c>
      <c r="D10" s="118">
        <v>5.3089469105308984E-2</v>
      </c>
      <c r="E10" s="117">
        <v>10131</v>
      </c>
      <c r="F10" s="118">
        <f t="shared" si="0"/>
        <v>-0.90379830975216024</v>
      </c>
      <c r="G10" s="117">
        <v>88104</v>
      </c>
      <c r="H10" s="118">
        <f t="shared" si="0"/>
        <v>7.6964761622742071</v>
      </c>
      <c r="I10" s="117">
        <v>102173</v>
      </c>
      <c r="J10" s="118">
        <f t="shared" si="0"/>
        <v>0.15968627985108519</v>
      </c>
      <c r="K10" s="117">
        <v>112246</v>
      </c>
      <c r="L10" s="118">
        <f t="shared" si="0"/>
        <v>9.8587689507012577E-2</v>
      </c>
      <c r="M10" s="117">
        <v>115019</v>
      </c>
      <c r="N10" s="118">
        <f>IFERROR(M10/K10-1,"-")</f>
        <v>2.4704666536001341E-2</v>
      </c>
    </row>
    <row r="11" spans="1:15" x14ac:dyDescent="0.25">
      <c r="A11" s="1" t="s">
        <v>74</v>
      </c>
      <c r="B11" s="116" t="s">
        <v>75</v>
      </c>
      <c r="C11" s="117">
        <v>41200</v>
      </c>
      <c r="D11" s="118">
        <v>-0.65453341047635816</v>
      </c>
      <c r="E11" s="117">
        <v>12907</v>
      </c>
      <c r="F11" s="118">
        <f t="shared" si="0"/>
        <v>-0.68672330097087375</v>
      </c>
      <c r="G11" s="117">
        <v>104660</v>
      </c>
      <c r="H11" s="118">
        <f t="shared" si="0"/>
        <v>7.1087781823816538</v>
      </c>
      <c r="I11" s="117">
        <v>114283</v>
      </c>
      <c r="J11" s="118">
        <f t="shared" si="0"/>
        <v>9.1945346837378095E-2</v>
      </c>
      <c r="K11" s="117">
        <v>122937</v>
      </c>
      <c r="L11" s="118">
        <f t="shared" si="0"/>
        <v>7.5724298452088279E-2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13736</v>
      </c>
      <c r="F12" s="118" t="str">
        <f t="shared" si="0"/>
        <v>-</v>
      </c>
      <c r="G12" s="117">
        <v>110839</v>
      </c>
      <c r="H12" s="118">
        <f t="shared" si="0"/>
        <v>7.0692341292952818</v>
      </c>
      <c r="I12" s="117">
        <v>112901</v>
      </c>
      <c r="J12" s="118">
        <f t="shared" si="0"/>
        <v>1.8603560118730877E-2</v>
      </c>
      <c r="K12" s="117">
        <v>113542</v>
      </c>
      <c r="L12" s="118">
        <f t="shared" si="0"/>
        <v>5.6775405000841772E-3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15428</v>
      </c>
      <c r="F13" s="118" t="str">
        <f t="shared" si="0"/>
        <v>-</v>
      </c>
      <c r="G13" s="117">
        <v>97379</v>
      </c>
      <c r="H13" s="118">
        <f t="shared" si="0"/>
        <v>5.3118356235416124</v>
      </c>
      <c r="I13" s="117">
        <v>96632</v>
      </c>
      <c r="J13" s="118">
        <f t="shared" si="0"/>
        <v>-7.671058441758527E-3</v>
      </c>
      <c r="K13" s="117">
        <v>110622</v>
      </c>
      <c r="L13" s="118">
        <f t="shared" si="0"/>
        <v>0.14477605762066403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21147</v>
      </c>
      <c r="F14" s="118" t="str">
        <f t="shared" si="0"/>
        <v>-</v>
      </c>
      <c r="G14" s="117">
        <v>99145</v>
      </c>
      <c r="H14" s="118">
        <f t="shared" si="0"/>
        <v>3.6883718730789239</v>
      </c>
      <c r="I14" s="117">
        <v>109784</v>
      </c>
      <c r="J14" s="118">
        <f t="shared" si="0"/>
        <v>0.1073074789449795</v>
      </c>
      <c r="K14" s="117">
        <v>113390</v>
      </c>
      <c r="L14" s="118">
        <f t="shared" si="0"/>
        <v>3.2846316403118747E-2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42074</v>
      </c>
      <c r="F15" s="118" t="str">
        <f t="shared" si="0"/>
        <v>-</v>
      </c>
      <c r="G15" s="117">
        <v>119732</v>
      </c>
      <c r="H15" s="118">
        <f t="shared" si="0"/>
        <v>1.8457479678661408</v>
      </c>
      <c r="I15" s="117">
        <v>112830</v>
      </c>
      <c r="J15" s="118">
        <f t="shared" si="0"/>
        <v>-5.7645408078040972E-2</v>
      </c>
      <c r="K15" s="117">
        <v>121148</v>
      </c>
      <c r="L15" s="118">
        <f t="shared" si="0"/>
        <v>7.3721527962421263E-2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30803</v>
      </c>
      <c r="D16" s="118">
        <v>-0.74237228597236626</v>
      </c>
      <c r="E16" s="117">
        <v>53067</v>
      </c>
      <c r="F16" s="118">
        <f t="shared" si="0"/>
        <v>0.72278674155114753</v>
      </c>
      <c r="G16" s="117">
        <v>117894</v>
      </c>
      <c r="H16" s="118">
        <f t="shared" si="0"/>
        <v>1.2216066481994461</v>
      </c>
      <c r="I16" s="117">
        <v>116797</v>
      </c>
      <c r="J16" s="118">
        <f t="shared" si="0"/>
        <v>-9.3049688703411571E-3</v>
      </c>
      <c r="K16" s="117">
        <v>126181</v>
      </c>
      <c r="L16" s="118">
        <f t="shared" si="0"/>
        <v>8.0344529397159192E-2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18180</v>
      </c>
      <c r="D17" s="118">
        <v>-0.81693502099507598</v>
      </c>
      <c r="E17" s="117">
        <v>59020</v>
      </c>
      <c r="F17" s="118">
        <f t="shared" si="0"/>
        <v>2.2464246424642464</v>
      </c>
      <c r="G17" s="117">
        <v>103298</v>
      </c>
      <c r="H17" s="118">
        <f t="shared" si="0"/>
        <v>0.7502202643171807</v>
      </c>
      <c r="I17" s="117">
        <v>107312</v>
      </c>
      <c r="J17" s="118">
        <f t="shared" si="0"/>
        <v>3.8858448372669274E-2</v>
      </c>
      <c r="K17" s="117">
        <v>111150</v>
      </c>
      <c r="L17" s="118">
        <f t="shared" si="0"/>
        <v>3.5764872521246494E-2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21674</v>
      </c>
      <c r="D18" s="118">
        <v>-0.80267302754966408</v>
      </c>
      <c r="E18" s="117">
        <v>89457</v>
      </c>
      <c r="F18" s="118">
        <f t="shared" si="0"/>
        <v>3.127387653409615</v>
      </c>
      <c r="G18" s="117">
        <v>113209</v>
      </c>
      <c r="H18" s="118">
        <f t="shared" si="0"/>
        <v>0.26551303978447738</v>
      </c>
      <c r="I18" s="117">
        <v>119521</v>
      </c>
      <c r="J18" s="118">
        <f t="shared" si="0"/>
        <v>5.5755284473849143E-2</v>
      </c>
      <c r="K18" s="117">
        <v>125080</v>
      </c>
      <c r="L18" s="118">
        <f t="shared" si="0"/>
        <v>4.6510655031333448E-2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16498</v>
      </c>
      <c r="D19" s="118">
        <v>-0.8463372607460532</v>
      </c>
      <c r="E19" s="117">
        <v>88426</v>
      </c>
      <c r="F19" s="118">
        <f t="shared" si="0"/>
        <v>4.3598011880227903</v>
      </c>
      <c r="G19" s="117">
        <v>107366</v>
      </c>
      <c r="H19" s="118">
        <f t="shared" si="0"/>
        <v>0.21419039648972027</v>
      </c>
      <c r="I19" s="117">
        <v>113999</v>
      </c>
      <c r="J19" s="118">
        <f t="shared" si="0"/>
        <v>6.1779334239889794E-2</v>
      </c>
      <c r="K19" s="117">
        <v>113916</v>
      </c>
      <c r="L19" s="118">
        <f t="shared" si="0"/>
        <v>-7.280765620750751E-4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17398</v>
      </c>
      <c r="D20" s="118">
        <v>-0.84088747439274214</v>
      </c>
      <c r="E20" s="117">
        <v>78855</v>
      </c>
      <c r="F20" s="118">
        <f t="shared" si="0"/>
        <v>3.5324175192550866</v>
      </c>
      <c r="G20" s="117">
        <v>108917</v>
      </c>
      <c r="H20" s="118">
        <f t="shared" si="0"/>
        <v>0.38123137404096119</v>
      </c>
      <c r="I20" s="117">
        <v>111619</v>
      </c>
      <c r="J20" s="118">
        <f t="shared" si="0"/>
        <v>2.4807881230661799E-2</v>
      </c>
      <c r="K20" s="117">
        <v>115450</v>
      </c>
      <c r="L20" s="118">
        <f t="shared" si="0"/>
        <v>3.4322113618649119E-2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375345</v>
      </c>
      <c r="D21" s="121">
        <v>-0.71114220212080703</v>
      </c>
      <c r="E21" s="120">
        <v>492258</v>
      </c>
      <c r="F21" s="121">
        <f t="shared" si="0"/>
        <v>0.31148143707788845</v>
      </c>
      <c r="G21" s="120">
        <v>1243535</v>
      </c>
      <c r="H21" s="121">
        <f t="shared" si="0"/>
        <v>1.5261854555944239</v>
      </c>
      <c r="I21" s="120">
        <v>1319978</v>
      </c>
      <c r="J21" s="121">
        <f t="shared" si="0"/>
        <v>6.1472334916186533E-2</v>
      </c>
      <c r="K21" s="120">
        <v>1387823</v>
      </c>
      <c r="L21" s="121">
        <f t="shared" si="0"/>
        <v>5.139858391579244E-2</v>
      </c>
      <c r="M21" s="120">
        <v>223777</v>
      </c>
      <c r="N21" s="121">
        <v>4.3701931373509195E-2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8" t="s">
        <v>235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5572</v>
      </c>
      <c r="D31" s="118">
        <v>0.13644707322047722</v>
      </c>
      <c r="E31" s="117">
        <v>1875</v>
      </c>
      <c r="F31" s="118">
        <f t="shared" ref="F31:L43" si="1">IFERROR(E31/C31-1,"-")</f>
        <v>-0.66349605168700654</v>
      </c>
      <c r="G31" s="117">
        <v>4149</v>
      </c>
      <c r="H31" s="118">
        <f t="shared" si="1"/>
        <v>1.2128000000000001</v>
      </c>
      <c r="I31" s="117">
        <v>5690</v>
      </c>
      <c r="J31" s="118">
        <f t="shared" si="1"/>
        <v>0.37141479874668604</v>
      </c>
      <c r="K31" s="117">
        <v>4403</v>
      </c>
      <c r="L31" s="118">
        <f t="shared" si="1"/>
        <v>-0.22618629173989457</v>
      </c>
      <c r="M31" s="117">
        <v>5520</v>
      </c>
      <c r="N31" s="118">
        <f t="shared" ref="N31" si="2">IFERROR(M31/K31-1,"-")</f>
        <v>0.25369066545537144</v>
      </c>
    </row>
    <row r="32" spans="1:15" x14ac:dyDescent="0.25">
      <c r="B32" s="116" t="s">
        <v>73</v>
      </c>
      <c r="C32" s="117">
        <v>6245</v>
      </c>
      <c r="D32" s="118">
        <v>-2.7147876077930899E-3</v>
      </c>
      <c r="E32" s="117">
        <v>3001</v>
      </c>
      <c r="F32" s="118">
        <f t="shared" si="1"/>
        <v>-0.51945556445156127</v>
      </c>
      <c r="G32" s="117">
        <v>5940</v>
      </c>
      <c r="H32" s="118">
        <f t="shared" si="1"/>
        <v>0.97934021992669118</v>
      </c>
      <c r="I32" s="117">
        <v>4224</v>
      </c>
      <c r="J32" s="118">
        <f t="shared" si="1"/>
        <v>-0.28888888888888886</v>
      </c>
      <c r="K32" s="117">
        <v>4931</v>
      </c>
      <c r="L32" s="118">
        <f t="shared" si="1"/>
        <v>0.16737689393939403</v>
      </c>
      <c r="M32" s="117">
        <v>5645</v>
      </c>
      <c r="N32" s="118">
        <f>IFERROR(M32/K32-1,"-")</f>
        <v>0.14479821537213544</v>
      </c>
    </row>
    <row r="33" spans="2:15" x14ac:dyDescent="0.25">
      <c r="B33" s="116" t="s">
        <v>75</v>
      </c>
      <c r="C33" s="117">
        <v>2136</v>
      </c>
      <c r="D33" s="118">
        <v>-0.70763755817136598</v>
      </c>
      <c r="E33" s="117">
        <v>4249</v>
      </c>
      <c r="F33" s="118">
        <f t="shared" si="1"/>
        <v>0.98923220973782766</v>
      </c>
      <c r="G33" s="117">
        <v>5677</v>
      </c>
      <c r="H33" s="118">
        <f t="shared" si="1"/>
        <v>0.33607907742998355</v>
      </c>
      <c r="I33" s="117">
        <v>6239</v>
      </c>
      <c r="J33" s="118">
        <f t="shared" si="1"/>
        <v>9.8995948564382541E-2</v>
      </c>
      <c r="K33" s="117">
        <v>8729</v>
      </c>
      <c r="L33" s="118">
        <f t="shared" si="1"/>
        <v>0.39910242025965692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5396</v>
      </c>
      <c r="F34" s="118" t="str">
        <f t="shared" si="1"/>
        <v>-</v>
      </c>
      <c r="G34" s="117">
        <v>13370</v>
      </c>
      <c r="H34" s="118">
        <f t="shared" si="1"/>
        <v>1.4777613046701261</v>
      </c>
      <c r="I34" s="117">
        <v>12713</v>
      </c>
      <c r="J34" s="118">
        <f t="shared" si="1"/>
        <v>-4.913986537023185E-2</v>
      </c>
      <c r="K34" s="117">
        <v>8246</v>
      </c>
      <c r="L34" s="118">
        <f t="shared" si="1"/>
        <v>-0.35137261071344295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5693</v>
      </c>
      <c r="F35" s="118" t="str">
        <f t="shared" si="1"/>
        <v>-</v>
      </c>
      <c r="G35" s="117">
        <v>10229</v>
      </c>
      <c r="H35" s="118">
        <f t="shared" si="1"/>
        <v>0.79676796065343414</v>
      </c>
      <c r="I35" s="117">
        <v>8043</v>
      </c>
      <c r="J35" s="118">
        <f t="shared" si="1"/>
        <v>-0.21370612963143998</v>
      </c>
      <c r="K35" s="117">
        <v>9596</v>
      </c>
      <c r="L35" s="118">
        <f t="shared" si="1"/>
        <v>0.19308715653363162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6523</v>
      </c>
      <c r="F36" s="118" t="str">
        <f t="shared" si="1"/>
        <v>-</v>
      </c>
      <c r="G36" s="117">
        <v>11920</v>
      </c>
      <c r="H36" s="118">
        <f t="shared" si="1"/>
        <v>0.82738003985896058</v>
      </c>
      <c r="I36" s="117">
        <v>12303</v>
      </c>
      <c r="J36" s="118">
        <f t="shared" si="1"/>
        <v>3.213087248322144E-2</v>
      </c>
      <c r="K36" s="117">
        <v>10664</v>
      </c>
      <c r="L36" s="118">
        <f t="shared" si="1"/>
        <v>-0.13321953994960578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14397</v>
      </c>
      <c r="F37" s="118" t="str">
        <f t="shared" si="1"/>
        <v>-</v>
      </c>
      <c r="G37" s="117">
        <v>18621</v>
      </c>
      <c r="H37" s="118">
        <f t="shared" si="1"/>
        <v>0.29339445717857893</v>
      </c>
      <c r="I37" s="117">
        <v>14490</v>
      </c>
      <c r="J37" s="118">
        <f t="shared" si="1"/>
        <v>-0.22184630256162396</v>
      </c>
      <c r="K37" s="117">
        <v>14582</v>
      </c>
      <c r="L37" s="118">
        <f t="shared" si="1"/>
        <v>6.3492063492063266E-3</v>
      </c>
      <c r="M37" s="117"/>
      <c r="N37" s="118"/>
    </row>
    <row r="38" spans="2:15" x14ac:dyDescent="0.25">
      <c r="B38" s="116" t="s">
        <v>85</v>
      </c>
      <c r="C38" s="117">
        <v>13164</v>
      </c>
      <c r="D38" s="118">
        <v>-0.38037185220051772</v>
      </c>
      <c r="E38" s="117">
        <v>12562</v>
      </c>
      <c r="F38" s="118">
        <f t="shared" si="1"/>
        <v>-4.5730780917654257E-2</v>
      </c>
      <c r="G38" s="117">
        <v>19560</v>
      </c>
      <c r="H38" s="118">
        <f t="shared" si="1"/>
        <v>0.55707689858302811</v>
      </c>
      <c r="I38" s="117">
        <v>19950</v>
      </c>
      <c r="J38" s="118">
        <f t="shared" si="1"/>
        <v>1.9938650306748462E-2</v>
      </c>
      <c r="K38" s="117">
        <v>19201</v>
      </c>
      <c r="L38" s="118">
        <f t="shared" si="1"/>
        <v>-3.7543859649122768E-2</v>
      </c>
      <c r="M38" s="117"/>
      <c r="N38" s="118"/>
    </row>
    <row r="39" spans="2:15" x14ac:dyDescent="0.25">
      <c r="B39" s="116" t="s">
        <v>87</v>
      </c>
      <c r="C39" s="117">
        <v>7078</v>
      </c>
      <c r="D39" s="118">
        <v>-0.24120926243567753</v>
      </c>
      <c r="E39" s="117">
        <v>8593</v>
      </c>
      <c r="F39" s="118">
        <f t="shared" si="1"/>
        <v>0.21404351511726483</v>
      </c>
      <c r="G39" s="117">
        <v>11009</v>
      </c>
      <c r="H39" s="118">
        <f t="shared" si="1"/>
        <v>0.28115908297451409</v>
      </c>
      <c r="I39" s="117">
        <v>10743</v>
      </c>
      <c r="J39" s="118">
        <f t="shared" si="1"/>
        <v>-2.4162049232446137E-2</v>
      </c>
      <c r="K39" s="117">
        <v>10757</v>
      </c>
      <c r="L39" s="118">
        <f t="shared" si="1"/>
        <v>1.3031741599180968E-3</v>
      </c>
      <c r="M39" s="117"/>
      <c r="N39" s="118"/>
    </row>
    <row r="40" spans="2:15" x14ac:dyDescent="0.25">
      <c r="B40" s="116" t="s">
        <v>89</v>
      </c>
      <c r="C40" s="117">
        <v>7771</v>
      </c>
      <c r="D40" s="118">
        <v>-0.27176459563302413</v>
      </c>
      <c r="E40" s="117">
        <v>7600</v>
      </c>
      <c r="F40" s="118">
        <f t="shared" si="1"/>
        <v>-2.2004889975550168E-2</v>
      </c>
      <c r="G40" s="117">
        <v>9548</v>
      </c>
      <c r="H40" s="118">
        <f t="shared" si="1"/>
        <v>0.25631578947368427</v>
      </c>
      <c r="I40" s="117">
        <v>10093</v>
      </c>
      <c r="J40" s="118">
        <f t="shared" si="1"/>
        <v>5.7080016757436125E-2</v>
      </c>
      <c r="K40" s="117">
        <v>9833</v>
      </c>
      <c r="L40" s="118">
        <f t="shared" si="1"/>
        <v>-2.5760428019419357E-2</v>
      </c>
      <c r="M40" s="117"/>
      <c r="N40" s="118"/>
    </row>
    <row r="41" spans="2:15" x14ac:dyDescent="0.25">
      <c r="B41" s="116" t="s">
        <v>91</v>
      </c>
      <c r="C41" s="117">
        <v>2621</v>
      </c>
      <c r="D41" s="118">
        <v>-0.6562172088142707</v>
      </c>
      <c r="E41" s="117">
        <v>6036</v>
      </c>
      <c r="F41" s="118">
        <f t="shared" si="1"/>
        <v>1.3029378099961848</v>
      </c>
      <c r="G41" s="117">
        <v>5905</v>
      </c>
      <c r="H41" s="118">
        <f t="shared" si="1"/>
        <v>-2.1703114645460597E-2</v>
      </c>
      <c r="I41" s="117">
        <v>7021</v>
      </c>
      <c r="J41" s="118">
        <f t="shared" si="1"/>
        <v>0.18899237933954272</v>
      </c>
      <c r="K41" s="117">
        <v>6177</v>
      </c>
      <c r="L41" s="118">
        <f t="shared" si="1"/>
        <v>-0.12021079618287989</v>
      </c>
      <c r="M41" s="117"/>
      <c r="N41" s="118"/>
    </row>
    <row r="42" spans="2:15" x14ac:dyDescent="0.25">
      <c r="B42" s="116" t="s">
        <v>93</v>
      </c>
      <c r="C42" s="117">
        <v>2321</v>
      </c>
      <c r="D42" s="118">
        <v>-0.7248696064485538</v>
      </c>
      <c r="E42" s="117">
        <v>7543</v>
      </c>
      <c r="F42" s="118">
        <f t="shared" si="1"/>
        <v>2.2498922878069796</v>
      </c>
      <c r="G42" s="117">
        <v>8023</v>
      </c>
      <c r="H42" s="118">
        <f t="shared" si="1"/>
        <v>6.363515842502987E-2</v>
      </c>
      <c r="I42" s="117">
        <v>7457</v>
      </c>
      <c r="J42" s="118">
        <f t="shared" si="1"/>
        <v>-7.0547176866508798E-2</v>
      </c>
      <c r="K42" s="117">
        <v>7541</v>
      </c>
      <c r="L42" s="118">
        <f t="shared" si="1"/>
        <v>1.1264583612712986E-2</v>
      </c>
      <c r="M42" s="117"/>
      <c r="N42" s="118"/>
    </row>
    <row r="43" spans="2:15" ht="15.75" x14ac:dyDescent="0.25">
      <c r="B43" s="119" t="s">
        <v>30</v>
      </c>
      <c r="C43" s="120">
        <v>51760</v>
      </c>
      <c r="D43" s="121">
        <v>-0.59505237875433226</v>
      </c>
      <c r="E43" s="120">
        <v>83468</v>
      </c>
      <c r="F43" s="121">
        <f t="shared" si="1"/>
        <v>0.61259659969088109</v>
      </c>
      <c r="G43" s="120">
        <v>123951</v>
      </c>
      <c r="H43" s="121">
        <f t="shared" si="1"/>
        <v>0.48501222025207258</v>
      </c>
      <c r="I43" s="120">
        <v>118966</v>
      </c>
      <c r="J43" s="121">
        <f t="shared" si="1"/>
        <v>-4.0217505304515511E-2</v>
      </c>
      <c r="K43" s="120">
        <v>114660</v>
      </c>
      <c r="L43" s="121">
        <f t="shared" si="1"/>
        <v>-3.6195215439705497E-2</v>
      </c>
      <c r="M43" s="120">
        <v>11165</v>
      </c>
      <c r="N43" s="121">
        <v>0.1961645596743089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236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3650</v>
      </c>
      <c r="D53" s="118">
        <v>-6.0489060489060442E-2</v>
      </c>
      <c r="E53" s="117">
        <v>295</v>
      </c>
      <c r="F53" s="118">
        <f>IFERROR(E53/C53-1,"-")</f>
        <v>-0.91917808219178077</v>
      </c>
      <c r="G53" s="117">
        <v>2603</v>
      </c>
      <c r="H53" s="118">
        <f>IFERROR(G53/E53-1,"-")</f>
        <v>7.8237288135593221</v>
      </c>
      <c r="I53" s="117">
        <v>4265</v>
      </c>
      <c r="J53" s="118">
        <f>IFERROR(I53/G53-1,"-")</f>
        <v>0.63849404533230891</v>
      </c>
      <c r="K53" s="117">
        <v>3219</v>
      </c>
      <c r="L53" s="118">
        <f>IFERROR(K53/I53-1,"-")</f>
        <v>-0.24525205158264951</v>
      </c>
      <c r="M53" s="117">
        <v>3737</v>
      </c>
      <c r="N53" s="118">
        <f t="shared" ref="N53:N54" si="3">IFERROR(M53/K53-1,"-")</f>
        <v>0.16091954022988508</v>
      </c>
    </row>
    <row r="54" spans="1:15" x14ac:dyDescent="0.25">
      <c r="A54" s="1">
        <v>2</v>
      </c>
      <c r="B54" s="116" t="s">
        <v>73</v>
      </c>
      <c r="C54" s="117">
        <v>3952</v>
      </c>
      <c r="D54" s="118">
        <v>-0.109107303877367</v>
      </c>
      <c r="E54" s="117">
        <v>722</v>
      </c>
      <c r="F54" s="118">
        <f t="shared" ref="F54:L65" si="4">IFERROR(E54/C54-1,"-")</f>
        <v>-0.81730769230769229</v>
      </c>
      <c r="G54" s="117">
        <v>3449</v>
      </c>
      <c r="H54" s="118">
        <f t="shared" si="4"/>
        <v>3.7770083102493075</v>
      </c>
      <c r="I54" s="117">
        <v>2830</v>
      </c>
      <c r="J54" s="118">
        <f t="shared" si="4"/>
        <v>-0.17947231081472892</v>
      </c>
      <c r="K54" s="117">
        <v>3176</v>
      </c>
      <c r="L54" s="118">
        <f t="shared" si="4"/>
        <v>0.12226148409894</v>
      </c>
      <c r="M54" s="117">
        <v>3570</v>
      </c>
      <c r="N54" s="118">
        <f t="shared" si="3"/>
        <v>0.12405541561712852</v>
      </c>
    </row>
    <row r="55" spans="1:15" x14ac:dyDescent="0.25">
      <c r="A55" s="1">
        <v>3</v>
      </c>
      <c r="B55" s="116" t="s">
        <v>75</v>
      </c>
      <c r="C55" s="117">
        <v>1272</v>
      </c>
      <c r="D55" s="118">
        <v>-0.74093686354378818</v>
      </c>
      <c r="E55" s="117">
        <v>838</v>
      </c>
      <c r="F55" s="118">
        <f t="shared" si="4"/>
        <v>-0.3411949685534591</v>
      </c>
      <c r="G55" s="117">
        <v>3256</v>
      </c>
      <c r="H55" s="118">
        <f t="shared" si="4"/>
        <v>2.8854415274463006</v>
      </c>
      <c r="I55" s="117">
        <v>4198</v>
      </c>
      <c r="J55" s="118">
        <f t="shared" si="4"/>
        <v>0.28931203931203942</v>
      </c>
      <c r="K55" s="117">
        <v>4814</v>
      </c>
      <c r="L55" s="118">
        <f t="shared" si="4"/>
        <v>0.14673654121010005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788</v>
      </c>
      <c r="F56" s="118" t="str">
        <f t="shared" si="4"/>
        <v>-</v>
      </c>
      <c r="G56" s="117">
        <v>8246</v>
      </c>
      <c r="H56" s="118">
        <f t="shared" si="4"/>
        <v>9.4644670050761412</v>
      </c>
      <c r="I56" s="117">
        <v>7014</v>
      </c>
      <c r="J56" s="118">
        <f t="shared" si="4"/>
        <v>-0.14940577249575548</v>
      </c>
      <c r="K56" s="117">
        <v>4307</v>
      </c>
      <c r="L56" s="118">
        <f t="shared" si="4"/>
        <v>-0.38594240091246079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1163</v>
      </c>
      <c r="F57" s="118" t="str">
        <f t="shared" si="4"/>
        <v>-</v>
      </c>
      <c r="G57" s="117">
        <v>5450</v>
      </c>
      <c r="H57" s="118">
        <f t="shared" si="4"/>
        <v>3.6861564918314702</v>
      </c>
      <c r="I57" s="117">
        <v>4156</v>
      </c>
      <c r="J57" s="118">
        <f t="shared" si="4"/>
        <v>-0.23743119266055046</v>
      </c>
      <c r="K57" s="117">
        <v>5457</v>
      </c>
      <c r="L57" s="118">
        <f t="shared" si="4"/>
        <v>0.313041385948027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2126</v>
      </c>
      <c r="F58" s="118" t="str">
        <f t="shared" si="4"/>
        <v>-</v>
      </c>
      <c r="G58" s="117">
        <v>7306</v>
      </c>
      <c r="H58" s="118">
        <f t="shared" si="4"/>
        <v>2.436500470366886</v>
      </c>
      <c r="I58" s="117">
        <v>6696</v>
      </c>
      <c r="J58" s="118">
        <f t="shared" si="4"/>
        <v>-8.3493019436079896E-2</v>
      </c>
      <c r="K58" s="117">
        <v>5557</v>
      </c>
      <c r="L58" s="118">
        <f t="shared" si="4"/>
        <v>-0.17010155316606934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6433</v>
      </c>
      <c r="F59" s="118" t="str">
        <f t="shared" si="4"/>
        <v>-</v>
      </c>
      <c r="G59" s="117">
        <v>10472</v>
      </c>
      <c r="H59" s="118">
        <f t="shared" si="4"/>
        <v>0.62785636561479863</v>
      </c>
      <c r="I59" s="117">
        <v>7620</v>
      </c>
      <c r="J59" s="118">
        <f t="shared" si="4"/>
        <v>-0.2723453017570665</v>
      </c>
      <c r="K59" s="117">
        <v>7599</v>
      </c>
      <c r="L59" s="118">
        <f t="shared" si="4"/>
        <v>-2.7559055118110409E-3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6200</v>
      </c>
      <c r="D60" s="118">
        <v>-0.46662078458362011</v>
      </c>
      <c r="E60" s="117">
        <v>8300</v>
      </c>
      <c r="F60" s="118">
        <f t="shared" si="4"/>
        <v>0.33870967741935476</v>
      </c>
      <c r="G60" s="117">
        <v>11207</v>
      </c>
      <c r="H60" s="118">
        <f t="shared" si="4"/>
        <v>0.35024096385542158</v>
      </c>
      <c r="I60" s="117">
        <v>9492</v>
      </c>
      <c r="J60" s="118">
        <f t="shared" si="4"/>
        <v>-0.1530293566520925</v>
      </c>
      <c r="K60" s="117">
        <v>9450</v>
      </c>
      <c r="L60" s="118">
        <f t="shared" si="4"/>
        <v>-4.4247787610619538E-3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2978</v>
      </c>
      <c r="D61" s="118">
        <v>-0.52730158730158738</v>
      </c>
      <c r="E61" s="117">
        <v>5769</v>
      </c>
      <c r="F61" s="118">
        <f t="shared" si="4"/>
        <v>0.93720617864338474</v>
      </c>
      <c r="G61" s="117">
        <v>7045</v>
      </c>
      <c r="H61" s="118">
        <f t="shared" si="4"/>
        <v>0.22118218062055806</v>
      </c>
      <c r="I61" s="117">
        <v>6112</v>
      </c>
      <c r="J61" s="118">
        <f t="shared" si="4"/>
        <v>-0.13243435060326469</v>
      </c>
      <c r="K61" s="117">
        <v>6082</v>
      </c>
      <c r="L61" s="118">
        <f t="shared" si="4"/>
        <v>-4.9083769633507801E-3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3362</v>
      </c>
      <c r="D62" s="118">
        <v>-0.4422694094226941</v>
      </c>
      <c r="E62" s="117">
        <v>4743</v>
      </c>
      <c r="F62" s="118">
        <f t="shared" si="4"/>
        <v>0.41076740035693038</v>
      </c>
      <c r="G62" s="117">
        <v>6519</v>
      </c>
      <c r="H62" s="118">
        <f t="shared" si="4"/>
        <v>0.37444655281467432</v>
      </c>
      <c r="I62" s="117">
        <v>5748</v>
      </c>
      <c r="J62" s="118">
        <f t="shared" si="4"/>
        <v>-0.11826967326277038</v>
      </c>
      <c r="K62" s="117">
        <v>5830</v>
      </c>
      <c r="L62" s="118">
        <f t="shared" si="4"/>
        <v>1.4265831593597733E-2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1184</v>
      </c>
      <c r="D63" s="118">
        <v>-0.75323051271363073</v>
      </c>
      <c r="E63" s="117">
        <v>3917</v>
      </c>
      <c r="F63" s="118">
        <f t="shared" si="4"/>
        <v>2.3082770270270272</v>
      </c>
      <c r="G63" s="117">
        <v>4255</v>
      </c>
      <c r="H63" s="118">
        <f t="shared" si="4"/>
        <v>8.6290528465662542E-2</v>
      </c>
      <c r="I63" s="117">
        <v>4279</v>
      </c>
      <c r="J63" s="118">
        <f t="shared" si="4"/>
        <v>5.640423031727293E-3</v>
      </c>
      <c r="K63" s="117">
        <v>4123</v>
      </c>
      <c r="L63" s="118">
        <f t="shared" si="4"/>
        <v>-3.6457116148632895E-2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1021</v>
      </c>
      <c r="D64" s="118">
        <v>-0.81307213474917617</v>
      </c>
      <c r="E64" s="117">
        <v>4892</v>
      </c>
      <c r="F64" s="118">
        <f t="shared" si="4"/>
        <v>3.7913809990205678</v>
      </c>
      <c r="G64" s="117">
        <v>6049</v>
      </c>
      <c r="H64" s="118">
        <f t="shared" si="4"/>
        <v>0.23650858544562547</v>
      </c>
      <c r="I64" s="117">
        <v>4654</v>
      </c>
      <c r="J64" s="118">
        <f t="shared" si="4"/>
        <v>-0.23061663084807404</v>
      </c>
      <c r="K64" s="117">
        <v>4801</v>
      </c>
      <c r="L64" s="118">
        <f t="shared" si="4"/>
        <v>3.1585732703051095E-2</v>
      </c>
      <c r="M64" s="117"/>
      <c r="N64" s="118"/>
    </row>
    <row r="65" spans="1:15" ht="15.75" x14ac:dyDescent="0.25">
      <c r="B65" s="119" t="s">
        <v>30</v>
      </c>
      <c r="C65" s="120">
        <v>26848</v>
      </c>
      <c r="D65" s="121">
        <v>-0.64900445804081519</v>
      </c>
      <c r="E65" s="120">
        <v>39986</v>
      </c>
      <c r="F65" s="121">
        <f t="shared" si="4"/>
        <v>0.48934743742550646</v>
      </c>
      <c r="G65" s="120">
        <v>75857</v>
      </c>
      <c r="H65" s="121">
        <f t="shared" si="4"/>
        <v>0.89708898114340019</v>
      </c>
      <c r="I65" s="120">
        <v>67064</v>
      </c>
      <c r="J65" s="121">
        <f t="shared" si="4"/>
        <v>-0.1159154725338466</v>
      </c>
      <c r="K65" s="120">
        <v>64415</v>
      </c>
      <c r="L65" s="121">
        <f t="shared" si="4"/>
        <v>-3.9499582488369267E-2</v>
      </c>
      <c r="M65" s="120">
        <v>7307</v>
      </c>
      <c r="N65" s="121">
        <v>0.14261141516810016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8" t="s">
        <v>237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1922</v>
      </c>
      <c r="D75" s="118">
        <v>0.88801571709233795</v>
      </c>
      <c r="E75" s="117">
        <v>1580</v>
      </c>
      <c r="F75" s="118">
        <f>IFERROR(E75/C75-1,"-")</f>
        <v>-0.17793964620187308</v>
      </c>
      <c r="G75" s="117">
        <v>1546</v>
      </c>
      <c r="H75" s="118">
        <f>IFERROR(G75/E75-1,"-")</f>
        <v>-2.1518987341772156E-2</v>
      </c>
      <c r="I75" s="117">
        <v>1425</v>
      </c>
      <c r="J75" s="118">
        <f>IFERROR(I75/G75-1,"-")</f>
        <v>-7.826649417852527E-2</v>
      </c>
      <c r="K75" s="117">
        <v>1184</v>
      </c>
      <c r="L75" s="118">
        <f>IFERROR(K75/I75-1,"-")</f>
        <v>-0.1691228070175439</v>
      </c>
      <c r="M75" s="117">
        <v>1783</v>
      </c>
      <c r="N75" s="118">
        <f t="shared" ref="N75:N76" si="5">IFERROR(M75/K75-1,"-")</f>
        <v>0.50591216216216206</v>
      </c>
    </row>
    <row r="76" spans="1:15" x14ac:dyDescent="0.25">
      <c r="A76" s="1">
        <v>2</v>
      </c>
      <c r="B76" s="116" t="s">
        <v>73</v>
      </c>
      <c r="C76" s="117">
        <v>2293</v>
      </c>
      <c r="D76" s="118">
        <v>0.25575027382256299</v>
      </c>
      <c r="E76" s="117">
        <v>2279</v>
      </c>
      <c r="F76" s="118">
        <f t="shared" ref="F76:L87" si="6">IFERROR(E76/C76-1,"-")</f>
        <v>-6.1055385957261565E-3</v>
      </c>
      <c r="G76" s="117">
        <v>2491</v>
      </c>
      <c r="H76" s="118">
        <f t="shared" si="6"/>
        <v>9.3023255813953432E-2</v>
      </c>
      <c r="I76" s="117">
        <v>1394</v>
      </c>
      <c r="J76" s="118">
        <f t="shared" si="6"/>
        <v>-0.44038538739462063</v>
      </c>
      <c r="K76" s="117">
        <v>1755</v>
      </c>
      <c r="L76" s="118">
        <f t="shared" si="6"/>
        <v>0.25896700143472029</v>
      </c>
      <c r="M76" s="117">
        <v>2075</v>
      </c>
      <c r="N76" s="118">
        <f t="shared" si="5"/>
        <v>0.18233618233618243</v>
      </c>
    </row>
    <row r="77" spans="1:15" x14ac:dyDescent="0.25">
      <c r="A77" s="1">
        <v>3</v>
      </c>
      <c r="B77" s="116" t="s">
        <v>75</v>
      </c>
      <c r="C77" s="117">
        <v>864</v>
      </c>
      <c r="D77" s="118">
        <v>-0.63939899833055092</v>
      </c>
      <c r="E77" s="117">
        <v>3411</v>
      </c>
      <c r="F77" s="118">
        <f t="shared" si="6"/>
        <v>2.9479166666666665</v>
      </c>
      <c r="G77" s="117">
        <v>2421</v>
      </c>
      <c r="H77" s="118">
        <f t="shared" si="6"/>
        <v>-0.29023746701846964</v>
      </c>
      <c r="I77" s="117">
        <v>2041</v>
      </c>
      <c r="J77" s="118">
        <f t="shared" si="6"/>
        <v>-0.15695993391160679</v>
      </c>
      <c r="K77" s="117">
        <v>3915</v>
      </c>
      <c r="L77" s="118">
        <f t="shared" si="6"/>
        <v>0.9181773640372366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4608</v>
      </c>
      <c r="F78" s="118" t="str">
        <f t="shared" si="6"/>
        <v>-</v>
      </c>
      <c r="G78" s="117">
        <v>5124</v>
      </c>
      <c r="H78" s="118">
        <f t="shared" si="6"/>
        <v>0.11197916666666674</v>
      </c>
      <c r="I78" s="117">
        <v>5699</v>
      </c>
      <c r="J78" s="118">
        <f t="shared" si="6"/>
        <v>0.11221701795472283</v>
      </c>
      <c r="K78" s="117">
        <v>3939</v>
      </c>
      <c r="L78" s="118">
        <f t="shared" si="6"/>
        <v>-0.3088261098438323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4530</v>
      </c>
      <c r="F79" s="118" t="str">
        <f t="shared" si="6"/>
        <v>-</v>
      </c>
      <c r="G79" s="117">
        <v>4779</v>
      </c>
      <c r="H79" s="118">
        <f t="shared" si="6"/>
        <v>5.4966887417218446E-2</v>
      </c>
      <c r="I79" s="117">
        <v>3887</v>
      </c>
      <c r="J79" s="118">
        <f t="shared" si="6"/>
        <v>-0.18664992676292114</v>
      </c>
      <c r="K79" s="117">
        <v>4139</v>
      </c>
      <c r="L79" s="118">
        <f t="shared" si="6"/>
        <v>6.4831489580653434E-2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4397</v>
      </c>
      <c r="F80" s="118" t="str">
        <f t="shared" si="6"/>
        <v>-</v>
      </c>
      <c r="G80" s="117">
        <v>4614</v>
      </c>
      <c r="H80" s="118">
        <f t="shared" si="6"/>
        <v>4.9351830793723073E-2</v>
      </c>
      <c r="I80" s="117">
        <v>5607</v>
      </c>
      <c r="J80" s="118">
        <f t="shared" si="6"/>
        <v>0.21521456436931086</v>
      </c>
      <c r="K80" s="117">
        <v>5107</v>
      </c>
      <c r="L80" s="118">
        <f t="shared" si="6"/>
        <v>-8.9174246477617292E-2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7964</v>
      </c>
      <c r="F81" s="118" t="str">
        <f t="shared" si="6"/>
        <v>-</v>
      </c>
      <c r="G81" s="117">
        <v>8149</v>
      </c>
      <c r="H81" s="118">
        <f t="shared" si="6"/>
        <v>2.3229532898041194E-2</v>
      </c>
      <c r="I81" s="117">
        <v>6870</v>
      </c>
      <c r="J81" s="118">
        <f t="shared" si="6"/>
        <v>-0.15695177322370846</v>
      </c>
      <c r="K81" s="117">
        <v>6983</v>
      </c>
      <c r="L81" s="118">
        <f t="shared" si="6"/>
        <v>1.644832605531299E-2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6964</v>
      </c>
      <c r="D82" s="118">
        <v>-0.27616671863631637</v>
      </c>
      <c r="E82" s="117">
        <v>4262</v>
      </c>
      <c r="F82" s="118">
        <f t="shared" si="6"/>
        <v>-0.38799540493968987</v>
      </c>
      <c r="G82" s="117">
        <v>8353</v>
      </c>
      <c r="H82" s="118">
        <f t="shared" si="6"/>
        <v>0.95987799155326137</v>
      </c>
      <c r="I82" s="117">
        <v>10458</v>
      </c>
      <c r="J82" s="118">
        <f t="shared" si="6"/>
        <v>0.25200526756853825</v>
      </c>
      <c r="K82" s="117">
        <v>9751</v>
      </c>
      <c r="L82" s="118">
        <f t="shared" si="6"/>
        <v>-6.7603748326639845E-2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4100</v>
      </c>
      <c r="D83" s="118">
        <v>0.35402906208718621</v>
      </c>
      <c r="E83" s="117">
        <v>2824</v>
      </c>
      <c r="F83" s="118">
        <f t="shared" si="6"/>
        <v>-0.31121951219512201</v>
      </c>
      <c r="G83" s="117">
        <v>3964</v>
      </c>
      <c r="H83" s="118">
        <f t="shared" si="6"/>
        <v>0.40368271954674229</v>
      </c>
      <c r="I83" s="117">
        <v>4631</v>
      </c>
      <c r="J83" s="118">
        <f t="shared" si="6"/>
        <v>0.16826437941473249</v>
      </c>
      <c r="K83" s="117">
        <v>4675</v>
      </c>
      <c r="L83" s="118">
        <f t="shared" si="6"/>
        <v>9.5011876484560887E-3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4409</v>
      </c>
      <c r="D84" s="118">
        <v>-5.0398449278483692E-2</v>
      </c>
      <c r="E84" s="117">
        <v>2857</v>
      </c>
      <c r="F84" s="118">
        <f t="shared" si="6"/>
        <v>-0.35200725788160581</v>
      </c>
      <c r="G84" s="117">
        <v>3029</v>
      </c>
      <c r="H84" s="118">
        <f t="shared" si="6"/>
        <v>6.0203010150507552E-2</v>
      </c>
      <c r="I84" s="117">
        <v>4345</v>
      </c>
      <c r="J84" s="118">
        <f t="shared" si="6"/>
        <v>0.4344668207329152</v>
      </c>
      <c r="K84" s="117">
        <v>4003</v>
      </c>
      <c r="L84" s="118">
        <f t="shared" si="6"/>
        <v>-7.8711162255466038E-2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1437</v>
      </c>
      <c r="D85" s="118">
        <v>-0.49150743099787686</v>
      </c>
      <c r="E85" s="117">
        <v>2119</v>
      </c>
      <c r="F85" s="118">
        <f t="shared" si="6"/>
        <v>0.47459986082115524</v>
      </c>
      <c r="G85" s="117">
        <v>1650</v>
      </c>
      <c r="H85" s="118">
        <f t="shared" si="6"/>
        <v>-0.22133081642284091</v>
      </c>
      <c r="I85" s="117">
        <v>2742</v>
      </c>
      <c r="J85" s="118">
        <f t="shared" si="6"/>
        <v>0.66181818181818186</v>
      </c>
      <c r="K85" s="117">
        <v>2054</v>
      </c>
      <c r="L85" s="118">
        <f t="shared" si="6"/>
        <v>-0.25091174325309995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1300</v>
      </c>
      <c r="D86" s="118">
        <v>-0.56287827841291183</v>
      </c>
      <c r="E86" s="117">
        <v>2651</v>
      </c>
      <c r="F86" s="118">
        <f t="shared" si="6"/>
        <v>1.0392307692307692</v>
      </c>
      <c r="G86" s="117">
        <v>1974</v>
      </c>
      <c r="H86" s="118">
        <f t="shared" si="6"/>
        <v>-0.25537533006412672</v>
      </c>
      <c r="I86" s="117">
        <v>2803</v>
      </c>
      <c r="J86" s="118">
        <f t="shared" si="6"/>
        <v>0.4199594731509626</v>
      </c>
      <c r="K86" s="117">
        <v>2740</v>
      </c>
      <c r="L86" s="118">
        <f t="shared" si="6"/>
        <v>-2.2475918658580119E-2</v>
      </c>
      <c r="M86" s="117"/>
      <c r="N86" s="118"/>
    </row>
    <row r="87" spans="1:15" ht="15.75" x14ac:dyDescent="0.25">
      <c r="B87" s="119" t="s">
        <v>30</v>
      </c>
      <c r="C87" s="120">
        <v>24912</v>
      </c>
      <c r="D87" s="121">
        <v>-0.51465087281795507</v>
      </c>
      <c r="E87" s="120">
        <v>43482</v>
      </c>
      <c r="F87" s="121">
        <f t="shared" si="6"/>
        <v>0.74542389210019278</v>
      </c>
      <c r="G87" s="120">
        <v>48094</v>
      </c>
      <c r="H87" s="121">
        <f t="shared" si="6"/>
        <v>0.10606687824847061</v>
      </c>
      <c r="I87" s="120">
        <v>51902</v>
      </c>
      <c r="J87" s="121">
        <f t="shared" si="6"/>
        <v>7.9178275876408799E-2</v>
      </c>
      <c r="K87" s="120">
        <v>50245</v>
      </c>
      <c r="L87" s="121">
        <f t="shared" si="6"/>
        <v>-3.1925552001849655E-2</v>
      </c>
      <c r="M87" s="120">
        <v>3858</v>
      </c>
      <c r="N87" s="121">
        <v>0.31269139162980597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8" t="s">
        <v>238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97195</v>
      </c>
      <c r="D97" s="118">
        <v>1.9483330927982934E-3</v>
      </c>
      <c r="E97" s="117">
        <v>6135</v>
      </c>
      <c r="F97" s="118">
        <f t="shared" ref="F97:L109" si="7">IFERROR(E97/C97-1,"-")</f>
        <v>-0.93687946910849318</v>
      </c>
      <c r="G97" s="117">
        <v>68843</v>
      </c>
      <c r="H97" s="118">
        <f t="shared" si="7"/>
        <v>10.221352893235533</v>
      </c>
      <c r="I97" s="117">
        <v>96437</v>
      </c>
      <c r="J97" s="118">
        <f t="shared" si="7"/>
        <v>0.40082506572926802</v>
      </c>
      <c r="K97" s="117">
        <v>97758</v>
      </c>
      <c r="L97" s="118">
        <f t="shared" si="7"/>
        <v>1.3698061947178042E-2</v>
      </c>
      <c r="M97" s="117">
        <v>103238</v>
      </c>
      <c r="N97" s="118">
        <f t="shared" ref="N97:N98" si="8">IFERROR(M97/K97-1,"-")</f>
        <v>5.6056793305918617E-2</v>
      </c>
    </row>
    <row r="98" spans="2:14" x14ac:dyDescent="0.25">
      <c r="B98" s="116" t="s">
        <v>73</v>
      </c>
      <c r="C98" s="117">
        <v>99065</v>
      </c>
      <c r="D98" s="118">
        <v>5.6817333233766032E-2</v>
      </c>
      <c r="E98" s="117">
        <v>7130</v>
      </c>
      <c r="F98" s="118">
        <f t="shared" si="7"/>
        <v>-0.92802705294503607</v>
      </c>
      <c r="G98" s="117">
        <v>82164</v>
      </c>
      <c r="H98" s="118">
        <f t="shared" si="7"/>
        <v>10.523702664796634</v>
      </c>
      <c r="I98" s="117">
        <v>97949</v>
      </c>
      <c r="J98" s="118">
        <f t="shared" si="7"/>
        <v>0.19211576846307388</v>
      </c>
      <c r="K98" s="117">
        <v>107315</v>
      </c>
      <c r="L98" s="118">
        <f t="shared" si="7"/>
        <v>9.5621190619608054E-2</v>
      </c>
      <c r="M98" s="117">
        <v>109374</v>
      </c>
      <c r="N98" s="118">
        <f t="shared" si="8"/>
        <v>1.9186507012067366E-2</v>
      </c>
    </row>
    <row r="99" spans="2:14" x14ac:dyDescent="0.25">
      <c r="B99" s="116" t="s">
        <v>75</v>
      </c>
      <c r="C99" s="117">
        <v>39064</v>
      </c>
      <c r="D99" s="118">
        <v>-0.65106785883361762</v>
      </c>
      <c r="E99" s="117">
        <v>8658</v>
      </c>
      <c r="F99" s="118">
        <f t="shared" si="7"/>
        <v>-0.77836371083350397</v>
      </c>
      <c r="G99" s="117">
        <v>98983</v>
      </c>
      <c r="H99" s="118">
        <f t="shared" si="7"/>
        <v>10.432547932547932</v>
      </c>
      <c r="I99" s="117">
        <v>108044</v>
      </c>
      <c r="J99" s="118">
        <f t="shared" si="7"/>
        <v>9.1540971682005923E-2</v>
      </c>
      <c r="K99" s="117">
        <v>114208</v>
      </c>
      <c r="L99" s="118">
        <f t="shared" si="7"/>
        <v>5.7050831142867686E-2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8340</v>
      </c>
      <c r="F100" s="118" t="str">
        <f t="shared" si="7"/>
        <v>-</v>
      </c>
      <c r="G100" s="117">
        <v>97469</v>
      </c>
      <c r="H100" s="118">
        <f t="shared" si="7"/>
        <v>10.686930455635492</v>
      </c>
      <c r="I100" s="117">
        <v>100188</v>
      </c>
      <c r="J100" s="118">
        <f t="shared" si="7"/>
        <v>2.7896049000194933E-2</v>
      </c>
      <c r="K100" s="117">
        <v>105296</v>
      </c>
      <c r="L100" s="118">
        <f t="shared" si="7"/>
        <v>5.0984149798378953E-2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9735</v>
      </c>
      <c r="F101" s="118" t="str">
        <f t="shared" si="7"/>
        <v>-</v>
      </c>
      <c r="G101" s="117">
        <v>87150</v>
      </c>
      <c r="H101" s="118">
        <f t="shared" si="7"/>
        <v>7.9522342064714948</v>
      </c>
      <c r="I101" s="117">
        <v>88589</v>
      </c>
      <c r="J101" s="118">
        <f t="shared" si="7"/>
        <v>1.6511761331038377E-2</v>
      </c>
      <c r="K101" s="117">
        <v>101026</v>
      </c>
      <c r="L101" s="118">
        <f t="shared" si="7"/>
        <v>0.14038989039271232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14624</v>
      </c>
      <c r="F102" s="118" t="str">
        <f t="shared" si="7"/>
        <v>-</v>
      </c>
      <c r="G102" s="117">
        <v>87225</v>
      </c>
      <c r="H102" s="118">
        <f t="shared" si="7"/>
        <v>4.964510393873085</v>
      </c>
      <c r="I102" s="117">
        <v>97481</v>
      </c>
      <c r="J102" s="118">
        <f t="shared" si="7"/>
        <v>0.11758096875895663</v>
      </c>
      <c r="K102" s="117">
        <v>102726</v>
      </c>
      <c r="L102" s="118">
        <f t="shared" si="7"/>
        <v>5.3805356941352578E-2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27677</v>
      </c>
      <c r="F103" s="118" t="str">
        <f t="shared" si="7"/>
        <v>-</v>
      </c>
      <c r="G103" s="117">
        <v>101111</v>
      </c>
      <c r="H103" s="118">
        <f t="shared" si="7"/>
        <v>2.6532499909672289</v>
      </c>
      <c r="I103" s="117">
        <v>98340</v>
      </c>
      <c r="J103" s="118">
        <f t="shared" si="7"/>
        <v>-2.7405524621455624E-2</v>
      </c>
      <c r="K103" s="117">
        <v>106566</v>
      </c>
      <c r="L103" s="118">
        <f t="shared" si="7"/>
        <v>8.3648566198901708E-2</v>
      </c>
      <c r="M103" s="117"/>
      <c r="N103" s="118"/>
    </row>
    <row r="104" spans="2:14" x14ac:dyDescent="0.25">
      <c r="B104" s="116" t="s">
        <v>85</v>
      </c>
      <c r="C104" s="117">
        <v>17639</v>
      </c>
      <c r="D104" s="118">
        <v>-0.82059418830541397</v>
      </c>
      <c r="E104" s="117">
        <v>40505</v>
      </c>
      <c r="F104" s="118">
        <f t="shared" si="7"/>
        <v>1.2963319916095015</v>
      </c>
      <c r="G104" s="117">
        <v>98334</v>
      </c>
      <c r="H104" s="118">
        <f t="shared" si="7"/>
        <v>1.4277002839155659</v>
      </c>
      <c r="I104" s="117">
        <v>96847</v>
      </c>
      <c r="J104" s="118">
        <f t="shared" si="7"/>
        <v>-1.5121931376736453E-2</v>
      </c>
      <c r="K104" s="117">
        <v>106980</v>
      </c>
      <c r="L104" s="118">
        <f t="shared" si="7"/>
        <v>0.10462895081933365</v>
      </c>
      <c r="M104" s="117"/>
      <c r="N104" s="118"/>
    </row>
    <row r="105" spans="2:14" x14ac:dyDescent="0.25">
      <c r="B105" s="116" t="s">
        <v>87</v>
      </c>
      <c r="C105" s="117">
        <v>11102</v>
      </c>
      <c r="D105" s="118">
        <v>-0.87661839721719026</v>
      </c>
      <c r="E105" s="117">
        <v>50427</v>
      </c>
      <c r="F105" s="118">
        <f t="shared" si="7"/>
        <v>3.5421545667447303</v>
      </c>
      <c r="G105" s="117">
        <v>92289</v>
      </c>
      <c r="H105" s="118">
        <f t="shared" si="7"/>
        <v>0.83015051460527101</v>
      </c>
      <c r="I105" s="117">
        <v>96569</v>
      </c>
      <c r="J105" s="118">
        <f t="shared" si="7"/>
        <v>4.6376057818374949E-2</v>
      </c>
      <c r="K105" s="117">
        <v>100393</v>
      </c>
      <c r="L105" s="118">
        <f t="shared" si="7"/>
        <v>3.9598628959603976E-2</v>
      </c>
      <c r="M105" s="117"/>
      <c r="N105" s="118"/>
    </row>
    <row r="106" spans="2:14" x14ac:dyDescent="0.25">
      <c r="B106" s="116" t="s">
        <v>89</v>
      </c>
      <c r="C106" s="117">
        <v>13903</v>
      </c>
      <c r="D106" s="118">
        <v>-0.85980215192553977</v>
      </c>
      <c r="E106" s="117">
        <v>81857</v>
      </c>
      <c r="F106" s="118">
        <f t="shared" si="7"/>
        <v>4.8877220743724372</v>
      </c>
      <c r="G106" s="117">
        <v>103661</v>
      </c>
      <c r="H106" s="118">
        <f t="shared" si="7"/>
        <v>0.26636695701039614</v>
      </c>
      <c r="I106" s="117">
        <v>109428</v>
      </c>
      <c r="J106" s="118">
        <f t="shared" si="7"/>
        <v>5.56332661270873E-2</v>
      </c>
      <c r="K106" s="117">
        <v>115247</v>
      </c>
      <c r="L106" s="118">
        <f t="shared" si="7"/>
        <v>5.3176517893043895E-2</v>
      </c>
      <c r="M106" s="117"/>
      <c r="N106" s="118"/>
    </row>
    <row r="107" spans="2:14" x14ac:dyDescent="0.25">
      <c r="B107" s="116" t="s">
        <v>91</v>
      </c>
      <c r="C107" s="117">
        <v>13877</v>
      </c>
      <c r="D107" s="118">
        <v>-0.86086965239971525</v>
      </c>
      <c r="E107" s="117">
        <v>82390</v>
      </c>
      <c r="F107" s="118">
        <f t="shared" si="7"/>
        <v>4.93716221085249</v>
      </c>
      <c r="G107" s="117">
        <v>101461</v>
      </c>
      <c r="H107" s="118">
        <f t="shared" si="7"/>
        <v>0.23147226605170523</v>
      </c>
      <c r="I107" s="117">
        <v>106978</v>
      </c>
      <c r="J107" s="118">
        <f t="shared" si="7"/>
        <v>5.4375572880219991E-2</v>
      </c>
      <c r="K107" s="117">
        <v>107739</v>
      </c>
      <c r="L107" s="118">
        <f t="shared" si="7"/>
        <v>7.1136121445531941E-3</v>
      </c>
      <c r="M107" s="117"/>
      <c r="N107" s="118"/>
    </row>
    <row r="108" spans="2:14" x14ac:dyDescent="0.25">
      <c r="B108" s="116" t="s">
        <v>93</v>
      </c>
      <c r="C108" s="117">
        <v>15077</v>
      </c>
      <c r="D108" s="118">
        <v>-0.85058667300907764</v>
      </c>
      <c r="E108" s="117">
        <v>71312</v>
      </c>
      <c r="F108" s="118">
        <f t="shared" si="7"/>
        <v>3.7298534191152086</v>
      </c>
      <c r="G108" s="117">
        <v>100894</v>
      </c>
      <c r="H108" s="118">
        <f t="shared" si="7"/>
        <v>0.41482499439084597</v>
      </c>
      <c r="I108" s="117">
        <v>104162</v>
      </c>
      <c r="J108" s="118">
        <f t="shared" si="7"/>
        <v>3.2390429559735923E-2</v>
      </c>
      <c r="K108" s="117">
        <v>107909</v>
      </c>
      <c r="L108" s="118">
        <f t="shared" si="7"/>
        <v>3.5972811581958863E-2</v>
      </c>
      <c r="M108" s="117"/>
      <c r="N108" s="118"/>
    </row>
    <row r="109" spans="2:14" ht="15.75" x14ac:dyDescent="0.25">
      <c r="B109" s="119" t="s">
        <v>30</v>
      </c>
      <c r="C109" s="120">
        <v>323585</v>
      </c>
      <c r="D109" s="121">
        <v>-0.72380743467009001</v>
      </c>
      <c r="E109" s="120">
        <v>408790</v>
      </c>
      <c r="F109" s="121">
        <f t="shared" si="7"/>
        <v>0.26331566667181727</v>
      </c>
      <c r="G109" s="120">
        <v>1119584</v>
      </c>
      <c r="H109" s="121">
        <f t="shared" si="7"/>
        <v>1.738775410357396</v>
      </c>
      <c r="I109" s="120">
        <v>1201012</v>
      </c>
      <c r="J109" s="121">
        <f t="shared" si="7"/>
        <v>7.2730585646097135E-2</v>
      </c>
      <c r="K109" s="120">
        <v>1273163</v>
      </c>
      <c r="L109" s="121">
        <f t="shared" si="7"/>
        <v>6.007516994001727E-2</v>
      </c>
      <c r="M109" s="120">
        <v>212612</v>
      </c>
      <c r="N109" s="121">
        <v>3.6762518712848635E-2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8" t="s">
        <v>239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42402</v>
      </c>
      <c r="D119" s="118">
        <v>-3.5177937562573924E-2</v>
      </c>
      <c r="E119" s="117">
        <v>484</v>
      </c>
      <c r="F119" s="118">
        <f t="shared" ref="F119:L131" si="9">IFERROR(E119/C119-1,"-")</f>
        <v>-0.98858544408282634</v>
      </c>
      <c r="G119" s="117">
        <v>22981</v>
      </c>
      <c r="H119" s="118">
        <f t="shared" si="9"/>
        <v>46.481404958677686</v>
      </c>
      <c r="I119" s="117">
        <v>38867</v>
      </c>
      <c r="J119" s="118">
        <f t="shared" si="9"/>
        <v>0.69126669857708545</v>
      </c>
      <c r="K119" s="117">
        <v>41827</v>
      </c>
      <c r="L119" s="118">
        <f t="shared" si="9"/>
        <v>7.6157151310880744E-2</v>
      </c>
      <c r="M119" s="117">
        <v>45798</v>
      </c>
      <c r="N119" s="118">
        <f t="shared" ref="N119:N120" si="10">IFERROR(M119/K119-1,"-")</f>
        <v>9.493867597484873E-2</v>
      </c>
    </row>
    <row r="120" spans="1:15" x14ac:dyDescent="0.25">
      <c r="B120" s="116" t="s">
        <v>73</v>
      </c>
      <c r="C120" s="117">
        <v>44676</v>
      </c>
      <c r="D120" s="118">
        <v>6.3486395772334392E-2</v>
      </c>
      <c r="E120" s="117">
        <v>257</v>
      </c>
      <c r="F120" s="118">
        <f t="shared" si="9"/>
        <v>-0.99424747067776886</v>
      </c>
      <c r="G120" s="117">
        <v>33474</v>
      </c>
      <c r="H120" s="118">
        <f t="shared" si="9"/>
        <v>129.24902723735408</v>
      </c>
      <c r="I120" s="117">
        <v>40917</v>
      </c>
      <c r="J120" s="118">
        <f t="shared" si="9"/>
        <v>0.22235167592758565</v>
      </c>
      <c r="K120" s="117">
        <v>46040</v>
      </c>
      <c r="L120" s="118">
        <f t="shared" si="9"/>
        <v>0.12520468265024309</v>
      </c>
      <c r="M120" s="117">
        <v>47035</v>
      </c>
      <c r="N120" s="118">
        <f t="shared" si="10"/>
        <v>2.16116420503909E-2</v>
      </c>
    </row>
    <row r="121" spans="1:15" x14ac:dyDescent="0.25">
      <c r="B121" s="116" t="s">
        <v>75</v>
      </c>
      <c r="C121" s="117">
        <v>19712</v>
      </c>
      <c r="D121" s="118">
        <v>-0.62035360733407807</v>
      </c>
      <c r="E121" s="117">
        <v>272</v>
      </c>
      <c r="F121" s="118">
        <f t="shared" si="9"/>
        <v>-0.98620129870129869</v>
      </c>
      <c r="G121" s="117">
        <v>46540</v>
      </c>
      <c r="H121" s="118">
        <f t="shared" si="9"/>
        <v>170.10294117647058</v>
      </c>
      <c r="I121" s="117">
        <v>54879</v>
      </c>
      <c r="J121" s="118">
        <f t="shared" si="9"/>
        <v>0.17917920068758053</v>
      </c>
      <c r="K121" s="117">
        <v>55580</v>
      </c>
      <c r="L121" s="118">
        <f t="shared" si="9"/>
        <v>1.2773556369467309E-2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159</v>
      </c>
      <c r="F122" s="118" t="str">
        <f t="shared" si="9"/>
        <v>-</v>
      </c>
      <c r="G122" s="117">
        <v>48714</v>
      </c>
      <c r="H122" s="118">
        <f t="shared" si="9"/>
        <v>305.37735849056605</v>
      </c>
      <c r="I122" s="117">
        <v>48998</v>
      </c>
      <c r="J122" s="118">
        <f t="shared" si="9"/>
        <v>5.8299462166933047E-3</v>
      </c>
      <c r="K122" s="117">
        <v>57738</v>
      </c>
      <c r="L122" s="118">
        <f t="shared" si="9"/>
        <v>0.17837462753581779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189</v>
      </c>
      <c r="F123" s="118" t="str">
        <f t="shared" si="9"/>
        <v>-</v>
      </c>
      <c r="G123" s="117">
        <v>52400</v>
      </c>
      <c r="H123" s="118">
        <f t="shared" si="9"/>
        <v>276.24867724867727</v>
      </c>
      <c r="I123" s="117">
        <v>55242</v>
      </c>
      <c r="J123" s="118">
        <f t="shared" si="9"/>
        <v>5.4236641221373949E-2</v>
      </c>
      <c r="K123" s="117">
        <v>61775</v>
      </c>
      <c r="L123" s="118">
        <f t="shared" si="9"/>
        <v>0.11826146772383339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1198</v>
      </c>
      <c r="F124" s="118" t="str">
        <f t="shared" si="9"/>
        <v>-</v>
      </c>
      <c r="G124" s="117">
        <v>53892</v>
      </c>
      <c r="H124" s="118">
        <f t="shared" si="9"/>
        <v>43.98497495826377</v>
      </c>
      <c r="I124" s="117">
        <v>60909</v>
      </c>
      <c r="J124" s="118">
        <f t="shared" si="9"/>
        <v>0.13020485415274985</v>
      </c>
      <c r="K124" s="117">
        <v>66223</v>
      </c>
      <c r="L124" s="118">
        <f t="shared" si="9"/>
        <v>8.7244906335681049E-2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4901</v>
      </c>
      <c r="F125" s="118" t="str">
        <f t="shared" si="9"/>
        <v>-</v>
      </c>
      <c r="G125" s="117">
        <v>59229</v>
      </c>
      <c r="H125" s="118">
        <f t="shared" si="9"/>
        <v>11.085084676596614</v>
      </c>
      <c r="I125" s="117">
        <v>59288</v>
      </c>
      <c r="J125" s="118">
        <f t="shared" si="9"/>
        <v>9.9613365074535665E-4</v>
      </c>
      <c r="K125" s="117">
        <v>64142</v>
      </c>
      <c r="L125" s="118">
        <f t="shared" si="9"/>
        <v>8.1871542301983569E-2</v>
      </c>
      <c r="M125" s="117"/>
      <c r="N125" s="118"/>
    </row>
    <row r="126" spans="1:15" x14ac:dyDescent="0.25">
      <c r="B126" s="116" t="s">
        <v>85</v>
      </c>
      <c r="C126" s="117">
        <v>5479</v>
      </c>
      <c r="D126" s="118">
        <v>-0.90934661394132932</v>
      </c>
      <c r="E126" s="117">
        <v>14194</v>
      </c>
      <c r="F126" s="118">
        <f t="shared" si="9"/>
        <v>1.5906187260448985</v>
      </c>
      <c r="G126" s="117">
        <v>54770</v>
      </c>
      <c r="H126" s="118">
        <f t="shared" si="9"/>
        <v>2.8586726785965899</v>
      </c>
      <c r="I126" s="117">
        <v>55524</v>
      </c>
      <c r="J126" s="118">
        <f t="shared" si="9"/>
        <v>1.3766660580609713E-2</v>
      </c>
      <c r="K126" s="117">
        <v>62872</v>
      </c>
      <c r="L126" s="118">
        <f t="shared" si="9"/>
        <v>0.13233916864779194</v>
      </c>
      <c r="M126" s="117"/>
      <c r="N126" s="118"/>
    </row>
    <row r="127" spans="1:15" x14ac:dyDescent="0.25">
      <c r="B127" s="116" t="s">
        <v>87</v>
      </c>
      <c r="C127" s="117">
        <v>4395</v>
      </c>
      <c r="D127" s="118">
        <v>-0.92352265608686568</v>
      </c>
      <c r="E127" s="117">
        <v>23200</v>
      </c>
      <c r="F127" s="118">
        <f t="shared" si="9"/>
        <v>4.2787258248009099</v>
      </c>
      <c r="G127" s="117">
        <v>55821</v>
      </c>
      <c r="H127" s="118">
        <f t="shared" si="9"/>
        <v>1.4060775862068966</v>
      </c>
      <c r="I127" s="117">
        <v>60872</v>
      </c>
      <c r="J127" s="118">
        <f t="shared" si="9"/>
        <v>9.0485659518819039E-2</v>
      </c>
      <c r="K127" s="117">
        <v>62946</v>
      </c>
      <c r="L127" s="118">
        <f t="shared" si="9"/>
        <v>3.4071494283085757E-2</v>
      </c>
      <c r="M127" s="117"/>
      <c r="N127" s="118"/>
    </row>
    <row r="128" spans="1:15" x14ac:dyDescent="0.25">
      <c r="A128" s="122"/>
      <c r="B128" s="116" t="s">
        <v>89</v>
      </c>
      <c r="C128" s="117">
        <v>6516</v>
      </c>
      <c r="D128" s="118">
        <v>-0.87824884620415178</v>
      </c>
      <c r="E128" s="117">
        <v>38448</v>
      </c>
      <c r="F128" s="118">
        <f t="shared" si="9"/>
        <v>4.9005524861878449</v>
      </c>
      <c r="G128" s="117">
        <v>56132</v>
      </c>
      <c r="H128" s="118">
        <f t="shared" si="9"/>
        <v>0.45994590095713694</v>
      </c>
      <c r="I128" s="117">
        <v>59055</v>
      </c>
      <c r="J128" s="118">
        <f t="shared" si="9"/>
        <v>5.2073683460414744E-2</v>
      </c>
      <c r="K128" s="117">
        <v>62174</v>
      </c>
      <c r="L128" s="118">
        <f t="shared" si="9"/>
        <v>5.2815172297011159E-2</v>
      </c>
      <c r="M128" s="117"/>
      <c r="N128" s="118"/>
    </row>
    <row r="129" spans="2:15" x14ac:dyDescent="0.25">
      <c r="B129" s="116" t="s">
        <v>91</v>
      </c>
      <c r="C129" s="117">
        <v>7647</v>
      </c>
      <c r="D129" s="118">
        <v>-0.83478091781177077</v>
      </c>
      <c r="E129" s="117">
        <v>35023</v>
      </c>
      <c r="F129" s="118">
        <f t="shared" si="9"/>
        <v>3.5799659997384596</v>
      </c>
      <c r="G129" s="117">
        <v>49783</v>
      </c>
      <c r="H129" s="118">
        <f t="shared" si="9"/>
        <v>0.42143734117579879</v>
      </c>
      <c r="I129" s="117">
        <v>50763</v>
      </c>
      <c r="J129" s="118">
        <f t="shared" si="9"/>
        <v>1.9685434786975486E-2</v>
      </c>
      <c r="K129" s="117">
        <v>52169</v>
      </c>
      <c r="L129" s="118">
        <f t="shared" si="9"/>
        <v>2.769733861276924E-2</v>
      </c>
      <c r="M129" s="117"/>
      <c r="N129" s="118"/>
    </row>
    <row r="130" spans="2:15" x14ac:dyDescent="0.25">
      <c r="B130" s="116" t="s">
        <v>93</v>
      </c>
      <c r="C130" s="117">
        <v>8000</v>
      </c>
      <c r="D130" s="118">
        <v>-0.8313303816150116</v>
      </c>
      <c r="E130" s="117">
        <v>24281</v>
      </c>
      <c r="F130" s="118">
        <f t="shared" si="9"/>
        <v>2.0351249999999999</v>
      </c>
      <c r="G130" s="117">
        <v>48129</v>
      </c>
      <c r="H130" s="118">
        <f t="shared" si="9"/>
        <v>0.98216712655986171</v>
      </c>
      <c r="I130" s="117">
        <v>49377</v>
      </c>
      <c r="J130" s="118">
        <f t="shared" si="9"/>
        <v>2.5930312285732171E-2</v>
      </c>
      <c r="K130" s="117">
        <v>50165</v>
      </c>
      <c r="L130" s="118">
        <f t="shared" si="9"/>
        <v>1.5958847236567708E-2</v>
      </c>
      <c r="M130" s="117"/>
      <c r="N130" s="118"/>
    </row>
    <row r="131" spans="2:15" ht="15.75" x14ac:dyDescent="0.25">
      <c r="B131" s="119" t="s">
        <v>30</v>
      </c>
      <c r="C131" s="120">
        <v>146501</v>
      </c>
      <c r="D131" s="121">
        <v>-0.77125623966561485</v>
      </c>
      <c r="E131" s="120">
        <v>142606</v>
      </c>
      <c r="F131" s="121">
        <f t="shared" si="9"/>
        <v>-2.6586849236523991E-2</v>
      </c>
      <c r="G131" s="120">
        <v>581865</v>
      </c>
      <c r="H131" s="121">
        <f t="shared" si="9"/>
        <v>3.0802280408958946</v>
      </c>
      <c r="I131" s="120">
        <v>634691</v>
      </c>
      <c r="J131" s="121">
        <f t="shared" si="9"/>
        <v>9.0787381952858404E-2</v>
      </c>
      <c r="K131" s="120">
        <v>683651</v>
      </c>
      <c r="L131" s="121">
        <f t="shared" si="9"/>
        <v>7.7139899573178239E-2</v>
      </c>
      <c r="M131" s="120">
        <v>92833</v>
      </c>
      <c r="N131" s="121">
        <v>5.6517236277555893E-2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240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4685</v>
      </c>
      <c r="D141" s="118">
        <v>-5.9236947791164618E-2</v>
      </c>
      <c r="E141" s="117">
        <v>536</v>
      </c>
      <c r="F141" s="118">
        <f t="shared" ref="F141:L153" si="11">IFERROR(E141/C141-1,"-")</f>
        <v>-0.88559231590181431</v>
      </c>
      <c r="G141" s="117">
        <v>3124</v>
      </c>
      <c r="H141" s="118">
        <f t="shared" si="11"/>
        <v>4.8283582089552235</v>
      </c>
      <c r="I141" s="117">
        <v>4168</v>
      </c>
      <c r="J141" s="118">
        <f t="shared" si="11"/>
        <v>0.33418693982074266</v>
      </c>
      <c r="K141" s="117">
        <v>4030</v>
      </c>
      <c r="L141" s="118">
        <f t="shared" si="11"/>
        <v>-3.3109404990403046E-2</v>
      </c>
      <c r="M141" s="117">
        <v>4255</v>
      </c>
      <c r="N141" s="118">
        <f t="shared" ref="N141:N142" si="12">IFERROR(M141/K141-1,"-")</f>
        <v>5.583126550868478E-2</v>
      </c>
    </row>
    <row r="142" spans="2:15" x14ac:dyDescent="0.25">
      <c r="B142" s="116" t="s">
        <v>73</v>
      </c>
      <c r="C142" s="117">
        <v>4649</v>
      </c>
      <c r="D142" s="118">
        <v>-5.1224489795918315E-2</v>
      </c>
      <c r="E142" s="117">
        <v>587</v>
      </c>
      <c r="F142" s="118">
        <f t="shared" si="11"/>
        <v>-0.87373628737362874</v>
      </c>
      <c r="G142" s="117">
        <v>3140</v>
      </c>
      <c r="H142" s="118">
        <f t="shared" si="11"/>
        <v>4.3492333901192506</v>
      </c>
      <c r="I142" s="117">
        <v>4770</v>
      </c>
      <c r="J142" s="118">
        <f t="shared" si="11"/>
        <v>0.51910828025477707</v>
      </c>
      <c r="K142" s="117">
        <v>4864</v>
      </c>
      <c r="L142" s="118">
        <f t="shared" si="11"/>
        <v>1.9706498951781892E-2</v>
      </c>
      <c r="M142" s="117">
        <v>4432</v>
      </c>
      <c r="N142" s="118">
        <f t="shared" si="12"/>
        <v>-8.8815789473684181E-2</v>
      </c>
    </row>
    <row r="143" spans="2:15" x14ac:dyDescent="0.25">
      <c r="B143" s="116" t="s">
        <v>75</v>
      </c>
      <c r="C143" s="117">
        <v>2369</v>
      </c>
      <c r="D143" s="118">
        <v>-0.57643482925084921</v>
      </c>
      <c r="E143" s="117">
        <v>734</v>
      </c>
      <c r="F143" s="118">
        <f t="shared" si="11"/>
        <v>-0.69016462642465171</v>
      </c>
      <c r="G143" s="117">
        <v>3797</v>
      </c>
      <c r="H143" s="118">
        <f t="shared" si="11"/>
        <v>4.1730245231607626</v>
      </c>
      <c r="I143" s="117">
        <v>4902</v>
      </c>
      <c r="J143" s="118">
        <f t="shared" si="11"/>
        <v>0.29101922570450345</v>
      </c>
      <c r="K143" s="117">
        <v>5123</v>
      </c>
      <c r="L143" s="118">
        <f t="shared" si="11"/>
        <v>4.5083639330885328E-2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547</v>
      </c>
      <c r="F144" s="118" t="str">
        <f t="shared" si="11"/>
        <v>-</v>
      </c>
      <c r="G144" s="117">
        <v>3884</v>
      </c>
      <c r="H144" s="118">
        <f t="shared" si="11"/>
        <v>6.1005484460694701</v>
      </c>
      <c r="I144" s="117">
        <v>3848</v>
      </c>
      <c r="J144" s="118">
        <f t="shared" si="11"/>
        <v>-9.2687950566426869E-3</v>
      </c>
      <c r="K144" s="117">
        <v>3449</v>
      </c>
      <c r="L144" s="118">
        <f t="shared" si="11"/>
        <v>-0.1036902286902287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771</v>
      </c>
      <c r="F145" s="118" t="str">
        <f t="shared" si="11"/>
        <v>-</v>
      </c>
      <c r="G145" s="117">
        <v>1871</v>
      </c>
      <c r="H145" s="118">
        <f t="shared" si="11"/>
        <v>1.4267185473411153</v>
      </c>
      <c r="I145" s="117">
        <v>2095</v>
      </c>
      <c r="J145" s="118">
        <f t="shared" si="11"/>
        <v>0.119722073757349</v>
      </c>
      <c r="K145" s="117">
        <v>2729</v>
      </c>
      <c r="L145" s="118">
        <f t="shared" si="11"/>
        <v>0.30262529832935559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777</v>
      </c>
      <c r="F146" s="118" t="str">
        <f t="shared" si="11"/>
        <v>-</v>
      </c>
      <c r="G146" s="117">
        <v>2403</v>
      </c>
      <c r="H146" s="118">
        <f t="shared" si="11"/>
        <v>2.0926640926640925</v>
      </c>
      <c r="I146" s="117">
        <v>3004</v>
      </c>
      <c r="J146" s="118">
        <f t="shared" si="11"/>
        <v>0.25010403662089065</v>
      </c>
      <c r="K146" s="117">
        <v>2187</v>
      </c>
      <c r="L146" s="118">
        <f t="shared" si="11"/>
        <v>-0.27197070572569904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1389</v>
      </c>
      <c r="F147" s="118" t="str">
        <f t="shared" si="11"/>
        <v>-</v>
      </c>
      <c r="G147" s="117">
        <v>2941</v>
      </c>
      <c r="H147" s="118">
        <f t="shared" si="11"/>
        <v>1.1173506119510441</v>
      </c>
      <c r="I147" s="117">
        <v>2534</v>
      </c>
      <c r="J147" s="118">
        <f t="shared" si="11"/>
        <v>-0.13838830329819785</v>
      </c>
      <c r="K147" s="117">
        <v>2455</v>
      </c>
      <c r="L147" s="118">
        <f t="shared" si="11"/>
        <v>-3.1176006314127869E-2</v>
      </c>
      <c r="M147" s="117"/>
      <c r="N147" s="118"/>
    </row>
    <row r="148" spans="1:15" x14ac:dyDescent="0.25">
      <c r="B148" s="116" t="s">
        <v>85</v>
      </c>
      <c r="C148" s="117">
        <v>1133</v>
      </c>
      <c r="D148" s="118">
        <v>-0.64965986394557818</v>
      </c>
      <c r="E148" s="117">
        <v>1244</v>
      </c>
      <c r="F148" s="118">
        <f t="shared" si="11"/>
        <v>9.7969991173874726E-2</v>
      </c>
      <c r="G148" s="117">
        <v>2558</v>
      </c>
      <c r="H148" s="118">
        <f t="shared" si="11"/>
        <v>1.0562700964630225</v>
      </c>
      <c r="I148" s="117">
        <v>3156</v>
      </c>
      <c r="J148" s="118">
        <f t="shared" si="11"/>
        <v>0.23377638780297105</v>
      </c>
      <c r="K148" s="117">
        <v>3085</v>
      </c>
      <c r="L148" s="118">
        <f t="shared" si="11"/>
        <v>-2.249683143219261E-2</v>
      </c>
      <c r="M148" s="117"/>
      <c r="N148" s="118"/>
    </row>
    <row r="149" spans="1:15" x14ac:dyDescent="0.25">
      <c r="B149" s="116" t="s">
        <v>87</v>
      </c>
      <c r="C149" s="117">
        <v>238</v>
      </c>
      <c r="D149" s="118">
        <v>-0.93713681986265185</v>
      </c>
      <c r="E149" s="117">
        <v>2765</v>
      </c>
      <c r="F149" s="118">
        <f t="shared" si="11"/>
        <v>10.617647058823529</v>
      </c>
      <c r="G149" s="117">
        <v>2665</v>
      </c>
      <c r="H149" s="118">
        <f t="shared" si="11"/>
        <v>-3.6166365280289381E-2</v>
      </c>
      <c r="I149" s="117">
        <v>3076</v>
      </c>
      <c r="J149" s="118">
        <f t="shared" si="11"/>
        <v>0.15422138836772992</v>
      </c>
      <c r="K149" s="117">
        <v>2728</v>
      </c>
      <c r="L149" s="118">
        <f t="shared" si="11"/>
        <v>-0.11313394018205458</v>
      </c>
      <c r="M149" s="117"/>
      <c r="N149" s="118"/>
    </row>
    <row r="150" spans="1:15" x14ac:dyDescent="0.25">
      <c r="A150" s="122"/>
      <c r="B150" s="116" t="s">
        <v>89</v>
      </c>
      <c r="C150" s="117">
        <v>347</v>
      </c>
      <c r="D150" s="118">
        <v>-0.91965732808520495</v>
      </c>
      <c r="E150" s="117">
        <v>3944</v>
      </c>
      <c r="F150" s="118">
        <f t="shared" si="11"/>
        <v>10.36599423631124</v>
      </c>
      <c r="G150" s="117">
        <v>3276</v>
      </c>
      <c r="H150" s="118">
        <f t="shared" si="11"/>
        <v>-0.16937119675456391</v>
      </c>
      <c r="I150" s="117">
        <v>3785</v>
      </c>
      <c r="J150" s="118">
        <f t="shared" si="11"/>
        <v>0.15537240537240526</v>
      </c>
      <c r="K150" s="117">
        <v>4043</v>
      </c>
      <c r="L150" s="118">
        <f t="shared" si="11"/>
        <v>6.816380449141346E-2</v>
      </c>
      <c r="M150" s="117"/>
      <c r="N150" s="118"/>
    </row>
    <row r="151" spans="1:15" x14ac:dyDescent="0.25">
      <c r="B151" s="116" t="s">
        <v>91</v>
      </c>
      <c r="C151" s="117">
        <v>862</v>
      </c>
      <c r="D151" s="118">
        <v>-0.83555894696680655</v>
      </c>
      <c r="E151" s="117">
        <v>4559</v>
      </c>
      <c r="F151" s="118">
        <f t="shared" si="11"/>
        <v>4.2888631090487239</v>
      </c>
      <c r="G151" s="117">
        <v>4655</v>
      </c>
      <c r="H151" s="118">
        <f t="shared" si="11"/>
        <v>2.1057249396797539E-2</v>
      </c>
      <c r="I151" s="117">
        <v>4820</v>
      </c>
      <c r="J151" s="118">
        <f t="shared" si="11"/>
        <v>3.5445757250268439E-2</v>
      </c>
      <c r="K151" s="117">
        <v>4637</v>
      </c>
      <c r="L151" s="118">
        <f t="shared" si="11"/>
        <v>-3.7966804979253088E-2</v>
      </c>
      <c r="M151" s="117"/>
      <c r="N151" s="118"/>
    </row>
    <row r="152" spans="1:15" x14ac:dyDescent="0.25">
      <c r="B152" s="116" t="s">
        <v>93</v>
      </c>
      <c r="C152" s="117">
        <v>854</v>
      </c>
      <c r="D152" s="118">
        <v>-0.78644661165291319</v>
      </c>
      <c r="E152" s="117">
        <v>3993</v>
      </c>
      <c r="F152" s="118">
        <f t="shared" si="11"/>
        <v>3.6756440281030445</v>
      </c>
      <c r="G152" s="117">
        <v>4758</v>
      </c>
      <c r="H152" s="118">
        <f t="shared" si="11"/>
        <v>0.19158527422990224</v>
      </c>
      <c r="I152" s="117">
        <v>4975</v>
      </c>
      <c r="J152" s="118">
        <f t="shared" si="11"/>
        <v>4.5607398066414451E-2</v>
      </c>
      <c r="K152" s="117">
        <v>5171</v>
      </c>
      <c r="L152" s="118">
        <f t="shared" si="11"/>
        <v>3.939698492462318E-2</v>
      </c>
      <c r="M152" s="117"/>
      <c r="N152" s="118"/>
    </row>
    <row r="153" spans="1:15" ht="15.75" x14ac:dyDescent="0.25">
      <c r="B153" s="119" t="s">
        <v>30</v>
      </c>
      <c r="C153" s="120">
        <v>16159</v>
      </c>
      <c r="D153" s="121">
        <v>-0.69162802236598542</v>
      </c>
      <c r="E153" s="120">
        <v>21846</v>
      </c>
      <c r="F153" s="121">
        <f t="shared" si="11"/>
        <v>0.35194009530292725</v>
      </c>
      <c r="G153" s="120">
        <v>39072</v>
      </c>
      <c r="H153" s="121">
        <f t="shared" si="11"/>
        <v>0.78851963746223563</v>
      </c>
      <c r="I153" s="120">
        <v>45133</v>
      </c>
      <c r="J153" s="121">
        <f t="shared" si="11"/>
        <v>0.15512387387387383</v>
      </c>
      <c r="K153" s="120">
        <v>44501</v>
      </c>
      <c r="L153" s="121">
        <f t="shared" si="11"/>
        <v>-1.4003057629672355E-2</v>
      </c>
      <c r="M153" s="120">
        <v>8687</v>
      </c>
      <c r="N153" s="121">
        <v>-2.3274117382505066E-2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241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2336</v>
      </c>
      <c r="D163" s="118">
        <v>0.17801311144730203</v>
      </c>
      <c r="E163" s="117">
        <v>719</v>
      </c>
      <c r="F163" s="118">
        <f t="shared" ref="F163:L175" si="13">IFERROR(E163/C163-1,"-")</f>
        <v>-0.69220890410958902</v>
      </c>
      <c r="G163" s="117">
        <v>1823</v>
      </c>
      <c r="H163" s="118">
        <f t="shared" si="13"/>
        <v>1.5354659248956883</v>
      </c>
      <c r="I163" s="117">
        <v>2209</v>
      </c>
      <c r="J163" s="118">
        <f t="shared" si="13"/>
        <v>0.21173889193636852</v>
      </c>
      <c r="K163" s="117">
        <v>2149</v>
      </c>
      <c r="L163" s="118">
        <f t="shared" si="13"/>
        <v>-2.7161611588954249E-2</v>
      </c>
      <c r="M163" s="117">
        <v>2358</v>
      </c>
      <c r="N163" s="118">
        <f t="shared" ref="N163:N164" si="14">IFERROR(M163/K163-1,"-")</f>
        <v>9.7254536993950591E-2</v>
      </c>
    </row>
    <row r="164" spans="2:14" x14ac:dyDescent="0.25">
      <c r="B164" s="116" t="s">
        <v>73</v>
      </c>
      <c r="C164" s="117">
        <v>2719</v>
      </c>
      <c r="D164" s="118">
        <v>0.11434426229508188</v>
      </c>
      <c r="E164" s="117">
        <v>1408</v>
      </c>
      <c r="F164" s="118">
        <f t="shared" si="13"/>
        <v>-0.4821625597646193</v>
      </c>
      <c r="G164" s="117">
        <v>2638</v>
      </c>
      <c r="H164" s="118">
        <f t="shared" si="13"/>
        <v>0.87357954545454541</v>
      </c>
      <c r="I164" s="117">
        <v>2846</v>
      </c>
      <c r="J164" s="118">
        <f t="shared" si="13"/>
        <v>7.8847611827141728E-2</v>
      </c>
      <c r="K164" s="117">
        <v>2914</v>
      </c>
      <c r="L164" s="118">
        <f t="shared" si="13"/>
        <v>2.3893183415319763E-2</v>
      </c>
      <c r="M164" s="117">
        <v>3282</v>
      </c>
      <c r="N164" s="118">
        <f t="shared" si="14"/>
        <v>0.12628689087165412</v>
      </c>
    </row>
    <row r="165" spans="2:14" x14ac:dyDescent="0.25">
      <c r="B165" s="116" t="s">
        <v>75</v>
      </c>
      <c r="C165" s="117">
        <v>744</v>
      </c>
      <c r="D165" s="118">
        <v>-0.63493621197252215</v>
      </c>
      <c r="E165" s="117">
        <v>1099</v>
      </c>
      <c r="F165" s="118">
        <f t="shared" si="13"/>
        <v>0.47715053763440851</v>
      </c>
      <c r="G165" s="117">
        <v>2270</v>
      </c>
      <c r="H165" s="118">
        <f t="shared" si="13"/>
        <v>1.0655141037306644</v>
      </c>
      <c r="I165" s="117">
        <v>2344</v>
      </c>
      <c r="J165" s="118">
        <f t="shared" si="13"/>
        <v>3.2599118942731264E-2</v>
      </c>
      <c r="K165" s="117">
        <v>2307</v>
      </c>
      <c r="L165" s="118">
        <f t="shared" si="13"/>
        <v>-1.5784982935153624E-2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810</v>
      </c>
      <c r="F166" s="118" t="str">
        <f t="shared" si="13"/>
        <v>-</v>
      </c>
      <c r="G166" s="117">
        <v>2669</v>
      </c>
      <c r="H166" s="118">
        <f t="shared" si="13"/>
        <v>2.2950617283950616</v>
      </c>
      <c r="I166" s="117">
        <v>3420</v>
      </c>
      <c r="J166" s="118">
        <f t="shared" si="13"/>
        <v>0.28137879355563888</v>
      </c>
      <c r="K166" s="117">
        <v>3021</v>
      </c>
      <c r="L166" s="118">
        <f t="shared" si="13"/>
        <v>-0.1166666666666667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1638</v>
      </c>
      <c r="F167" s="118" t="str">
        <f t="shared" si="13"/>
        <v>-</v>
      </c>
      <c r="G167" s="117">
        <v>2204</v>
      </c>
      <c r="H167" s="118">
        <f t="shared" si="13"/>
        <v>0.34554334554334565</v>
      </c>
      <c r="I167" s="117">
        <v>2278</v>
      </c>
      <c r="J167" s="118">
        <f t="shared" si="13"/>
        <v>3.3575317604355615E-2</v>
      </c>
      <c r="K167" s="117">
        <v>2217</v>
      </c>
      <c r="L167" s="118">
        <f t="shared" si="13"/>
        <v>-2.6777875329236145E-2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1226</v>
      </c>
      <c r="F168" s="118" t="str">
        <f t="shared" si="13"/>
        <v>-</v>
      </c>
      <c r="G168" s="117">
        <v>1538</v>
      </c>
      <c r="H168" s="118">
        <f t="shared" si="13"/>
        <v>0.25448613376835238</v>
      </c>
      <c r="I168" s="117">
        <v>1790</v>
      </c>
      <c r="J168" s="118">
        <f t="shared" si="13"/>
        <v>0.16384915474642403</v>
      </c>
      <c r="K168" s="117">
        <v>2073</v>
      </c>
      <c r="L168" s="118">
        <f t="shared" si="13"/>
        <v>0.1581005586592179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2008</v>
      </c>
      <c r="F169" s="118" t="str">
        <f t="shared" si="13"/>
        <v>-</v>
      </c>
      <c r="G169" s="117">
        <v>1994</v>
      </c>
      <c r="H169" s="118">
        <f t="shared" si="13"/>
        <v>-6.9721115537848544E-3</v>
      </c>
      <c r="I169" s="117">
        <v>2053</v>
      </c>
      <c r="J169" s="118">
        <f t="shared" si="13"/>
        <v>2.9588766298896729E-2</v>
      </c>
      <c r="K169" s="117">
        <v>2235</v>
      </c>
      <c r="L169" s="118">
        <f t="shared" si="13"/>
        <v>8.8650754992693592E-2</v>
      </c>
      <c r="M169" s="117"/>
      <c r="N169" s="118"/>
    </row>
    <row r="170" spans="2:14" x14ac:dyDescent="0.25">
      <c r="B170" s="116" t="s">
        <v>85</v>
      </c>
      <c r="C170" s="117">
        <v>954</v>
      </c>
      <c r="D170" s="118">
        <v>-0.58719169190826481</v>
      </c>
      <c r="E170" s="117">
        <v>2395</v>
      </c>
      <c r="F170" s="118">
        <f t="shared" si="13"/>
        <v>1.5104821802935011</v>
      </c>
      <c r="G170" s="117">
        <v>2886</v>
      </c>
      <c r="H170" s="118">
        <f t="shared" si="13"/>
        <v>0.20501043841336108</v>
      </c>
      <c r="I170" s="117">
        <v>2930</v>
      </c>
      <c r="J170" s="118">
        <f t="shared" si="13"/>
        <v>1.524601524601521E-2</v>
      </c>
      <c r="K170" s="117">
        <v>3259</v>
      </c>
      <c r="L170" s="118">
        <f t="shared" si="13"/>
        <v>0.11228668941979514</v>
      </c>
      <c r="M170" s="117"/>
      <c r="N170" s="118"/>
    </row>
    <row r="171" spans="2:14" x14ac:dyDescent="0.25">
      <c r="B171" s="116" t="s">
        <v>87</v>
      </c>
      <c r="C171" s="117">
        <v>368</v>
      </c>
      <c r="D171" s="118">
        <v>-0.77601947656725501</v>
      </c>
      <c r="E171" s="117">
        <v>1381</v>
      </c>
      <c r="F171" s="118">
        <f t="shared" si="13"/>
        <v>2.7527173913043477</v>
      </c>
      <c r="G171" s="117">
        <v>1823</v>
      </c>
      <c r="H171" s="118">
        <f t="shared" si="13"/>
        <v>0.32005792903692987</v>
      </c>
      <c r="I171" s="117">
        <v>1975</v>
      </c>
      <c r="J171" s="118">
        <f t="shared" si="13"/>
        <v>8.3379045529347273E-2</v>
      </c>
      <c r="K171" s="117">
        <v>1850</v>
      </c>
      <c r="L171" s="118">
        <f t="shared" si="13"/>
        <v>-6.3291139240506333E-2</v>
      </c>
      <c r="M171" s="117"/>
      <c r="N171" s="118"/>
    </row>
    <row r="172" spans="2:14" x14ac:dyDescent="0.25">
      <c r="B172" s="116" t="s">
        <v>89</v>
      </c>
      <c r="C172" s="117">
        <v>1343</v>
      </c>
      <c r="D172" s="118">
        <v>-0.33744449925999009</v>
      </c>
      <c r="E172" s="117">
        <v>2655</v>
      </c>
      <c r="F172" s="118">
        <f t="shared" si="13"/>
        <v>0.9769173492181682</v>
      </c>
      <c r="G172" s="117">
        <v>2789</v>
      </c>
      <c r="H172" s="118">
        <f t="shared" si="13"/>
        <v>5.0470809792843685E-2</v>
      </c>
      <c r="I172" s="117">
        <v>2829</v>
      </c>
      <c r="J172" s="118">
        <f t="shared" si="13"/>
        <v>1.4342058085335285E-2</v>
      </c>
      <c r="K172" s="117">
        <v>2728</v>
      </c>
      <c r="L172" s="118">
        <f t="shared" si="13"/>
        <v>-3.5701661364439752E-2</v>
      </c>
      <c r="M172" s="117"/>
      <c r="N172" s="118"/>
    </row>
    <row r="173" spans="2:14" x14ac:dyDescent="0.25">
      <c r="B173" s="116" t="s">
        <v>91</v>
      </c>
      <c r="C173" s="117">
        <v>230</v>
      </c>
      <c r="D173" s="118">
        <v>-0.88764044943820219</v>
      </c>
      <c r="E173" s="117">
        <v>2255</v>
      </c>
      <c r="F173" s="118">
        <f t="shared" si="13"/>
        <v>8.804347826086957</v>
      </c>
      <c r="G173" s="117">
        <v>1953</v>
      </c>
      <c r="H173" s="118">
        <f t="shared" si="13"/>
        <v>-0.13392461197339245</v>
      </c>
      <c r="I173" s="117">
        <v>2171</v>
      </c>
      <c r="J173" s="118">
        <f t="shared" si="13"/>
        <v>0.11162314388120831</v>
      </c>
      <c r="K173" s="117">
        <v>2133</v>
      </c>
      <c r="L173" s="118">
        <f t="shared" si="13"/>
        <v>-1.7503454629203108E-2</v>
      </c>
      <c r="M173" s="117"/>
      <c r="N173" s="118"/>
    </row>
    <row r="174" spans="2:14" x14ac:dyDescent="0.25">
      <c r="B174" s="116" t="s">
        <v>93</v>
      </c>
      <c r="C174" s="117">
        <v>723</v>
      </c>
      <c r="D174" s="118">
        <v>-0.59129451667608812</v>
      </c>
      <c r="E174" s="117">
        <v>2325</v>
      </c>
      <c r="F174" s="118">
        <f t="shared" si="13"/>
        <v>2.2157676348547719</v>
      </c>
      <c r="G174" s="117">
        <v>2681</v>
      </c>
      <c r="H174" s="118">
        <f t="shared" si="13"/>
        <v>0.15311827956989243</v>
      </c>
      <c r="I174" s="117">
        <v>2053</v>
      </c>
      <c r="J174" s="118">
        <f t="shared" si="13"/>
        <v>-0.23424095486758667</v>
      </c>
      <c r="K174" s="117">
        <v>2212</v>
      </c>
      <c r="L174" s="118">
        <f t="shared" si="13"/>
        <v>7.7447637603507147E-2</v>
      </c>
      <c r="M174" s="117"/>
      <c r="N174" s="118"/>
    </row>
    <row r="175" spans="2:14" ht="15.75" x14ac:dyDescent="0.25">
      <c r="B175" s="119" t="s">
        <v>30</v>
      </c>
      <c r="C175" s="120">
        <v>9702</v>
      </c>
      <c r="D175" s="121">
        <v>-0.60245851259987715</v>
      </c>
      <c r="E175" s="120">
        <v>19919</v>
      </c>
      <c r="F175" s="121">
        <f t="shared" si="13"/>
        <v>1.0530818387961247</v>
      </c>
      <c r="G175" s="120">
        <v>27268</v>
      </c>
      <c r="H175" s="121">
        <f t="shared" si="13"/>
        <v>0.36894422410763594</v>
      </c>
      <c r="I175" s="120">
        <v>28898</v>
      </c>
      <c r="J175" s="121">
        <f t="shared" si="13"/>
        <v>5.9777028018189737E-2</v>
      </c>
      <c r="K175" s="120">
        <v>29098</v>
      </c>
      <c r="L175" s="121">
        <f t="shared" si="13"/>
        <v>6.9208941795280143E-3</v>
      </c>
      <c r="M175" s="120">
        <v>5640</v>
      </c>
      <c r="N175" s="121">
        <v>0.11396405293304368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242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4296</v>
      </c>
      <c r="D185" s="118">
        <v>0.11208904996116997</v>
      </c>
      <c r="E185" s="117">
        <v>284</v>
      </c>
      <c r="F185" s="118">
        <f t="shared" ref="F185:L197" si="15">IFERROR(E185/C185-1,"-")</f>
        <v>-0.93389199255121047</v>
      </c>
      <c r="G185" s="117">
        <v>2729</v>
      </c>
      <c r="H185" s="118">
        <f t="shared" si="15"/>
        <v>8.6091549295774641</v>
      </c>
      <c r="I185" s="117">
        <v>4058</v>
      </c>
      <c r="J185" s="118">
        <f t="shared" si="15"/>
        <v>0.48699157200439713</v>
      </c>
      <c r="K185" s="117">
        <v>4254</v>
      </c>
      <c r="L185" s="118">
        <f t="shared" si="15"/>
        <v>4.8299655002464359E-2</v>
      </c>
      <c r="M185" s="117">
        <v>3018</v>
      </c>
      <c r="N185" s="118">
        <f t="shared" ref="N185:N186" si="16">IFERROR(M185/K185-1,"-")</f>
        <v>-0.29055007052186177</v>
      </c>
    </row>
    <row r="186" spans="1:15" x14ac:dyDescent="0.25">
      <c r="B186" s="116" t="s">
        <v>73</v>
      </c>
      <c r="C186" s="117">
        <v>3387</v>
      </c>
      <c r="D186" s="118">
        <v>0.21922246220302366</v>
      </c>
      <c r="E186" s="117">
        <v>59</v>
      </c>
      <c r="F186" s="118">
        <f t="shared" si="15"/>
        <v>-0.98258045467965749</v>
      </c>
      <c r="G186" s="117">
        <v>3069</v>
      </c>
      <c r="H186" s="118">
        <f t="shared" si="15"/>
        <v>51.016949152542374</v>
      </c>
      <c r="I186" s="117">
        <v>3219</v>
      </c>
      <c r="J186" s="118">
        <f t="shared" si="15"/>
        <v>4.8875855327468187E-2</v>
      </c>
      <c r="K186" s="117">
        <v>3831</v>
      </c>
      <c r="L186" s="118">
        <f t="shared" si="15"/>
        <v>0.19012115563839704</v>
      </c>
      <c r="M186" s="117">
        <v>3089</v>
      </c>
      <c r="N186" s="118">
        <f t="shared" si="16"/>
        <v>-0.19368311145914907</v>
      </c>
    </row>
    <row r="187" spans="1:15" x14ac:dyDescent="0.25">
      <c r="B187" s="116" t="s">
        <v>75</v>
      </c>
      <c r="C187" s="117">
        <v>1344</v>
      </c>
      <c r="D187" s="118">
        <v>-0.61501002578057862</v>
      </c>
      <c r="E187" s="117">
        <v>65</v>
      </c>
      <c r="F187" s="118">
        <f t="shared" si="15"/>
        <v>-0.95163690476190477</v>
      </c>
      <c r="G187" s="117">
        <v>3012</v>
      </c>
      <c r="H187" s="118">
        <f t="shared" si="15"/>
        <v>45.338461538461537</v>
      </c>
      <c r="I187" s="117">
        <v>2822</v>
      </c>
      <c r="J187" s="118">
        <f t="shared" si="15"/>
        <v>-6.3081009296148793E-2</v>
      </c>
      <c r="K187" s="117">
        <v>3770</v>
      </c>
      <c r="L187" s="118">
        <f t="shared" si="15"/>
        <v>0.33593196314670437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181</v>
      </c>
      <c r="F188" s="118" t="str">
        <f t="shared" si="15"/>
        <v>-</v>
      </c>
      <c r="G188" s="117">
        <v>3784</v>
      </c>
      <c r="H188" s="118">
        <f t="shared" si="15"/>
        <v>19.906077348066297</v>
      </c>
      <c r="I188" s="117">
        <v>3844</v>
      </c>
      <c r="J188" s="118">
        <f t="shared" si="15"/>
        <v>1.5856236786469413E-2</v>
      </c>
      <c r="K188" s="117">
        <v>4173</v>
      </c>
      <c r="L188" s="118">
        <f t="shared" si="15"/>
        <v>8.5587929240374505E-2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520</v>
      </c>
      <c r="F189" s="118" t="str">
        <f t="shared" si="15"/>
        <v>-</v>
      </c>
      <c r="G189" s="117">
        <v>2653</v>
      </c>
      <c r="H189" s="118">
        <f t="shared" si="15"/>
        <v>4.101923076923077</v>
      </c>
      <c r="I189" s="117">
        <v>3384</v>
      </c>
      <c r="J189" s="118">
        <f t="shared" si="15"/>
        <v>0.27553712777987194</v>
      </c>
      <c r="K189" s="117">
        <v>3296</v>
      </c>
      <c r="L189" s="118">
        <f t="shared" si="15"/>
        <v>-2.6004728132387744E-2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1266</v>
      </c>
      <c r="F190" s="118" t="str">
        <f t="shared" si="15"/>
        <v>-</v>
      </c>
      <c r="G190" s="117">
        <v>2511</v>
      </c>
      <c r="H190" s="118">
        <f t="shared" si="15"/>
        <v>0.98341232227488162</v>
      </c>
      <c r="I190" s="117">
        <v>2974</v>
      </c>
      <c r="J190" s="118">
        <f t="shared" si="15"/>
        <v>0.18438868976503375</v>
      </c>
      <c r="K190" s="117">
        <v>2680</v>
      </c>
      <c r="L190" s="118">
        <f t="shared" si="15"/>
        <v>-9.8856758574310644E-2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2128</v>
      </c>
      <c r="F191" s="118" t="str">
        <f t="shared" si="15"/>
        <v>-</v>
      </c>
      <c r="G191" s="117">
        <v>3593</v>
      </c>
      <c r="H191" s="118">
        <f t="shared" si="15"/>
        <v>0.68843984962406024</v>
      </c>
      <c r="I191" s="117">
        <v>4014</v>
      </c>
      <c r="J191" s="118">
        <f t="shared" si="15"/>
        <v>0.11717227943222941</v>
      </c>
      <c r="K191" s="117">
        <v>4277</v>
      </c>
      <c r="L191" s="118">
        <f t="shared" si="15"/>
        <v>6.5520677628301049E-2</v>
      </c>
      <c r="M191" s="117"/>
      <c r="N191" s="118"/>
    </row>
    <row r="192" spans="1:15" x14ac:dyDescent="0.25">
      <c r="B192" s="116" t="s">
        <v>85</v>
      </c>
      <c r="C192" s="117">
        <v>1493</v>
      </c>
      <c r="D192" s="118">
        <v>-0.50888157894736841</v>
      </c>
      <c r="E192" s="117">
        <v>2402</v>
      </c>
      <c r="F192" s="118">
        <f t="shared" si="15"/>
        <v>0.60884125920964505</v>
      </c>
      <c r="G192" s="117">
        <v>2717</v>
      </c>
      <c r="H192" s="118">
        <f t="shared" si="15"/>
        <v>0.13114071606994182</v>
      </c>
      <c r="I192" s="117">
        <v>3806</v>
      </c>
      <c r="J192" s="118">
        <f t="shared" si="15"/>
        <v>0.40080971659919018</v>
      </c>
      <c r="K192" s="117">
        <v>3503</v>
      </c>
      <c r="L192" s="118">
        <f t="shared" si="15"/>
        <v>-7.9611140304781891E-2</v>
      </c>
      <c r="M192" s="117"/>
      <c r="N192" s="118"/>
    </row>
    <row r="193" spans="2:15" x14ac:dyDescent="0.25">
      <c r="B193" s="116" t="s">
        <v>87</v>
      </c>
      <c r="C193" s="117">
        <v>2218</v>
      </c>
      <c r="D193" s="118">
        <v>-0.36718972895863056</v>
      </c>
      <c r="E193" s="117">
        <v>3200</v>
      </c>
      <c r="F193" s="118">
        <f t="shared" si="15"/>
        <v>0.44274120829576202</v>
      </c>
      <c r="G193" s="117">
        <v>3335</v>
      </c>
      <c r="H193" s="118">
        <f t="shared" si="15"/>
        <v>4.2187500000000044E-2</v>
      </c>
      <c r="I193" s="117">
        <v>3714</v>
      </c>
      <c r="J193" s="118">
        <f t="shared" si="15"/>
        <v>0.11364317841079452</v>
      </c>
      <c r="K193" s="117">
        <v>3091</v>
      </c>
      <c r="L193" s="118">
        <f t="shared" si="15"/>
        <v>-0.16774367259019929</v>
      </c>
      <c r="M193" s="117"/>
      <c r="N193" s="118"/>
    </row>
    <row r="194" spans="2:15" x14ac:dyDescent="0.25">
      <c r="B194" s="116" t="s">
        <v>89</v>
      </c>
      <c r="C194" s="117">
        <v>848</v>
      </c>
      <c r="D194" s="118">
        <v>-0.76385407964355334</v>
      </c>
      <c r="E194" s="117">
        <v>4609</v>
      </c>
      <c r="F194" s="118">
        <f t="shared" si="15"/>
        <v>4.4351415094339623</v>
      </c>
      <c r="G194" s="117">
        <v>3802</v>
      </c>
      <c r="H194" s="118">
        <f t="shared" si="15"/>
        <v>-0.17509221089173355</v>
      </c>
      <c r="I194" s="117">
        <v>4250</v>
      </c>
      <c r="J194" s="118">
        <f t="shared" si="15"/>
        <v>0.11783271962125208</v>
      </c>
      <c r="K194" s="117">
        <v>3949</v>
      </c>
      <c r="L194" s="118">
        <f t="shared" si="15"/>
        <v>-7.082352941176473E-2</v>
      </c>
      <c r="M194" s="117"/>
      <c r="N194" s="118"/>
    </row>
    <row r="195" spans="2:15" x14ac:dyDescent="0.25">
      <c r="B195" s="116" t="s">
        <v>91</v>
      </c>
      <c r="C195" s="117">
        <v>437</v>
      </c>
      <c r="D195" s="118">
        <v>-0.88690476190476186</v>
      </c>
      <c r="E195" s="117">
        <v>4138</v>
      </c>
      <c r="F195" s="118">
        <f t="shared" si="15"/>
        <v>8.469107551487415</v>
      </c>
      <c r="G195" s="117">
        <v>3396</v>
      </c>
      <c r="H195" s="118">
        <f t="shared" si="15"/>
        <v>-0.17931367810536492</v>
      </c>
      <c r="I195" s="117">
        <v>3688</v>
      </c>
      <c r="J195" s="118">
        <f t="shared" si="15"/>
        <v>8.5983510011778508E-2</v>
      </c>
      <c r="K195" s="117">
        <v>3573</v>
      </c>
      <c r="L195" s="118">
        <f t="shared" si="15"/>
        <v>-3.1182212581344904E-2</v>
      </c>
      <c r="M195" s="117"/>
      <c r="N195" s="118"/>
    </row>
    <row r="196" spans="2:15" x14ac:dyDescent="0.25">
      <c r="B196" s="116" t="s">
        <v>93</v>
      </c>
      <c r="C196" s="117">
        <v>554</v>
      </c>
      <c r="D196" s="118">
        <v>-0.86448140900195691</v>
      </c>
      <c r="E196" s="117">
        <v>3955</v>
      </c>
      <c r="F196" s="118">
        <f t="shared" si="15"/>
        <v>6.1389891696750905</v>
      </c>
      <c r="G196" s="117">
        <v>4166</v>
      </c>
      <c r="H196" s="118">
        <f t="shared" si="15"/>
        <v>5.3350189633375456E-2</v>
      </c>
      <c r="I196" s="117">
        <v>4414</v>
      </c>
      <c r="J196" s="118">
        <f t="shared" si="15"/>
        <v>5.9529524723955785E-2</v>
      </c>
      <c r="K196" s="117">
        <v>4236</v>
      </c>
      <c r="L196" s="118">
        <f t="shared" si="15"/>
        <v>-4.0326234707748099E-2</v>
      </c>
      <c r="M196" s="117"/>
      <c r="N196" s="118"/>
    </row>
    <row r="197" spans="2:15" ht="15.75" x14ac:dyDescent="0.25">
      <c r="B197" s="119" t="s">
        <v>30</v>
      </c>
      <c r="C197" s="120">
        <v>15534</v>
      </c>
      <c r="D197" s="121">
        <v>-0.62297946701616425</v>
      </c>
      <c r="E197" s="120">
        <v>22807</v>
      </c>
      <c r="F197" s="121">
        <f t="shared" si="15"/>
        <v>0.46819878975151275</v>
      </c>
      <c r="G197" s="120">
        <v>38767</v>
      </c>
      <c r="H197" s="121">
        <f t="shared" si="15"/>
        <v>0.69978515368088745</v>
      </c>
      <c r="I197" s="120">
        <v>44187</v>
      </c>
      <c r="J197" s="121">
        <f t="shared" si="15"/>
        <v>0.13980963190342299</v>
      </c>
      <c r="K197" s="120">
        <v>44633</v>
      </c>
      <c r="L197" s="121">
        <f t="shared" si="15"/>
        <v>1.0093466404146101E-2</v>
      </c>
      <c r="M197" s="120">
        <v>6107</v>
      </c>
      <c r="N197" s="121">
        <v>-0.24465058750773039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243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4476</v>
      </c>
      <c r="D207" s="118">
        <v>0.13460076045627378</v>
      </c>
      <c r="E207" s="117">
        <v>187</v>
      </c>
      <c r="F207" s="118">
        <f t="shared" ref="F207:L219" si="17">IFERROR(E207/C207-1,"-")</f>
        <v>-0.95822162645218945</v>
      </c>
      <c r="G207" s="117">
        <v>4334</v>
      </c>
      <c r="H207" s="118">
        <f t="shared" si="17"/>
        <v>22.176470588235293</v>
      </c>
      <c r="I207" s="117">
        <v>4245</v>
      </c>
      <c r="J207" s="118">
        <f t="shared" si="17"/>
        <v>-2.0535302261190602E-2</v>
      </c>
      <c r="K207" s="117">
        <v>4309</v>
      </c>
      <c r="L207" s="118">
        <f t="shared" si="17"/>
        <v>1.5076560659599503E-2</v>
      </c>
      <c r="M207" s="117">
        <v>3827</v>
      </c>
      <c r="N207" s="118">
        <f t="shared" ref="N207:N208" si="18">IFERROR(M207/K207-1,"-")</f>
        <v>-0.11185889997679277</v>
      </c>
    </row>
    <row r="208" spans="2:15" x14ac:dyDescent="0.25">
      <c r="B208" s="116" t="s">
        <v>73</v>
      </c>
      <c r="C208" s="117">
        <v>4291</v>
      </c>
      <c r="D208" s="118">
        <v>-8.7780087780088278E-3</v>
      </c>
      <c r="E208" s="117">
        <v>158</v>
      </c>
      <c r="F208" s="118">
        <f t="shared" si="17"/>
        <v>-0.96317874621300392</v>
      </c>
      <c r="G208" s="117">
        <v>4319</v>
      </c>
      <c r="H208" s="118">
        <f t="shared" si="17"/>
        <v>26.335443037974684</v>
      </c>
      <c r="I208" s="117">
        <v>4506</v>
      </c>
      <c r="J208" s="118">
        <f t="shared" si="17"/>
        <v>4.3297059504515012E-2</v>
      </c>
      <c r="K208" s="117">
        <v>4862</v>
      </c>
      <c r="L208" s="118">
        <f t="shared" si="17"/>
        <v>7.9005770084332072E-2</v>
      </c>
      <c r="M208" s="117">
        <v>4791</v>
      </c>
      <c r="N208" s="118">
        <f t="shared" si="18"/>
        <v>-1.4603044014808719E-2</v>
      </c>
    </row>
    <row r="209" spans="2:15" x14ac:dyDescent="0.25">
      <c r="B209" s="116" t="s">
        <v>75</v>
      </c>
      <c r="C209" s="117">
        <v>1680</v>
      </c>
      <c r="D209" s="118">
        <v>-0.61774744027303752</v>
      </c>
      <c r="E209" s="117">
        <v>128</v>
      </c>
      <c r="F209" s="118">
        <f t="shared" si="17"/>
        <v>-0.92380952380952386</v>
      </c>
      <c r="G209" s="117">
        <v>4676</v>
      </c>
      <c r="H209" s="118">
        <f t="shared" si="17"/>
        <v>35.53125</v>
      </c>
      <c r="I209" s="117">
        <v>3660</v>
      </c>
      <c r="J209" s="118">
        <f t="shared" si="17"/>
        <v>-0.21727972626176217</v>
      </c>
      <c r="K209" s="117">
        <v>3687</v>
      </c>
      <c r="L209" s="118">
        <f t="shared" si="17"/>
        <v>7.3770491803277771E-3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98</v>
      </c>
      <c r="F210" s="118" t="str">
        <f t="shared" si="17"/>
        <v>-</v>
      </c>
      <c r="G210" s="117">
        <v>6026</v>
      </c>
      <c r="H210" s="118">
        <f t="shared" si="17"/>
        <v>60.489795918367349</v>
      </c>
      <c r="I210" s="117">
        <v>5451</v>
      </c>
      <c r="J210" s="118">
        <f t="shared" si="17"/>
        <v>-9.5419847328244267E-2</v>
      </c>
      <c r="K210" s="117">
        <v>5828</v>
      </c>
      <c r="L210" s="118">
        <f t="shared" si="17"/>
        <v>6.9161621720785105E-2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399</v>
      </c>
      <c r="F211" s="118" t="str">
        <f t="shared" si="17"/>
        <v>-</v>
      </c>
      <c r="G211" s="117">
        <v>5608</v>
      </c>
      <c r="H211" s="118">
        <f t="shared" si="17"/>
        <v>13.055137844611529</v>
      </c>
      <c r="I211" s="117">
        <v>3597</v>
      </c>
      <c r="J211" s="118">
        <f t="shared" si="17"/>
        <v>-0.35859486447931521</v>
      </c>
      <c r="K211" s="117">
        <v>4917</v>
      </c>
      <c r="L211" s="118">
        <f t="shared" si="17"/>
        <v>0.3669724770642202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2167</v>
      </c>
      <c r="F212" s="118" t="str">
        <f t="shared" si="17"/>
        <v>-</v>
      </c>
      <c r="G212" s="117">
        <v>4084</v>
      </c>
      <c r="H212" s="118">
        <f t="shared" si="17"/>
        <v>0.88463313336409777</v>
      </c>
      <c r="I212" s="117">
        <v>3985</v>
      </c>
      <c r="J212" s="118">
        <f t="shared" si="17"/>
        <v>-2.4240940254652288E-2</v>
      </c>
      <c r="K212" s="117">
        <v>3969</v>
      </c>
      <c r="L212" s="118">
        <f t="shared" si="17"/>
        <v>-4.0150564617315032E-3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2798</v>
      </c>
      <c r="F213" s="118" t="str">
        <f t="shared" si="17"/>
        <v>-</v>
      </c>
      <c r="G213" s="117">
        <v>5544</v>
      </c>
      <c r="H213" s="118">
        <f t="shared" si="17"/>
        <v>0.98141529664045746</v>
      </c>
      <c r="I213" s="117">
        <v>4636</v>
      </c>
      <c r="J213" s="118">
        <f t="shared" si="17"/>
        <v>-0.1637806637806638</v>
      </c>
      <c r="K213" s="117">
        <v>5583</v>
      </c>
      <c r="L213" s="118">
        <f t="shared" si="17"/>
        <v>0.20427092320966356</v>
      </c>
      <c r="M213" s="117"/>
      <c r="N213" s="118"/>
    </row>
    <row r="214" spans="2:15" x14ac:dyDescent="0.25">
      <c r="B214" s="116" t="s">
        <v>85</v>
      </c>
      <c r="C214" s="117">
        <v>1495</v>
      </c>
      <c r="D214" s="118">
        <v>-0.76382306477093209</v>
      </c>
      <c r="E214" s="117">
        <v>4124</v>
      </c>
      <c r="F214" s="118">
        <f t="shared" si="17"/>
        <v>1.7585284280936455</v>
      </c>
      <c r="G214" s="117">
        <v>5675</v>
      </c>
      <c r="H214" s="118">
        <f t="shared" si="17"/>
        <v>0.37609117361784672</v>
      </c>
      <c r="I214" s="117">
        <v>6242</v>
      </c>
      <c r="J214" s="118">
        <f t="shared" si="17"/>
        <v>9.9911894273127855E-2</v>
      </c>
      <c r="K214" s="117">
        <v>5700</v>
      </c>
      <c r="L214" s="118">
        <f t="shared" si="17"/>
        <v>-8.6831143864146143E-2</v>
      </c>
      <c r="M214" s="117"/>
      <c r="N214" s="118"/>
    </row>
    <row r="215" spans="2:15" x14ac:dyDescent="0.25">
      <c r="B215" s="116" t="s">
        <v>87</v>
      </c>
      <c r="C215" s="117">
        <v>158</v>
      </c>
      <c r="D215" s="118">
        <v>-0.95909914574165156</v>
      </c>
      <c r="E215" s="117">
        <v>4567</v>
      </c>
      <c r="F215" s="118">
        <f t="shared" si="17"/>
        <v>27.905063291139239</v>
      </c>
      <c r="G215" s="117">
        <v>4984</v>
      </c>
      <c r="H215" s="118">
        <f t="shared" si="17"/>
        <v>9.1307203853733254E-2</v>
      </c>
      <c r="I215" s="117">
        <v>5095</v>
      </c>
      <c r="J215" s="118">
        <f t="shared" si="17"/>
        <v>2.227126805778501E-2</v>
      </c>
      <c r="K215" s="117">
        <v>4458</v>
      </c>
      <c r="L215" s="118">
        <f t="shared" si="17"/>
        <v>-0.1250245338567223</v>
      </c>
      <c r="M215" s="117"/>
      <c r="N215" s="118"/>
    </row>
    <row r="216" spans="2:15" x14ac:dyDescent="0.25">
      <c r="B216" s="116" t="s">
        <v>89</v>
      </c>
      <c r="C216" s="117">
        <v>293</v>
      </c>
      <c r="D216" s="118">
        <v>-0.93619337979094075</v>
      </c>
      <c r="E216" s="117">
        <v>6416</v>
      </c>
      <c r="F216" s="118">
        <f t="shared" si="17"/>
        <v>20.897610921501705</v>
      </c>
      <c r="G216" s="117">
        <v>4122</v>
      </c>
      <c r="H216" s="118">
        <f t="shared" si="17"/>
        <v>-0.35754364089775559</v>
      </c>
      <c r="I216" s="117">
        <v>5150</v>
      </c>
      <c r="J216" s="118">
        <f t="shared" si="17"/>
        <v>0.24939349830179514</v>
      </c>
      <c r="K216" s="117">
        <v>5940</v>
      </c>
      <c r="L216" s="118">
        <f t="shared" si="17"/>
        <v>0.15339805825242725</v>
      </c>
      <c r="M216" s="117"/>
      <c r="N216" s="118"/>
    </row>
    <row r="217" spans="2:15" x14ac:dyDescent="0.25">
      <c r="B217" s="116" t="s">
        <v>91</v>
      </c>
      <c r="C217" s="117">
        <v>655</v>
      </c>
      <c r="D217" s="118">
        <v>-0.82325957906098224</v>
      </c>
      <c r="E217" s="117">
        <v>5036</v>
      </c>
      <c r="F217" s="118">
        <f t="shared" si="17"/>
        <v>6.6885496183206108</v>
      </c>
      <c r="G217" s="117">
        <v>3873</v>
      </c>
      <c r="H217" s="118">
        <f t="shared" si="17"/>
        <v>-0.23093725178713265</v>
      </c>
      <c r="I217" s="117">
        <v>4206</v>
      </c>
      <c r="J217" s="118">
        <f t="shared" si="17"/>
        <v>8.5979860573199174E-2</v>
      </c>
      <c r="K217" s="117">
        <v>4195</v>
      </c>
      <c r="L217" s="118">
        <f t="shared" si="17"/>
        <v>-2.6153114598193028E-3</v>
      </c>
      <c r="M217" s="117"/>
      <c r="N217" s="118"/>
    </row>
    <row r="218" spans="2:15" x14ac:dyDescent="0.25">
      <c r="B218" s="116" t="s">
        <v>93</v>
      </c>
      <c r="C218" s="117">
        <v>571</v>
      </c>
      <c r="D218" s="118">
        <v>-0.85048442000523694</v>
      </c>
      <c r="E218" s="117">
        <v>4599</v>
      </c>
      <c r="F218" s="118">
        <f t="shared" si="17"/>
        <v>7.0542907180385281</v>
      </c>
      <c r="G218" s="117">
        <v>3770</v>
      </c>
      <c r="H218" s="118">
        <f t="shared" si="17"/>
        <v>-0.18025657751685153</v>
      </c>
      <c r="I218" s="117">
        <v>4705</v>
      </c>
      <c r="J218" s="118">
        <f t="shared" si="17"/>
        <v>0.24801061007957559</v>
      </c>
      <c r="K218" s="117">
        <v>4450</v>
      </c>
      <c r="L218" s="118">
        <f t="shared" si="17"/>
        <v>-5.4197662061636565E-2</v>
      </c>
      <c r="M218" s="117"/>
      <c r="N218" s="118"/>
    </row>
    <row r="219" spans="2:15" ht="15.75" x14ac:dyDescent="0.25">
      <c r="B219" s="119" t="s">
        <v>30</v>
      </c>
      <c r="C219" s="120">
        <v>15410</v>
      </c>
      <c r="D219" s="121">
        <v>-0.71404713304880318</v>
      </c>
      <c r="E219" s="120">
        <v>30677</v>
      </c>
      <c r="F219" s="121">
        <f t="shared" si="17"/>
        <v>0.99072031148604811</v>
      </c>
      <c r="G219" s="120">
        <v>57015</v>
      </c>
      <c r="H219" s="121">
        <f t="shared" si="17"/>
        <v>0.85855852919125075</v>
      </c>
      <c r="I219" s="120">
        <v>55478</v>
      </c>
      <c r="J219" s="121">
        <f t="shared" si="17"/>
        <v>-2.6957818118039101E-2</v>
      </c>
      <c r="K219" s="120">
        <v>57898</v>
      </c>
      <c r="L219" s="121">
        <f t="shared" si="17"/>
        <v>4.3620894769097696E-2</v>
      </c>
      <c r="M219" s="120">
        <v>8618</v>
      </c>
      <c r="N219" s="121">
        <v>-6.0298767855195723E-2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242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4296</v>
      </c>
      <c r="D229" s="118">
        <v>0.11208904996116997</v>
      </c>
      <c r="E229" s="117">
        <v>284</v>
      </c>
      <c r="F229" s="118">
        <f t="shared" ref="F229:L241" si="19">IFERROR(E229/C229-1,"-")</f>
        <v>-0.93389199255121047</v>
      </c>
      <c r="G229" s="117">
        <v>2729</v>
      </c>
      <c r="H229" s="118">
        <f t="shared" si="19"/>
        <v>8.6091549295774641</v>
      </c>
      <c r="I229" s="117">
        <v>4058</v>
      </c>
      <c r="J229" s="118">
        <f t="shared" si="19"/>
        <v>0.48699157200439713</v>
      </c>
      <c r="K229" s="117">
        <v>4254</v>
      </c>
      <c r="L229" s="118">
        <f t="shared" si="19"/>
        <v>4.8299655002464359E-2</v>
      </c>
      <c r="M229" s="117">
        <v>3018</v>
      </c>
      <c r="N229" s="118">
        <f t="shared" ref="N229:N230" si="20">IFERROR(M229/K229-1,"-")</f>
        <v>-0.29055007052186177</v>
      </c>
    </row>
    <row r="230" spans="2:15" x14ac:dyDescent="0.25">
      <c r="B230" s="116" t="s">
        <v>73</v>
      </c>
      <c r="C230" s="117">
        <v>3387</v>
      </c>
      <c r="D230" s="118">
        <v>0.21922246220302366</v>
      </c>
      <c r="E230" s="117">
        <v>59</v>
      </c>
      <c r="F230" s="118">
        <f t="shared" si="19"/>
        <v>-0.98258045467965749</v>
      </c>
      <c r="G230" s="117">
        <v>3069</v>
      </c>
      <c r="H230" s="118">
        <f t="shared" si="19"/>
        <v>51.016949152542374</v>
      </c>
      <c r="I230" s="117">
        <v>3219</v>
      </c>
      <c r="J230" s="118">
        <f t="shared" si="19"/>
        <v>4.8875855327468187E-2</v>
      </c>
      <c r="K230" s="117">
        <v>3831</v>
      </c>
      <c r="L230" s="118">
        <f t="shared" si="19"/>
        <v>0.19012115563839704</v>
      </c>
      <c r="M230" s="117">
        <v>3089</v>
      </c>
      <c r="N230" s="118">
        <f t="shared" si="20"/>
        <v>-0.19368311145914907</v>
      </c>
    </row>
    <row r="231" spans="2:15" x14ac:dyDescent="0.25">
      <c r="B231" s="116" t="s">
        <v>75</v>
      </c>
      <c r="C231" s="117">
        <v>1344</v>
      </c>
      <c r="D231" s="118">
        <v>-0.61501002578057862</v>
      </c>
      <c r="E231" s="117">
        <v>65</v>
      </c>
      <c r="F231" s="118">
        <f t="shared" si="19"/>
        <v>-0.95163690476190477</v>
      </c>
      <c r="G231" s="117">
        <v>3012</v>
      </c>
      <c r="H231" s="118">
        <f t="shared" si="19"/>
        <v>45.338461538461537</v>
      </c>
      <c r="I231" s="117">
        <v>2822</v>
      </c>
      <c r="J231" s="118">
        <f t="shared" si="19"/>
        <v>-6.3081009296148793E-2</v>
      </c>
      <c r="K231" s="117">
        <v>3770</v>
      </c>
      <c r="L231" s="118">
        <f t="shared" si="19"/>
        <v>0.33593196314670437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181</v>
      </c>
      <c r="F232" s="118" t="str">
        <f t="shared" si="19"/>
        <v>-</v>
      </c>
      <c r="G232" s="117">
        <v>3784</v>
      </c>
      <c r="H232" s="118">
        <f t="shared" si="19"/>
        <v>19.906077348066297</v>
      </c>
      <c r="I232" s="117">
        <v>3844</v>
      </c>
      <c r="J232" s="118">
        <f t="shared" si="19"/>
        <v>1.5856236786469413E-2</v>
      </c>
      <c r="K232" s="117">
        <v>4173</v>
      </c>
      <c r="L232" s="118">
        <f t="shared" si="19"/>
        <v>8.5587929240374505E-2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520</v>
      </c>
      <c r="F233" s="118" t="str">
        <f t="shared" si="19"/>
        <v>-</v>
      </c>
      <c r="G233" s="117">
        <v>2653</v>
      </c>
      <c r="H233" s="118">
        <f t="shared" si="19"/>
        <v>4.101923076923077</v>
      </c>
      <c r="I233" s="117">
        <v>3384</v>
      </c>
      <c r="J233" s="118">
        <f t="shared" si="19"/>
        <v>0.27553712777987194</v>
      </c>
      <c r="K233" s="117">
        <v>3296</v>
      </c>
      <c r="L233" s="118">
        <f t="shared" si="19"/>
        <v>-2.6004728132387744E-2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1266</v>
      </c>
      <c r="F234" s="118" t="str">
        <f t="shared" si="19"/>
        <v>-</v>
      </c>
      <c r="G234" s="117">
        <v>2511</v>
      </c>
      <c r="H234" s="118">
        <f t="shared" si="19"/>
        <v>0.98341232227488162</v>
      </c>
      <c r="I234" s="117">
        <v>2974</v>
      </c>
      <c r="J234" s="118">
        <f t="shared" si="19"/>
        <v>0.18438868976503375</v>
      </c>
      <c r="K234" s="117">
        <v>2680</v>
      </c>
      <c r="L234" s="118">
        <f t="shared" si="19"/>
        <v>-9.8856758574310644E-2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2128</v>
      </c>
      <c r="F235" s="118" t="str">
        <f t="shared" si="19"/>
        <v>-</v>
      </c>
      <c r="G235" s="117">
        <v>3593</v>
      </c>
      <c r="H235" s="118">
        <f t="shared" si="19"/>
        <v>0.68843984962406024</v>
      </c>
      <c r="I235" s="117">
        <v>4014</v>
      </c>
      <c r="J235" s="118">
        <f t="shared" si="19"/>
        <v>0.11717227943222941</v>
      </c>
      <c r="K235" s="117">
        <v>4277</v>
      </c>
      <c r="L235" s="118">
        <f t="shared" si="19"/>
        <v>6.5520677628301049E-2</v>
      </c>
      <c r="M235" s="117"/>
      <c r="N235" s="118"/>
    </row>
    <row r="236" spans="2:15" x14ac:dyDescent="0.25">
      <c r="B236" s="116" t="s">
        <v>85</v>
      </c>
      <c r="C236" s="117">
        <v>1493</v>
      </c>
      <c r="D236" s="118">
        <v>-0.50888157894736841</v>
      </c>
      <c r="E236" s="117">
        <v>2402</v>
      </c>
      <c r="F236" s="118">
        <f t="shared" si="19"/>
        <v>0.60884125920964505</v>
      </c>
      <c r="G236" s="117">
        <v>2717</v>
      </c>
      <c r="H236" s="118">
        <f t="shared" si="19"/>
        <v>0.13114071606994182</v>
      </c>
      <c r="I236" s="117">
        <v>3806</v>
      </c>
      <c r="J236" s="118">
        <f t="shared" si="19"/>
        <v>0.40080971659919018</v>
      </c>
      <c r="K236" s="117">
        <v>3503</v>
      </c>
      <c r="L236" s="118">
        <f t="shared" si="19"/>
        <v>-7.9611140304781891E-2</v>
      </c>
      <c r="M236" s="117"/>
      <c r="N236" s="118"/>
    </row>
    <row r="237" spans="2:15" x14ac:dyDescent="0.25">
      <c r="B237" s="116" t="s">
        <v>87</v>
      </c>
      <c r="C237" s="117">
        <v>2218</v>
      </c>
      <c r="D237" s="118">
        <v>-0.36718972895863056</v>
      </c>
      <c r="E237" s="117">
        <v>3200</v>
      </c>
      <c r="F237" s="118">
        <f t="shared" si="19"/>
        <v>0.44274120829576202</v>
      </c>
      <c r="G237" s="117">
        <v>3335</v>
      </c>
      <c r="H237" s="118">
        <f t="shared" si="19"/>
        <v>4.2187500000000044E-2</v>
      </c>
      <c r="I237" s="117">
        <v>3714</v>
      </c>
      <c r="J237" s="118">
        <f t="shared" si="19"/>
        <v>0.11364317841079452</v>
      </c>
      <c r="K237" s="117">
        <v>3091</v>
      </c>
      <c r="L237" s="118">
        <f t="shared" si="19"/>
        <v>-0.16774367259019929</v>
      </c>
      <c r="M237" s="117"/>
      <c r="N237" s="118"/>
    </row>
    <row r="238" spans="2:15" x14ac:dyDescent="0.25">
      <c r="B238" s="116" t="s">
        <v>89</v>
      </c>
      <c r="C238" s="117">
        <v>848</v>
      </c>
      <c r="D238" s="118">
        <v>-0.76385407964355334</v>
      </c>
      <c r="E238" s="117">
        <v>4609</v>
      </c>
      <c r="F238" s="118">
        <f t="shared" si="19"/>
        <v>4.4351415094339623</v>
      </c>
      <c r="G238" s="117">
        <v>3802</v>
      </c>
      <c r="H238" s="118">
        <f t="shared" si="19"/>
        <v>-0.17509221089173355</v>
      </c>
      <c r="I238" s="117">
        <v>4250</v>
      </c>
      <c r="J238" s="118">
        <f t="shared" si="19"/>
        <v>0.11783271962125208</v>
      </c>
      <c r="K238" s="117">
        <v>3949</v>
      </c>
      <c r="L238" s="118">
        <f t="shared" si="19"/>
        <v>-7.082352941176473E-2</v>
      </c>
      <c r="M238" s="117"/>
      <c r="N238" s="118"/>
    </row>
    <row r="239" spans="2:15" x14ac:dyDescent="0.25">
      <c r="B239" s="116" t="s">
        <v>91</v>
      </c>
      <c r="C239" s="117">
        <v>437</v>
      </c>
      <c r="D239" s="118">
        <v>-0.88690476190476186</v>
      </c>
      <c r="E239" s="117">
        <v>4138</v>
      </c>
      <c r="F239" s="118">
        <f t="shared" si="19"/>
        <v>8.469107551487415</v>
      </c>
      <c r="G239" s="117">
        <v>3396</v>
      </c>
      <c r="H239" s="118">
        <f t="shared" si="19"/>
        <v>-0.17931367810536492</v>
      </c>
      <c r="I239" s="117">
        <v>3688</v>
      </c>
      <c r="J239" s="118">
        <f t="shared" si="19"/>
        <v>8.5983510011778508E-2</v>
      </c>
      <c r="K239" s="117">
        <v>3573</v>
      </c>
      <c r="L239" s="118">
        <f t="shared" si="19"/>
        <v>-3.1182212581344904E-2</v>
      </c>
      <c r="M239" s="117"/>
      <c r="N239" s="118"/>
    </row>
    <row r="240" spans="2:15" x14ac:dyDescent="0.25">
      <c r="B240" s="116" t="s">
        <v>93</v>
      </c>
      <c r="C240" s="117">
        <v>554</v>
      </c>
      <c r="D240" s="118">
        <v>-0.86448140900195691</v>
      </c>
      <c r="E240" s="117">
        <v>3955</v>
      </c>
      <c r="F240" s="118">
        <f t="shared" si="19"/>
        <v>6.1389891696750905</v>
      </c>
      <c r="G240" s="117">
        <v>4166</v>
      </c>
      <c r="H240" s="118">
        <f t="shared" si="19"/>
        <v>5.3350189633375456E-2</v>
      </c>
      <c r="I240" s="117">
        <v>4414</v>
      </c>
      <c r="J240" s="118">
        <f t="shared" si="19"/>
        <v>5.9529524723955785E-2</v>
      </c>
      <c r="K240" s="117">
        <v>4236</v>
      </c>
      <c r="L240" s="118">
        <f t="shared" si="19"/>
        <v>-4.0326234707748099E-2</v>
      </c>
      <c r="M240" s="117"/>
      <c r="N240" s="118"/>
    </row>
    <row r="241" spans="2:15" ht="15.75" x14ac:dyDescent="0.25">
      <c r="B241" s="119" t="s">
        <v>30</v>
      </c>
      <c r="C241" s="120">
        <v>15534</v>
      </c>
      <c r="D241" s="121">
        <v>-0.62297946701616425</v>
      </c>
      <c r="E241" s="120">
        <v>22807</v>
      </c>
      <c r="F241" s="121">
        <f t="shared" si="19"/>
        <v>0.46819878975151275</v>
      </c>
      <c r="G241" s="120">
        <v>38767</v>
      </c>
      <c r="H241" s="121">
        <f t="shared" si="19"/>
        <v>0.69978515368088745</v>
      </c>
      <c r="I241" s="120">
        <v>44187</v>
      </c>
      <c r="J241" s="121">
        <f t="shared" si="19"/>
        <v>0.13980963190342299</v>
      </c>
      <c r="K241" s="120">
        <v>44633</v>
      </c>
      <c r="L241" s="121">
        <f t="shared" si="19"/>
        <v>1.0093466404146101E-2</v>
      </c>
      <c r="M241" s="120">
        <v>6107</v>
      </c>
      <c r="N241" s="121">
        <v>-0.24465058750773039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244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3686</v>
      </c>
      <c r="D251" s="118">
        <v>-8.5359801488833709E-2</v>
      </c>
      <c r="E251" s="117">
        <v>75</v>
      </c>
      <c r="F251" s="118">
        <f t="shared" ref="F251:L263" si="21">IFERROR(E251/C251-1,"-")</f>
        <v>-0.9796527400976669</v>
      </c>
      <c r="G251" s="117">
        <v>3265</v>
      </c>
      <c r="H251" s="118">
        <f t="shared" si="21"/>
        <v>42.533333333333331</v>
      </c>
      <c r="I251" s="117">
        <v>3804</v>
      </c>
      <c r="J251" s="118">
        <f t="shared" si="21"/>
        <v>0.165084226646248</v>
      </c>
      <c r="K251" s="117">
        <v>3499</v>
      </c>
      <c r="L251" s="118">
        <f t="shared" si="21"/>
        <v>-8.0178759200841165E-2</v>
      </c>
      <c r="M251" s="117">
        <v>3174</v>
      </c>
      <c r="N251" s="118">
        <f t="shared" ref="N251:N252" si="22">IFERROR(M251/K251-1,"-")</f>
        <v>-9.2883681051729061E-2</v>
      </c>
    </row>
    <row r="252" spans="2:15" x14ac:dyDescent="0.25">
      <c r="B252" s="116" t="s">
        <v>73</v>
      </c>
      <c r="C252" s="117">
        <v>4220</v>
      </c>
      <c r="D252" s="118">
        <v>-1.6087666122639344E-2</v>
      </c>
      <c r="E252" s="117">
        <v>31</v>
      </c>
      <c r="F252" s="118">
        <f t="shared" si="21"/>
        <v>-0.99265402843601891</v>
      </c>
      <c r="G252" s="117">
        <v>3518</v>
      </c>
      <c r="H252" s="118">
        <f t="shared" si="21"/>
        <v>112.48387096774194</v>
      </c>
      <c r="I252" s="117">
        <v>4227</v>
      </c>
      <c r="J252" s="118">
        <f t="shared" si="21"/>
        <v>0.20153496304718588</v>
      </c>
      <c r="K252" s="117">
        <v>3701</v>
      </c>
      <c r="L252" s="118">
        <f t="shared" si="21"/>
        <v>-0.12443813579370711</v>
      </c>
      <c r="M252" s="117">
        <v>3548</v>
      </c>
      <c r="N252" s="118">
        <f t="shared" si="22"/>
        <v>-4.1340178330180999E-2</v>
      </c>
    </row>
    <row r="253" spans="2:15" x14ac:dyDescent="0.25">
      <c r="B253" s="116" t="s">
        <v>75</v>
      </c>
      <c r="C253" s="117">
        <v>1681</v>
      </c>
      <c r="D253" s="118">
        <v>-0.69240622140896613</v>
      </c>
      <c r="E253" s="117">
        <v>49</v>
      </c>
      <c r="F253" s="118">
        <f t="shared" si="21"/>
        <v>-0.97085068411659725</v>
      </c>
      <c r="G253" s="117">
        <v>3255</v>
      </c>
      <c r="H253" s="118">
        <f t="shared" si="21"/>
        <v>65.428571428571431</v>
      </c>
      <c r="I253" s="117">
        <v>3538</v>
      </c>
      <c r="J253" s="118">
        <f t="shared" si="21"/>
        <v>8.6943164362519143E-2</v>
      </c>
      <c r="K253" s="117">
        <v>3652</v>
      </c>
      <c r="L253" s="118">
        <f t="shared" si="21"/>
        <v>3.2221594120972252E-2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7</v>
      </c>
      <c r="F254" s="118" t="str">
        <f t="shared" si="21"/>
        <v>-</v>
      </c>
      <c r="G254" s="117">
        <v>1581</v>
      </c>
      <c r="H254" s="118">
        <f t="shared" si="21"/>
        <v>224.85714285714286</v>
      </c>
      <c r="I254" s="117">
        <v>2016</v>
      </c>
      <c r="J254" s="118">
        <f t="shared" si="21"/>
        <v>0.27514231499051234</v>
      </c>
      <c r="K254" s="117">
        <v>1220</v>
      </c>
      <c r="L254" s="118">
        <f t="shared" si="21"/>
        <v>-0.39484126984126988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7</v>
      </c>
      <c r="F255" s="118" t="str">
        <f t="shared" si="21"/>
        <v>-</v>
      </c>
      <c r="G255" s="117">
        <v>355</v>
      </c>
      <c r="H255" s="118">
        <f t="shared" si="21"/>
        <v>49.714285714285715</v>
      </c>
      <c r="I255" s="117">
        <v>333</v>
      </c>
      <c r="J255" s="118">
        <f t="shared" si="21"/>
        <v>-6.1971830985915521E-2</v>
      </c>
      <c r="K255" s="117">
        <v>530</v>
      </c>
      <c r="L255" s="118">
        <f t="shared" si="21"/>
        <v>0.59159159159159169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197</v>
      </c>
      <c r="F256" s="118" t="str">
        <f t="shared" si="21"/>
        <v>-</v>
      </c>
      <c r="G256" s="117">
        <v>320</v>
      </c>
      <c r="H256" s="118">
        <f t="shared" si="21"/>
        <v>0.62436548223350252</v>
      </c>
      <c r="I256" s="117">
        <v>529</v>
      </c>
      <c r="J256" s="118">
        <f t="shared" si="21"/>
        <v>0.65312499999999996</v>
      </c>
      <c r="K256" s="117">
        <v>371</v>
      </c>
      <c r="L256" s="118">
        <f t="shared" si="21"/>
        <v>-0.29867674858223059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841</v>
      </c>
      <c r="F257" s="118" t="str">
        <f t="shared" si="21"/>
        <v>-</v>
      </c>
      <c r="G257" s="117">
        <v>835</v>
      </c>
      <c r="H257" s="118">
        <f t="shared" si="21"/>
        <v>-7.1343638525565023E-3</v>
      </c>
      <c r="I257" s="117">
        <v>491</v>
      </c>
      <c r="J257" s="118">
        <f t="shared" si="21"/>
        <v>-0.41197604790419162</v>
      </c>
      <c r="K257" s="117">
        <v>639</v>
      </c>
      <c r="L257" s="118">
        <f t="shared" si="21"/>
        <v>0.30142566191446019</v>
      </c>
      <c r="M257" s="117"/>
      <c r="N257" s="118"/>
    </row>
    <row r="258" spans="2:15" x14ac:dyDescent="0.25">
      <c r="B258" s="116" t="s">
        <v>85</v>
      </c>
      <c r="C258" s="117">
        <v>9</v>
      </c>
      <c r="D258" s="118">
        <v>-0.97945205479452058</v>
      </c>
      <c r="E258" s="117">
        <v>572</v>
      </c>
      <c r="F258" s="118">
        <f t="shared" si="21"/>
        <v>62.555555555555557</v>
      </c>
      <c r="G258" s="117">
        <v>752</v>
      </c>
      <c r="H258" s="118">
        <f t="shared" si="21"/>
        <v>0.31468531468531458</v>
      </c>
      <c r="I258" s="117">
        <v>378</v>
      </c>
      <c r="J258" s="118">
        <f t="shared" si="21"/>
        <v>-0.49734042553191493</v>
      </c>
      <c r="K258" s="117">
        <v>367</v>
      </c>
      <c r="L258" s="118">
        <f t="shared" si="21"/>
        <v>-2.9100529100529071E-2</v>
      </c>
      <c r="M258" s="117"/>
      <c r="N258" s="118"/>
    </row>
    <row r="259" spans="2:15" x14ac:dyDescent="0.25">
      <c r="B259" s="116" t="s">
        <v>87</v>
      </c>
      <c r="C259" s="117">
        <v>8</v>
      </c>
      <c r="D259" s="118">
        <v>-0.98664440734557601</v>
      </c>
      <c r="E259" s="117">
        <v>516</v>
      </c>
      <c r="F259" s="118">
        <f t="shared" si="21"/>
        <v>63.5</v>
      </c>
      <c r="G259" s="117">
        <v>493</v>
      </c>
      <c r="H259" s="118">
        <f t="shared" si="21"/>
        <v>-4.4573643410852681E-2</v>
      </c>
      <c r="I259" s="117">
        <v>422</v>
      </c>
      <c r="J259" s="118">
        <f t="shared" si="21"/>
        <v>-0.14401622718052742</v>
      </c>
      <c r="K259" s="117">
        <v>439</v>
      </c>
      <c r="L259" s="118">
        <f t="shared" si="21"/>
        <v>4.0284360189573487E-2</v>
      </c>
      <c r="M259" s="117"/>
      <c r="N259" s="118"/>
    </row>
    <row r="260" spans="2:15" x14ac:dyDescent="0.25">
      <c r="B260" s="116" t="s">
        <v>89</v>
      </c>
      <c r="C260" s="117">
        <v>34</v>
      </c>
      <c r="D260" s="118">
        <v>-0.98282828282828283</v>
      </c>
      <c r="E260" s="117">
        <v>2369</v>
      </c>
      <c r="F260" s="118">
        <f t="shared" si="21"/>
        <v>68.67647058823529</v>
      </c>
      <c r="G260" s="117">
        <v>2110</v>
      </c>
      <c r="H260" s="118">
        <f t="shared" si="21"/>
        <v>-0.10932883073026589</v>
      </c>
      <c r="I260" s="117">
        <v>2081</v>
      </c>
      <c r="J260" s="118">
        <f t="shared" si="21"/>
        <v>-1.3744075829383862E-2</v>
      </c>
      <c r="K260" s="117">
        <v>1650</v>
      </c>
      <c r="L260" s="118">
        <f t="shared" si="21"/>
        <v>-0.20711196540124943</v>
      </c>
      <c r="M260" s="117"/>
      <c r="N260" s="118"/>
    </row>
    <row r="261" spans="2:15" x14ac:dyDescent="0.25">
      <c r="B261" s="116" t="s">
        <v>91</v>
      </c>
      <c r="C261" s="117">
        <v>37</v>
      </c>
      <c r="D261" s="118">
        <v>-0.98734610123119015</v>
      </c>
      <c r="E261" s="117">
        <v>3222</v>
      </c>
      <c r="F261" s="118">
        <f t="shared" si="21"/>
        <v>86.081081081081081</v>
      </c>
      <c r="G261" s="117">
        <v>3298</v>
      </c>
      <c r="H261" s="118">
        <f t="shared" si="21"/>
        <v>2.3587833643699652E-2</v>
      </c>
      <c r="I261" s="117">
        <v>2807</v>
      </c>
      <c r="J261" s="118">
        <f t="shared" si="21"/>
        <v>-0.14887810794420864</v>
      </c>
      <c r="K261" s="117">
        <v>3087</v>
      </c>
      <c r="L261" s="118">
        <f t="shared" si="21"/>
        <v>9.9750623441396513E-2</v>
      </c>
      <c r="M261" s="117"/>
      <c r="N261" s="118"/>
    </row>
    <row r="262" spans="2:15" x14ac:dyDescent="0.25">
      <c r="B262" s="116" t="s">
        <v>93</v>
      </c>
      <c r="C262" s="117">
        <v>39</v>
      </c>
      <c r="D262" s="118">
        <v>-0.98910918737782738</v>
      </c>
      <c r="E262" s="117">
        <v>2647</v>
      </c>
      <c r="F262" s="118">
        <f t="shared" si="21"/>
        <v>66.871794871794876</v>
      </c>
      <c r="G262" s="117">
        <v>2675</v>
      </c>
      <c r="H262" s="118">
        <f t="shared" si="21"/>
        <v>1.0578012844729923E-2</v>
      </c>
      <c r="I262" s="117">
        <v>2879</v>
      </c>
      <c r="J262" s="118">
        <f t="shared" si="21"/>
        <v>7.626168224299068E-2</v>
      </c>
      <c r="K262" s="117">
        <v>3064</v>
      </c>
      <c r="L262" s="118">
        <f t="shared" si="21"/>
        <v>6.4258423063563663E-2</v>
      </c>
      <c r="M262" s="117"/>
      <c r="N262" s="118"/>
    </row>
    <row r="263" spans="2:15" ht="15.75" x14ac:dyDescent="0.25">
      <c r="B263" s="119" t="s">
        <v>30</v>
      </c>
      <c r="C263" s="120">
        <v>9750</v>
      </c>
      <c r="D263" s="121">
        <v>-0.6378022957762175</v>
      </c>
      <c r="E263" s="120">
        <v>10533</v>
      </c>
      <c r="F263" s="121">
        <f t="shared" si="21"/>
        <v>8.0307692307692413E-2</v>
      </c>
      <c r="G263" s="120">
        <v>22457</v>
      </c>
      <c r="H263" s="121">
        <f t="shared" si="21"/>
        <v>1.1320611411753538</v>
      </c>
      <c r="I263" s="120">
        <v>23505</v>
      </c>
      <c r="J263" s="121">
        <f t="shared" si="21"/>
        <v>4.6666963530302308E-2</v>
      </c>
      <c r="K263" s="120">
        <v>22219</v>
      </c>
      <c r="L263" s="121">
        <f t="shared" si="21"/>
        <v>-5.4711763454584172E-2</v>
      </c>
      <c r="M263" s="120">
        <v>6722</v>
      </c>
      <c r="N263" s="121">
        <v>-6.6388888888888942E-2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245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6518</v>
      </c>
      <c r="D273" s="118">
        <v>3.2322610435586707E-3</v>
      </c>
      <c r="E273" s="117">
        <v>551</v>
      </c>
      <c r="F273" s="118">
        <f t="shared" ref="F273:L285" si="23">IFERROR(E273/C273-1,"-")</f>
        <v>-0.91546486652347348</v>
      </c>
      <c r="G273" s="117">
        <v>3828</v>
      </c>
      <c r="H273" s="118">
        <f t="shared" si="23"/>
        <v>5.9473684210526319</v>
      </c>
      <c r="I273" s="117">
        <v>4420</v>
      </c>
      <c r="J273" s="118">
        <f t="shared" si="23"/>
        <v>0.15464994775339602</v>
      </c>
      <c r="K273" s="117">
        <v>4823</v>
      </c>
      <c r="L273" s="118">
        <f t="shared" si="23"/>
        <v>9.1176470588235192E-2</v>
      </c>
      <c r="M273" s="117">
        <v>3438</v>
      </c>
      <c r="N273" s="118">
        <f t="shared" ref="N273:N274" si="24">IFERROR(M273/K273-1,"-")</f>
        <v>-0.28716566452415504</v>
      </c>
    </row>
    <row r="274" spans="2:14" x14ac:dyDescent="0.25">
      <c r="B274" s="116" t="s">
        <v>73</v>
      </c>
      <c r="C274" s="117">
        <v>6567</v>
      </c>
      <c r="D274" s="118">
        <v>0.12602880658436222</v>
      </c>
      <c r="E274" s="117">
        <v>368</v>
      </c>
      <c r="F274" s="118">
        <f t="shared" si="23"/>
        <v>-0.94396223541952184</v>
      </c>
      <c r="G274" s="117">
        <v>2552</v>
      </c>
      <c r="H274" s="118">
        <f t="shared" si="23"/>
        <v>5.9347826086956523</v>
      </c>
      <c r="I274" s="117">
        <v>3815</v>
      </c>
      <c r="J274" s="118">
        <f t="shared" si="23"/>
        <v>0.4949059561128526</v>
      </c>
      <c r="K274" s="117">
        <v>4132</v>
      </c>
      <c r="L274" s="118">
        <f t="shared" si="23"/>
        <v>8.3093053735255662E-2</v>
      </c>
      <c r="M274" s="117">
        <v>3336</v>
      </c>
      <c r="N274" s="118">
        <f t="shared" si="24"/>
        <v>-0.19264278799612777</v>
      </c>
    </row>
    <row r="275" spans="2:14" x14ac:dyDescent="0.25">
      <c r="B275" s="116" t="s">
        <v>75</v>
      </c>
      <c r="C275" s="117">
        <v>2282</v>
      </c>
      <c r="D275" s="118">
        <v>-0.72010302955967131</v>
      </c>
      <c r="E275" s="117">
        <v>468</v>
      </c>
      <c r="F275" s="118">
        <f t="shared" si="23"/>
        <v>-0.79491673970201582</v>
      </c>
      <c r="G275" s="117">
        <v>3147</v>
      </c>
      <c r="H275" s="118">
        <f t="shared" si="23"/>
        <v>5.7243589743589745</v>
      </c>
      <c r="I275" s="117">
        <v>3435</v>
      </c>
      <c r="J275" s="118">
        <f t="shared" si="23"/>
        <v>9.1515729265967627E-2</v>
      </c>
      <c r="K275" s="117">
        <v>4396</v>
      </c>
      <c r="L275" s="118">
        <f t="shared" si="23"/>
        <v>0.27976710334788946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92</v>
      </c>
      <c r="F276" s="118" t="str">
        <f t="shared" si="23"/>
        <v>-</v>
      </c>
      <c r="G276" s="117">
        <v>1598</v>
      </c>
      <c r="H276" s="118">
        <f t="shared" si="23"/>
        <v>16.369565217391305</v>
      </c>
      <c r="I276" s="117">
        <v>2079</v>
      </c>
      <c r="J276" s="118">
        <f t="shared" si="23"/>
        <v>0.30100125156445556</v>
      </c>
      <c r="K276" s="117">
        <v>1201</v>
      </c>
      <c r="L276" s="118">
        <f t="shared" si="23"/>
        <v>-0.42231842231842232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20</v>
      </c>
      <c r="F277" s="118" t="str">
        <f t="shared" si="23"/>
        <v>-</v>
      </c>
      <c r="G277" s="117">
        <v>92</v>
      </c>
      <c r="H277" s="118">
        <f t="shared" si="23"/>
        <v>3.5999999999999996</v>
      </c>
      <c r="I277" s="117">
        <v>214</v>
      </c>
      <c r="J277" s="118">
        <f t="shared" si="23"/>
        <v>1.3260869565217392</v>
      </c>
      <c r="K277" s="117">
        <v>105</v>
      </c>
      <c r="L277" s="118">
        <f t="shared" si="23"/>
        <v>-0.50934579439252337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26</v>
      </c>
      <c r="F278" s="118" t="str">
        <f t="shared" si="23"/>
        <v>-</v>
      </c>
      <c r="G278" s="117">
        <v>149</v>
      </c>
      <c r="H278" s="118">
        <f t="shared" si="23"/>
        <v>4.7307692307692308</v>
      </c>
      <c r="I278" s="117">
        <v>259</v>
      </c>
      <c r="J278" s="118">
        <f t="shared" si="23"/>
        <v>0.73825503355704702</v>
      </c>
      <c r="K278" s="117">
        <v>120</v>
      </c>
      <c r="L278" s="118">
        <f t="shared" si="23"/>
        <v>-0.53667953667953672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57</v>
      </c>
      <c r="F279" s="118" t="str">
        <f t="shared" si="23"/>
        <v>-</v>
      </c>
      <c r="G279" s="117">
        <v>162</v>
      </c>
      <c r="H279" s="118">
        <f t="shared" si="23"/>
        <v>1.8421052631578947</v>
      </c>
      <c r="I279" s="117">
        <v>231</v>
      </c>
      <c r="J279" s="118">
        <f t="shared" si="23"/>
        <v>0.42592592592592582</v>
      </c>
      <c r="K279" s="117">
        <v>114</v>
      </c>
      <c r="L279" s="118">
        <f t="shared" si="23"/>
        <v>-0.50649350649350655</v>
      </c>
      <c r="M279" s="117"/>
      <c r="N279" s="118"/>
    </row>
    <row r="280" spans="2:14" x14ac:dyDescent="0.25">
      <c r="B280" s="116" t="s">
        <v>85</v>
      </c>
      <c r="C280" s="117">
        <v>22</v>
      </c>
      <c r="D280" s="118">
        <v>-0.91538461538461535</v>
      </c>
      <c r="E280" s="117">
        <v>72</v>
      </c>
      <c r="F280" s="118">
        <f t="shared" si="23"/>
        <v>2.2727272727272729</v>
      </c>
      <c r="G280" s="117">
        <v>142</v>
      </c>
      <c r="H280" s="118">
        <f t="shared" si="23"/>
        <v>0.97222222222222232</v>
      </c>
      <c r="I280" s="117">
        <v>305</v>
      </c>
      <c r="J280" s="118">
        <f t="shared" si="23"/>
        <v>1.147887323943662</v>
      </c>
      <c r="K280" s="117">
        <v>52</v>
      </c>
      <c r="L280" s="118">
        <f t="shared" si="23"/>
        <v>-0.82950819672131149</v>
      </c>
      <c r="M280" s="117"/>
      <c r="N280" s="118"/>
    </row>
    <row r="281" spans="2:14" x14ac:dyDescent="0.25">
      <c r="B281" s="116" t="s">
        <v>87</v>
      </c>
      <c r="C281" s="117">
        <v>27</v>
      </c>
      <c r="D281" s="118">
        <v>-0.93266832917705733</v>
      </c>
      <c r="E281" s="117">
        <v>62</v>
      </c>
      <c r="F281" s="118">
        <f t="shared" si="23"/>
        <v>1.2962962962962963</v>
      </c>
      <c r="G281" s="117">
        <v>100</v>
      </c>
      <c r="H281" s="118">
        <f t="shared" si="23"/>
        <v>0.61290322580645151</v>
      </c>
      <c r="I281" s="117">
        <v>349</v>
      </c>
      <c r="J281" s="118">
        <f t="shared" si="23"/>
        <v>2.4900000000000002</v>
      </c>
      <c r="K281" s="117">
        <v>104</v>
      </c>
      <c r="L281" s="118">
        <f t="shared" si="23"/>
        <v>-0.70200573065902572</v>
      </c>
      <c r="M281" s="117"/>
      <c r="N281" s="118"/>
    </row>
    <row r="282" spans="2:14" x14ac:dyDescent="0.25">
      <c r="B282" s="116" t="s">
        <v>89</v>
      </c>
      <c r="C282" s="117">
        <v>360</v>
      </c>
      <c r="D282" s="118">
        <v>-0.90865262623699572</v>
      </c>
      <c r="E282" s="117">
        <v>1724</v>
      </c>
      <c r="F282" s="118">
        <f t="shared" si="23"/>
        <v>3.7888888888888888</v>
      </c>
      <c r="G282" s="117">
        <v>2278</v>
      </c>
      <c r="H282" s="118">
        <f t="shared" si="23"/>
        <v>0.32134570765661263</v>
      </c>
      <c r="I282" s="117">
        <v>2548</v>
      </c>
      <c r="J282" s="118">
        <f t="shared" si="23"/>
        <v>0.1185250219490781</v>
      </c>
      <c r="K282" s="117">
        <v>2132</v>
      </c>
      <c r="L282" s="118">
        <f t="shared" si="23"/>
        <v>-0.16326530612244894</v>
      </c>
      <c r="M282" s="117"/>
      <c r="N282" s="118"/>
    </row>
    <row r="283" spans="2:14" x14ac:dyDescent="0.25">
      <c r="B283" s="116" t="s">
        <v>91</v>
      </c>
      <c r="C283" s="117">
        <v>536</v>
      </c>
      <c r="D283" s="118">
        <v>-0.91458167330677287</v>
      </c>
      <c r="E283" s="117">
        <v>3565</v>
      </c>
      <c r="F283" s="118">
        <f t="shared" si="23"/>
        <v>5.6511194029850742</v>
      </c>
      <c r="G283" s="117">
        <v>4563</v>
      </c>
      <c r="H283" s="118">
        <f t="shared" si="23"/>
        <v>0.2799438990182328</v>
      </c>
      <c r="I283" s="117">
        <v>4291</v>
      </c>
      <c r="J283" s="118">
        <f t="shared" si="23"/>
        <v>-5.9609905763751914E-2</v>
      </c>
      <c r="K283" s="117">
        <v>3388</v>
      </c>
      <c r="L283" s="118">
        <f t="shared" si="23"/>
        <v>-0.21044045676998369</v>
      </c>
      <c r="M283" s="117"/>
      <c r="N283" s="118"/>
    </row>
    <row r="284" spans="2:14" x14ac:dyDescent="0.25">
      <c r="B284" s="116" t="s">
        <v>93</v>
      </c>
      <c r="C284" s="117">
        <v>406</v>
      </c>
      <c r="D284" s="118">
        <v>-0.94389940583114551</v>
      </c>
      <c r="E284" s="117">
        <v>3467</v>
      </c>
      <c r="F284" s="118">
        <f t="shared" si="23"/>
        <v>7.5394088669950747</v>
      </c>
      <c r="G284" s="117">
        <v>3949</v>
      </c>
      <c r="H284" s="118">
        <f t="shared" si="23"/>
        <v>0.13902509374098648</v>
      </c>
      <c r="I284" s="117">
        <v>4580</v>
      </c>
      <c r="J284" s="118">
        <f t="shared" si="23"/>
        <v>0.15978728792099273</v>
      </c>
      <c r="K284" s="117">
        <v>4168</v>
      </c>
      <c r="L284" s="118">
        <f t="shared" si="23"/>
        <v>-8.9956331877729223E-2</v>
      </c>
      <c r="M284" s="117"/>
      <c r="N284" s="118"/>
    </row>
    <row r="285" spans="2:14" ht="15.75" x14ac:dyDescent="0.25">
      <c r="B285" s="119" t="s">
        <v>30</v>
      </c>
      <c r="C285" s="120">
        <v>16737</v>
      </c>
      <c r="D285" s="121">
        <v>-0.6062716130701733</v>
      </c>
      <c r="E285" s="120">
        <v>10472</v>
      </c>
      <c r="F285" s="121">
        <f t="shared" si="23"/>
        <v>-0.37432036804684232</v>
      </c>
      <c r="G285" s="120">
        <v>22560</v>
      </c>
      <c r="H285" s="121">
        <f t="shared" si="23"/>
        <v>1.1543162719633306</v>
      </c>
      <c r="I285" s="120">
        <v>26526</v>
      </c>
      <c r="J285" s="121">
        <f t="shared" si="23"/>
        <v>0.17579787234042543</v>
      </c>
      <c r="K285" s="120">
        <v>24735</v>
      </c>
      <c r="L285" s="121">
        <f t="shared" si="23"/>
        <v>-6.7518660936439767E-2</v>
      </c>
      <c r="M285" s="120">
        <v>6774</v>
      </c>
      <c r="N285" s="121">
        <v>-0.24355108877721943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13390-1DAE-4D48-8BB9-93EF640AE25C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101786</v>
      </c>
      <c r="D9" s="117">
        <v>101909</v>
      </c>
      <c r="E9" s="118">
        <f t="shared" ref="E9:E21" si="0">D9/C9-1</f>
        <v>1.2084176605819952E-3</v>
      </c>
      <c r="F9" s="117">
        <v>102767</v>
      </c>
      <c r="G9" s="118">
        <f>F9/D9-1</f>
        <v>8.4192760207635331E-3</v>
      </c>
      <c r="H9" s="117">
        <v>8010</v>
      </c>
      <c r="I9" s="118">
        <f>IFERROR(H9/F9-1,"-")</f>
        <v>-0.92205669135033619</v>
      </c>
      <c r="J9" s="117">
        <v>72992</v>
      </c>
      <c r="K9" s="118">
        <f>IFERROR(J9/H9-1,"-")</f>
        <v>8.1126092384519346</v>
      </c>
      <c r="L9" s="117">
        <v>102127</v>
      </c>
      <c r="M9" s="118">
        <f t="shared" ref="M9:M21" si="1">IFERROR(L9/J9-1,"-")</f>
        <v>0.39915333187198598</v>
      </c>
      <c r="N9" s="117">
        <v>102161</v>
      </c>
      <c r="O9" s="118">
        <f>IFERROR(N9/L9-1,"-")</f>
        <v>3.3291881676733581E-4</v>
      </c>
      <c r="P9" s="117">
        <v>108758</v>
      </c>
      <c r="Q9" s="118">
        <f t="shared" ref="Q9:Q20" si="2">IFERROR(P9/N9-1,"-")</f>
        <v>6.4574544101956732E-2</v>
      </c>
    </row>
    <row r="10" spans="1:18" x14ac:dyDescent="0.25">
      <c r="A10" s="1" t="s">
        <v>72</v>
      </c>
      <c r="B10" s="116" t="s">
        <v>73</v>
      </c>
      <c r="C10" s="117">
        <v>98583</v>
      </c>
      <c r="D10" s="117">
        <v>100001</v>
      </c>
      <c r="E10" s="118">
        <f t="shared" si="0"/>
        <v>1.4383818711136698E-2</v>
      </c>
      <c r="F10" s="117">
        <v>105310</v>
      </c>
      <c r="G10" s="118">
        <f t="shared" ref="G10:G20" si="3">F10/D10-1</f>
        <v>5.3089469105308984E-2</v>
      </c>
      <c r="H10" s="117">
        <v>10131</v>
      </c>
      <c r="I10" s="118">
        <f t="shared" ref="I10:I21" si="4">IFERROR(H10/F10-1,"-")</f>
        <v>-0.90379830975216024</v>
      </c>
      <c r="J10" s="117">
        <v>88104</v>
      </c>
      <c r="K10" s="118">
        <f t="shared" ref="K10:K21" si="5">IFERROR(J10/H10-1,"-")</f>
        <v>7.6964761622742071</v>
      </c>
      <c r="L10" s="117">
        <v>102173</v>
      </c>
      <c r="M10" s="118">
        <f t="shared" si="1"/>
        <v>0.15968627985108519</v>
      </c>
      <c r="N10" s="117">
        <v>112246</v>
      </c>
      <c r="O10" s="118">
        <f t="shared" ref="O10:O21" si="6">IFERROR(N10/L10-1,"-")</f>
        <v>9.8587689507012577E-2</v>
      </c>
      <c r="P10" s="117">
        <v>115019</v>
      </c>
      <c r="Q10" s="118">
        <f t="shared" si="2"/>
        <v>2.4704666536001341E-2</v>
      </c>
    </row>
    <row r="11" spans="1:18" x14ac:dyDescent="0.25">
      <c r="A11" s="1" t="s">
        <v>74</v>
      </c>
      <c r="B11" s="116" t="s">
        <v>75</v>
      </c>
      <c r="C11" s="117">
        <v>116623</v>
      </c>
      <c r="D11" s="117">
        <v>119259</v>
      </c>
      <c r="E11" s="118">
        <f t="shared" si="0"/>
        <v>2.2602745599067164E-2</v>
      </c>
      <c r="F11" s="117">
        <v>41200</v>
      </c>
      <c r="G11" s="118">
        <f t="shared" si="3"/>
        <v>-0.65453341047635816</v>
      </c>
      <c r="H11" s="117">
        <v>12907</v>
      </c>
      <c r="I11" s="118">
        <f t="shared" si="4"/>
        <v>-0.68672330097087375</v>
      </c>
      <c r="J11" s="117">
        <v>104660</v>
      </c>
      <c r="K11" s="118">
        <f t="shared" si="5"/>
        <v>7.1087781823816538</v>
      </c>
      <c r="L11" s="117">
        <v>114283</v>
      </c>
      <c r="M11" s="118">
        <f t="shared" si="1"/>
        <v>9.1945346837378095E-2</v>
      </c>
      <c r="N11" s="117">
        <v>122937</v>
      </c>
      <c r="O11" s="118">
        <f t="shared" si="6"/>
        <v>7.5724298452088279E-2</v>
      </c>
      <c r="P11" s="117" t="s">
        <v>248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106007</v>
      </c>
      <c r="D12" s="117">
        <v>107270</v>
      </c>
      <c r="E12" s="118">
        <f t="shared" si="0"/>
        <v>1.1914307545728198E-2</v>
      </c>
      <c r="F12" s="117">
        <v>0</v>
      </c>
      <c r="G12" s="118">
        <f t="shared" si="3"/>
        <v>-1</v>
      </c>
      <c r="H12" s="117">
        <v>13736</v>
      </c>
      <c r="I12" s="118" t="str">
        <f t="shared" si="4"/>
        <v>-</v>
      </c>
      <c r="J12" s="117">
        <v>110839</v>
      </c>
      <c r="K12" s="118">
        <f t="shared" si="5"/>
        <v>7.0692341292952818</v>
      </c>
      <c r="L12" s="117">
        <v>112901</v>
      </c>
      <c r="M12" s="118">
        <f t="shared" si="1"/>
        <v>1.8603560118730877E-2</v>
      </c>
      <c r="N12" s="117">
        <v>113542</v>
      </c>
      <c r="O12" s="118">
        <f t="shared" si="6"/>
        <v>5.6775405000841772E-3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102337</v>
      </c>
      <c r="D13" s="117">
        <v>104348</v>
      </c>
      <c r="E13" s="118">
        <f t="shared" si="0"/>
        <v>1.965076169909219E-2</v>
      </c>
      <c r="F13" s="117">
        <v>0</v>
      </c>
      <c r="G13" s="118">
        <f t="shared" si="3"/>
        <v>-1</v>
      </c>
      <c r="H13" s="117">
        <v>15428</v>
      </c>
      <c r="I13" s="118" t="str">
        <f t="shared" si="4"/>
        <v>-</v>
      </c>
      <c r="J13" s="117">
        <v>97379</v>
      </c>
      <c r="K13" s="118">
        <f t="shared" si="5"/>
        <v>5.3118356235416124</v>
      </c>
      <c r="L13" s="117">
        <v>96632</v>
      </c>
      <c r="M13" s="118">
        <f t="shared" si="1"/>
        <v>-7.671058441758527E-3</v>
      </c>
      <c r="N13" s="117">
        <v>110622</v>
      </c>
      <c r="O13" s="118">
        <f t="shared" si="6"/>
        <v>0.14477605762066403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112631</v>
      </c>
      <c r="D14" s="117">
        <v>109110</v>
      </c>
      <c r="E14" s="118">
        <f t="shared" si="0"/>
        <v>-3.1261375642585132E-2</v>
      </c>
      <c r="F14" s="117">
        <v>0</v>
      </c>
      <c r="G14" s="118">
        <f t="shared" si="3"/>
        <v>-1</v>
      </c>
      <c r="H14" s="117">
        <v>21147</v>
      </c>
      <c r="I14" s="118" t="str">
        <f t="shared" si="4"/>
        <v>-</v>
      </c>
      <c r="J14" s="117">
        <v>99145</v>
      </c>
      <c r="K14" s="118">
        <f t="shared" si="5"/>
        <v>3.6883718730789239</v>
      </c>
      <c r="L14" s="117">
        <v>109784</v>
      </c>
      <c r="M14" s="118">
        <f t="shared" si="1"/>
        <v>0.1073074789449795</v>
      </c>
      <c r="N14" s="117">
        <v>113390</v>
      </c>
      <c r="O14" s="118">
        <f t="shared" si="6"/>
        <v>3.2846316403118747E-2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114870</v>
      </c>
      <c r="D15" s="117">
        <v>112094</v>
      </c>
      <c r="E15" s="118">
        <f t="shared" si="0"/>
        <v>-2.4166449029337511E-2</v>
      </c>
      <c r="F15" s="117">
        <v>0</v>
      </c>
      <c r="G15" s="118">
        <f t="shared" si="3"/>
        <v>-1</v>
      </c>
      <c r="H15" s="117">
        <v>42074</v>
      </c>
      <c r="I15" s="118" t="str">
        <f t="shared" si="4"/>
        <v>-</v>
      </c>
      <c r="J15" s="117">
        <v>119732</v>
      </c>
      <c r="K15" s="118">
        <f t="shared" si="5"/>
        <v>1.8457479678661408</v>
      </c>
      <c r="L15" s="117">
        <v>112830</v>
      </c>
      <c r="M15" s="118">
        <f t="shared" si="1"/>
        <v>-5.7645408078040972E-2</v>
      </c>
      <c r="N15" s="117">
        <v>121148</v>
      </c>
      <c r="O15" s="118">
        <f t="shared" si="6"/>
        <v>7.3721527962421263E-2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122415</v>
      </c>
      <c r="D16" s="117">
        <v>119564</v>
      </c>
      <c r="E16" s="118">
        <f t="shared" si="0"/>
        <v>-2.328962953886371E-2</v>
      </c>
      <c r="F16" s="117">
        <v>30803</v>
      </c>
      <c r="G16" s="118">
        <f t="shared" si="3"/>
        <v>-0.74237228597236626</v>
      </c>
      <c r="H16" s="117">
        <v>53067</v>
      </c>
      <c r="I16" s="118">
        <f t="shared" si="4"/>
        <v>0.72278674155114753</v>
      </c>
      <c r="J16" s="117">
        <v>117894</v>
      </c>
      <c r="K16" s="118">
        <f t="shared" si="5"/>
        <v>1.2216066481994461</v>
      </c>
      <c r="L16" s="117">
        <v>116797</v>
      </c>
      <c r="M16" s="118">
        <f t="shared" si="1"/>
        <v>-9.3049688703411571E-3</v>
      </c>
      <c r="N16" s="117">
        <v>126181</v>
      </c>
      <c r="O16" s="118">
        <f t="shared" si="6"/>
        <v>8.0344529397159192E-2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108542</v>
      </c>
      <c r="D17" s="117">
        <v>99309</v>
      </c>
      <c r="E17" s="118">
        <f t="shared" si="0"/>
        <v>-8.5063846253063291E-2</v>
      </c>
      <c r="F17" s="117">
        <v>18180</v>
      </c>
      <c r="G17" s="118">
        <f t="shared" si="3"/>
        <v>-0.81693502099507598</v>
      </c>
      <c r="H17" s="117">
        <v>59020</v>
      </c>
      <c r="I17" s="118">
        <f t="shared" si="4"/>
        <v>2.2464246424642464</v>
      </c>
      <c r="J17" s="117">
        <v>103298</v>
      </c>
      <c r="K17" s="118">
        <f t="shared" si="5"/>
        <v>0.7502202643171807</v>
      </c>
      <c r="L17" s="117">
        <v>107312</v>
      </c>
      <c r="M17" s="118">
        <f t="shared" si="1"/>
        <v>3.8858448372669274E-2</v>
      </c>
      <c r="N17" s="117">
        <v>111150</v>
      </c>
      <c r="O17" s="118">
        <f t="shared" si="6"/>
        <v>3.5764872521246494E-2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122073</v>
      </c>
      <c r="D18" s="117">
        <v>109838</v>
      </c>
      <c r="E18" s="118">
        <f t="shared" si="0"/>
        <v>-0.10022691340427448</v>
      </c>
      <c r="F18" s="117">
        <v>21674</v>
      </c>
      <c r="G18" s="118">
        <f t="shared" si="3"/>
        <v>-0.80267302754966408</v>
      </c>
      <c r="H18" s="117">
        <v>89457</v>
      </c>
      <c r="I18" s="118">
        <f t="shared" si="4"/>
        <v>3.127387653409615</v>
      </c>
      <c r="J18" s="117">
        <v>113209</v>
      </c>
      <c r="K18" s="118">
        <f t="shared" si="5"/>
        <v>0.26551303978447738</v>
      </c>
      <c r="L18" s="117">
        <v>119521</v>
      </c>
      <c r="M18" s="118">
        <f t="shared" si="1"/>
        <v>5.5755284473849143E-2</v>
      </c>
      <c r="N18" s="117">
        <v>125080</v>
      </c>
      <c r="O18" s="118">
        <f t="shared" si="6"/>
        <v>4.6510655031333448E-2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105735</v>
      </c>
      <c r="D19" s="117">
        <v>107365</v>
      </c>
      <c r="E19" s="118">
        <f t="shared" si="0"/>
        <v>1.5415898236156522E-2</v>
      </c>
      <c r="F19" s="117">
        <v>16498</v>
      </c>
      <c r="G19" s="118">
        <f t="shared" si="3"/>
        <v>-0.8463372607460532</v>
      </c>
      <c r="H19" s="117">
        <v>88426</v>
      </c>
      <c r="I19" s="118">
        <f t="shared" si="4"/>
        <v>4.3598011880227903</v>
      </c>
      <c r="J19" s="117">
        <v>107366</v>
      </c>
      <c r="K19" s="118">
        <f t="shared" si="5"/>
        <v>0.21419039648972027</v>
      </c>
      <c r="L19" s="117">
        <v>113999</v>
      </c>
      <c r="M19" s="118">
        <f t="shared" si="1"/>
        <v>6.1779334239889794E-2</v>
      </c>
      <c r="N19" s="117">
        <v>113916</v>
      </c>
      <c r="O19" s="118">
        <f t="shared" si="6"/>
        <v>-7.280765620750751E-4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110884</v>
      </c>
      <c r="D20" s="117">
        <v>109344</v>
      </c>
      <c r="E20" s="118">
        <f t="shared" si="0"/>
        <v>-1.3888387864795626E-2</v>
      </c>
      <c r="F20" s="117">
        <v>17398</v>
      </c>
      <c r="G20" s="118">
        <f t="shared" si="3"/>
        <v>-0.84088747439274214</v>
      </c>
      <c r="H20" s="117">
        <v>78855</v>
      </c>
      <c r="I20" s="118">
        <f t="shared" si="4"/>
        <v>3.5324175192550866</v>
      </c>
      <c r="J20" s="117">
        <v>108917</v>
      </c>
      <c r="K20" s="118">
        <f t="shared" si="5"/>
        <v>0.38123137404096119</v>
      </c>
      <c r="L20" s="117">
        <v>111619</v>
      </c>
      <c r="M20" s="118">
        <f t="shared" si="1"/>
        <v>2.4807881230661799E-2</v>
      </c>
      <c r="N20" s="117">
        <v>115450</v>
      </c>
      <c r="O20" s="118">
        <f t="shared" si="6"/>
        <v>3.4322113618649119E-2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1322486</v>
      </c>
      <c r="D21" s="120">
        <v>1299411</v>
      </c>
      <c r="E21" s="121">
        <f t="shared" si="0"/>
        <v>-1.7448199829714683E-2</v>
      </c>
      <c r="F21" s="120">
        <v>375345</v>
      </c>
      <c r="G21" s="121">
        <f>F21/D21-1</f>
        <v>-0.71114220212080703</v>
      </c>
      <c r="H21" s="120">
        <v>492258</v>
      </c>
      <c r="I21" s="121">
        <f t="shared" si="4"/>
        <v>0.31148143707788845</v>
      </c>
      <c r="J21" s="120">
        <v>1243535</v>
      </c>
      <c r="K21" s="121">
        <f t="shared" si="5"/>
        <v>1.5261854555944239</v>
      </c>
      <c r="L21" s="120">
        <v>1319978</v>
      </c>
      <c r="M21" s="121">
        <f t="shared" si="1"/>
        <v>6.1472334916186533E-2</v>
      </c>
      <c r="N21" s="120">
        <v>1387823</v>
      </c>
      <c r="O21" s="121">
        <f t="shared" si="6"/>
        <v>5.139858391579244E-2</v>
      </c>
      <c r="P21" s="120">
        <v>223777</v>
      </c>
      <c r="Q21" s="121">
        <v>4.3701931373509195E-2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714410-F634-42A4-97CE-0E6B74B419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6D99C1-6EE7-4547-8847-4BE90EF33BE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20AA8023-5E19-4295-BF2B-7827F2FD78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2025-03-24T10:30:05Z</dcterms:created>
  <dcterms:modified xsi:type="dcterms:W3CDTF">2025-03-25T13:13:48Z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