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gosto/"/>
    </mc:Choice>
  </mc:AlternateContent>
  <xr:revisionPtr revIDLastSave="19" documentId="8_{E3E0A38F-0A7D-486D-AC3D-CE3A5EC75C74}" xr6:coauthVersionLast="47" xr6:coauthVersionMax="47" xr10:uidLastSave="{07C7BEBF-6AE3-417B-8547-1AA70C93C65B}"/>
  <bookViews>
    <workbookView xWindow="-120" yWindow="-120" windowWidth="29040" windowHeight="15720" xr2:uid="{8772AC92-8A34-412A-8963-795469775C0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 localSheetId="24">#REF!</definedName>
    <definedName name="españafuerteventura" localSheetId="23">#REF!</definedName>
    <definedName name="españafuerteventura" localSheetId="7">#REF!</definedName>
    <definedName name="españafuerteventura" localSheetId="9">#REF!</definedName>
    <definedName name="españafuerteventura">#REF!</definedName>
    <definedName name="españafuerteventura0" localSheetId="24">#REF!</definedName>
    <definedName name="españafuerteventura0" localSheetId="23">#REF!</definedName>
    <definedName name="españafuerteventura0" localSheetId="7">#REF!</definedName>
    <definedName name="españafuerteventura0" localSheetId="9">#REF!</definedName>
    <definedName name="españafuerteventura0">#REF!</definedName>
    <definedName name="españagrancanaria" localSheetId="24">#REF!</definedName>
    <definedName name="españagrancanaria" localSheetId="23">#REF!</definedName>
    <definedName name="españagrancanaria" localSheetId="7">#REF!</definedName>
    <definedName name="españagrancanaria" localSheetId="9">#REF!</definedName>
    <definedName name="españagrancanaria">#REF!</definedName>
    <definedName name="españagrancanaria0" localSheetId="24">#REF!</definedName>
    <definedName name="españagrancanaria0" localSheetId="23">#REF!</definedName>
    <definedName name="españagrancanaria0" localSheetId="7">#REF!</definedName>
    <definedName name="españagrancanaria0" localSheetId="9">#REF!</definedName>
    <definedName name="españagrancanaria0">#REF!</definedName>
    <definedName name="españalanzarote" localSheetId="24">#REF!</definedName>
    <definedName name="españalanzarote" localSheetId="23">#REF!</definedName>
    <definedName name="españalanzarote" localSheetId="7">#REF!</definedName>
    <definedName name="españalanzarote" localSheetId="9">#REF!</definedName>
    <definedName name="españalanzarote">#REF!</definedName>
    <definedName name="españalanzarote0" localSheetId="24">#REF!</definedName>
    <definedName name="españalanzarote0" localSheetId="23">#REF!</definedName>
    <definedName name="españalanzarote0" localSheetId="7">#REF!</definedName>
    <definedName name="españalanzarote0" localSheetId="9">#REF!</definedName>
    <definedName name="españalanzarote0">#REF!</definedName>
    <definedName name="españalapalma" localSheetId="24">#REF!</definedName>
    <definedName name="españalapalma" localSheetId="23">#REF!</definedName>
    <definedName name="españalapalma" localSheetId="7">#REF!</definedName>
    <definedName name="españalapalma" localSheetId="9">#REF!</definedName>
    <definedName name="españalapalma">#REF!</definedName>
    <definedName name="españalapalma0" localSheetId="24">#REF!</definedName>
    <definedName name="españalapalma0" localSheetId="23">#REF!</definedName>
    <definedName name="españalapalma0" localSheetId="7">#REF!</definedName>
    <definedName name="españalapalma0" localSheetId="9">#REF!</definedName>
    <definedName name="españalapalma0">#REF!</definedName>
    <definedName name="españaTFN" localSheetId="24">#REF!</definedName>
    <definedName name="españaTFN" localSheetId="23">#REF!</definedName>
    <definedName name="españaTFN" localSheetId="7">#REF!</definedName>
    <definedName name="españaTFN" localSheetId="9">#REF!</definedName>
    <definedName name="españaTFN">#REF!</definedName>
    <definedName name="españaTFN0" localSheetId="24">#REF!</definedName>
    <definedName name="españaTFN0" localSheetId="23">#REF!</definedName>
    <definedName name="españaTFN0" localSheetId="7">#REF!</definedName>
    <definedName name="españaTFN0" localSheetId="9">#REF!</definedName>
    <definedName name="españaTFN0">#REF!</definedName>
    <definedName name="españaTFS" localSheetId="24">#REF!</definedName>
    <definedName name="españaTFS" localSheetId="23">#REF!</definedName>
    <definedName name="españaTFS" localSheetId="7">#REF!</definedName>
    <definedName name="españaTFS" localSheetId="9">#REF!</definedName>
    <definedName name="españaTFS">#REF!</definedName>
    <definedName name="españaTFS0" localSheetId="24">#REF!</definedName>
    <definedName name="españaTFS0" localSheetId="23">#REF!</definedName>
    <definedName name="españaTFS0" localSheetId="7">#REF!</definedName>
    <definedName name="españaTFS0" localSheetId="9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K87" i="33"/>
  <c r="L43" i="33"/>
  <c r="N104" i="52"/>
  <c r="N103" i="52"/>
  <c r="N102" i="52"/>
  <c r="N101" i="52"/>
  <c r="N100" i="52"/>
  <c r="N99" i="52"/>
  <c r="N98" i="52"/>
  <c r="N97" i="52"/>
  <c r="M95" i="52"/>
  <c r="N82" i="52"/>
  <c r="N81" i="52"/>
  <c r="N80" i="52"/>
  <c r="N79" i="52"/>
  <c r="N78" i="52"/>
  <c r="N77" i="52"/>
  <c r="N76" i="52"/>
  <c r="N75" i="52"/>
  <c r="M73" i="52"/>
  <c r="N60" i="52"/>
  <c r="N59" i="52"/>
  <c r="N58" i="52"/>
  <c r="N57" i="52"/>
  <c r="N56" i="52"/>
  <c r="N55" i="52"/>
  <c r="N54" i="52"/>
  <c r="N53" i="52"/>
  <c r="M51" i="52"/>
  <c r="N38" i="52"/>
  <c r="N37" i="52"/>
  <c r="N36" i="52"/>
  <c r="N35" i="52"/>
  <c r="N34" i="52"/>
  <c r="N33" i="52"/>
  <c r="N32" i="52"/>
  <c r="N31" i="52"/>
  <c r="M29" i="52"/>
  <c r="N16" i="52"/>
  <c r="N15" i="52"/>
  <c r="N14" i="52"/>
  <c r="N13" i="52"/>
  <c r="N12" i="52"/>
  <c r="N11" i="52"/>
  <c r="N10" i="52"/>
  <c r="N9" i="52"/>
  <c r="N262" i="51"/>
  <c r="N261" i="51"/>
  <c r="N260" i="51"/>
  <c r="N259" i="51"/>
  <c r="N258" i="51"/>
  <c r="N257" i="51"/>
  <c r="N256" i="51"/>
  <c r="N255" i="51"/>
  <c r="M253" i="51"/>
  <c r="N236" i="51"/>
  <c r="N235" i="51"/>
  <c r="N234" i="51"/>
  <c r="N233" i="51"/>
  <c r="N232" i="51"/>
  <c r="N231" i="51"/>
  <c r="N230" i="51"/>
  <c r="N229" i="51"/>
  <c r="M227" i="51"/>
  <c r="N214" i="51"/>
  <c r="N213" i="51"/>
  <c r="N212" i="51"/>
  <c r="N211" i="51"/>
  <c r="N210" i="51"/>
  <c r="N209" i="51"/>
  <c r="N208" i="51"/>
  <c r="N207" i="51"/>
  <c r="M205" i="51"/>
  <c r="N191" i="51"/>
  <c r="N190" i="51"/>
  <c r="N189" i="51"/>
  <c r="N188" i="51"/>
  <c r="N187" i="51"/>
  <c r="N186" i="51"/>
  <c r="N185" i="51"/>
  <c r="M183" i="51"/>
  <c r="N170" i="51"/>
  <c r="N169" i="51"/>
  <c r="N168" i="51"/>
  <c r="N167" i="51"/>
  <c r="N166" i="51"/>
  <c r="N165" i="51"/>
  <c r="N164" i="51"/>
  <c r="N163" i="51"/>
  <c r="M161" i="51"/>
  <c r="N147" i="51"/>
  <c r="N146" i="51"/>
  <c r="N145" i="51"/>
  <c r="N144" i="51"/>
  <c r="N143" i="51"/>
  <c r="N142" i="51"/>
  <c r="N141" i="51"/>
  <c r="M139" i="51"/>
  <c r="N126" i="51"/>
  <c r="N125" i="51"/>
  <c r="N124" i="51"/>
  <c r="N123" i="51"/>
  <c r="N122" i="51"/>
  <c r="N121" i="51"/>
  <c r="N120" i="51"/>
  <c r="N119" i="51"/>
  <c r="M117" i="51"/>
  <c r="N104" i="51"/>
  <c r="N103" i="51"/>
  <c r="N102" i="51"/>
  <c r="N101" i="51"/>
  <c r="N100" i="51"/>
  <c r="N99" i="51"/>
  <c r="N98" i="51"/>
  <c r="N97" i="51"/>
  <c r="M95" i="51"/>
  <c r="N82" i="51"/>
  <c r="N81" i="51"/>
  <c r="N80" i="51"/>
  <c r="N79" i="51"/>
  <c r="N78" i="51"/>
  <c r="N77" i="51"/>
  <c r="N76" i="51"/>
  <c r="N75" i="51"/>
  <c r="M73" i="51"/>
  <c r="N60" i="51"/>
  <c r="N59" i="51"/>
  <c r="N58" i="51"/>
  <c r="N57" i="51"/>
  <c r="N56" i="51"/>
  <c r="N55" i="51"/>
  <c r="N54" i="51"/>
  <c r="N53" i="51"/>
  <c r="M51" i="51"/>
  <c r="N38" i="51"/>
  <c r="N37" i="51"/>
  <c r="N36" i="51"/>
  <c r="N35" i="51"/>
  <c r="N34" i="51"/>
  <c r="N33" i="51"/>
  <c r="N32" i="51"/>
  <c r="N31" i="51"/>
  <c r="M29" i="51"/>
  <c r="N16" i="51"/>
  <c r="N15" i="51"/>
  <c r="N14" i="51"/>
  <c r="N13" i="51"/>
  <c r="N12" i="51"/>
  <c r="N11" i="51"/>
  <c r="N10" i="51"/>
  <c r="N9" i="51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95" i="52" s="1"/>
  <c r="N96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9" i="51" s="1"/>
  <c r="N104" i="50"/>
  <c r="N103" i="50"/>
  <c r="N102" i="50"/>
  <c r="N101" i="50"/>
  <c r="N100" i="50"/>
  <c r="N99" i="50"/>
  <c r="N98" i="50"/>
  <c r="N97" i="50"/>
  <c r="N96" i="50"/>
  <c r="N82" i="50"/>
  <c r="N81" i="50"/>
  <c r="N80" i="50"/>
  <c r="N79" i="50"/>
  <c r="N78" i="50"/>
  <c r="N77" i="50"/>
  <c r="N76" i="50"/>
  <c r="N75" i="50"/>
  <c r="N74" i="50"/>
  <c r="N60" i="50"/>
  <c r="N59" i="50"/>
  <c r="N58" i="50"/>
  <c r="N57" i="50"/>
  <c r="N56" i="50"/>
  <c r="N55" i="50"/>
  <c r="N54" i="50"/>
  <c r="N53" i="50"/>
  <c r="N52" i="50"/>
  <c r="N38" i="50"/>
  <c r="N37" i="50"/>
  <c r="N36" i="50"/>
  <c r="N35" i="50"/>
  <c r="N34" i="50"/>
  <c r="N33" i="50"/>
  <c r="N32" i="50"/>
  <c r="N31" i="50"/>
  <c r="N30" i="50"/>
  <c r="N16" i="50"/>
  <c r="N15" i="50"/>
  <c r="N14" i="50"/>
  <c r="N13" i="50"/>
  <c r="N12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F96" i="50"/>
  <c r="E95" i="50"/>
  <c r="C95" i="50" s="1"/>
  <c r="D96" i="50" s="1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E73" i="50"/>
  <c r="F74" i="50" s="1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E51" i="50"/>
  <c r="F52" i="50" s="1"/>
  <c r="C51" i="50"/>
  <c r="D52" i="50" s="1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N280" i="49"/>
  <c r="N279" i="49"/>
  <c r="N278" i="49"/>
  <c r="N277" i="49"/>
  <c r="N276" i="49"/>
  <c r="N275" i="49"/>
  <c r="N274" i="49"/>
  <c r="N273" i="49"/>
  <c r="N272" i="49"/>
  <c r="M271" i="49"/>
  <c r="N258" i="49"/>
  <c r="N257" i="49"/>
  <c r="N256" i="49"/>
  <c r="N255" i="49"/>
  <c r="N254" i="49"/>
  <c r="N253" i="49"/>
  <c r="N252" i="49"/>
  <c r="N251" i="49"/>
  <c r="N250" i="49"/>
  <c r="M249" i="49"/>
  <c r="N236" i="49"/>
  <c r="N235" i="49"/>
  <c r="N234" i="49"/>
  <c r="N233" i="49"/>
  <c r="N232" i="49"/>
  <c r="N231" i="49"/>
  <c r="N230" i="49"/>
  <c r="N229" i="49"/>
  <c r="M227" i="49"/>
  <c r="N228" i="49" s="1"/>
  <c r="N214" i="49"/>
  <c r="N213" i="49"/>
  <c r="N212" i="49"/>
  <c r="N211" i="49"/>
  <c r="N210" i="49"/>
  <c r="N209" i="49"/>
  <c r="N208" i="49"/>
  <c r="N207" i="49"/>
  <c r="N206" i="49"/>
  <c r="M205" i="49"/>
  <c r="N192" i="49"/>
  <c r="N191" i="49"/>
  <c r="N190" i="49"/>
  <c r="N189" i="49"/>
  <c r="N188" i="49"/>
  <c r="N187" i="49"/>
  <c r="N186" i="49"/>
  <c r="N185" i="49"/>
  <c r="N184" i="49"/>
  <c r="M183" i="49"/>
  <c r="N170" i="49"/>
  <c r="N169" i="49"/>
  <c r="N168" i="49"/>
  <c r="N167" i="49"/>
  <c r="N166" i="49"/>
  <c r="N165" i="49"/>
  <c r="N164" i="49"/>
  <c r="N163" i="49"/>
  <c r="N162" i="49"/>
  <c r="M161" i="49"/>
  <c r="N148" i="49"/>
  <c r="N147" i="49"/>
  <c r="N146" i="49"/>
  <c r="N145" i="49"/>
  <c r="N144" i="49"/>
  <c r="N143" i="49"/>
  <c r="N142" i="49"/>
  <c r="N141" i="49"/>
  <c r="M139" i="49"/>
  <c r="N140" i="49" s="1"/>
  <c r="N126" i="49"/>
  <c r="N125" i="49"/>
  <c r="N124" i="49"/>
  <c r="N123" i="49"/>
  <c r="N122" i="49"/>
  <c r="N121" i="49"/>
  <c r="N120" i="49"/>
  <c r="N119" i="49"/>
  <c r="N118" i="49"/>
  <c r="M117" i="49"/>
  <c r="N104" i="49"/>
  <c r="N103" i="49"/>
  <c r="N102" i="49"/>
  <c r="N101" i="49"/>
  <c r="N100" i="49"/>
  <c r="N99" i="49"/>
  <c r="N98" i="49"/>
  <c r="N97" i="49"/>
  <c r="N96" i="49"/>
  <c r="M95" i="49"/>
  <c r="N82" i="49"/>
  <c r="N81" i="49"/>
  <c r="N80" i="49"/>
  <c r="N79" i="49"/>
  <c r="N78" i="49"/>
  <c r="N77" i="49"/>
  <c r="N76" i="49"/>
  <c r="N75" i="49"/>
  <c r="N74" i="49"/>
  <c r="M73" i="49"/>
  <c r="N60" i="49"/>
  <c r="N59" i="49"/>
  <c r="N58" i="49"/>
  <c r="N57" i="49"/>
  <c r="N56" i="49"/>
  <c r="N55" i="49"/>
  <c r="N54" i="49"/>
  <c r="N53" i="49"/>
  <c r="M51" i="49"/>
  <c r="N52" i="49" s="1"/>
  <c r="N38" i="49"/>
  <c r="N37" i="49"/>
  <c r="N36" i="49"/>
  <c r="N35" i="49"/>
  <c r="N34" i="49"/>
  <c r="N33" i="49"/>
  <c r="N32" i="49"/>
  <c r="N31" i="49"/>
  <c r="N30" i="49"/>
  <c r="M29" i="49"/>
  <c r="N16" i="49"/>
  <c r="N15" i="49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K161" i="49"/>
  <c r="L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49" i="49" s="1"/>
  <c r="L250" i="49" s="1"/>
  <c r="K29" i="52" l="1"/>
  <c r="N30" i="52" s="1"/>
  <c r="K73" i="52"/>
  <c r="N74" i="52" s="1"/>
  <c r="N8" i="52"/>
  <c r="K95" i="51"/>
  <c r="K117" i="51"/>
  <c r="K205" i="51"/>
  <c r="K227" i="51"/>
  <c r="K183" i="51"/>
  <c r="K161" i="51"/>
  <c r="K139" i="51"/>
  <c r="N8" i="51"/>
  <c r="I7" i="51"/>
  <c r="K253" i="51"/>
  <c r="I51" i="51"/>
  <c r="K51" i="51"/>
  <c r="K51" i="52"/>
  <c r="N52" i="52" s="1"/>
  <c r="I73" i="51"/>
  <c r="K73" i="51"/>
  <c r="I29" i="51"/>
  <c r="I7" i="52"/>
  <c r="L8" i="51"/>
  <c r="I95" i="51"/>
  <c r="I139" i="51"/>
  <c r="I183" i="51"/>
  <c r="G7" i="50"/>
  <c r="J8" i="50"/>
  <c r="L8" i="50"/>
  <c r="C73" i="50"/>
  <c r="D74" i="50" s="1"/>
  <c r="K227" i="49"/>
  <c r="L228" i="49" s="1"/>
  <c r="K73" i="49"/>
  <c r="L74" i="49" s="1"/>
  <c r="K51" i="49"/>
  <c r="L52" i="49" s="1"/>
  <c r="K205" i="49"/>
  <c r="L206" i="49" s="1"/>
  <c r="K183" i="49"/>
  <c r="L184" i="49" s="1"/>
  <c r="L8" i="49"/>
  <c r="K29" i="49"/>
  <c r="L30" i="49" s="1"/>
  <c r="K139" i="49"/>
  <c r="L140" i="49" s="1"/>
  <c r="K117" i="49"/>
  <c r="L118" i="49" s="1"/>
  <c r="I7" i="49"/>
  <c r="K95" i="49"/>
  <c r="L96" i="49" s="1"/>
  <c r="K271" i="49"/>
  <c r="L272" i="49" s="1"/>
  <c r="I227" i="51" l="1"/>
  <c r="I117" i="51"/>
  <c r="I253" i="51"/>
  <c r="G7" i="51"/>
  <c r="I161" i="51"/>
  <c r="I205" i="51"/>
  <c r="I73" i="52"/>
  <c r="I29" i="52"/>
  <c r="J8" i="52"/>
  <c r="I95" i="52"/>
  <c r="G7" i="52"/>
  <c r="L8" i="52"/>
  <c r="I51" i="52"/>
  <c r="L52" i="52"/>
  <c r="H8" i="50"/>
  <c r="E7" i="50"/>
  <c r="I227" i="49"/>
  <c r="J228" i="49" s="1"/>
  <c r="I73" i="49"/>
  <c r="J74" i="49" s="1"/>
  <c r="I139" i="49"/>
  <c r="J140" i="49" s="1"/>
  <c r="I249" i="49"/>
  <c r="J250" i="49" s="1"/>
  <c r="I271" i="49"/>
  <c r="J272" i="49" s="1"/>
  <c r="I95" i="49"/>
  <c r="J96" i="49" s="1"/>
  <c r="G7" i="49"/>
  <c r="I29" i="49"/>
  <c r="J30" i="49" s="1"/>
  <c r="I117" i="49"/>
  <c r="J118" i="49" s="1"/>
  <c r="J8" i="49"/>
  <c r="I161" i="49"/>
  <c r="J162" i="49" s="1"/>
  <c r="I205" i="49"/>
  <c r="J206" i="49" s="1"/>
  <c r="I183" i="49"/>
  <c r="J184" i="49" s="1"/>
  <c r="I51" i="49"/>
  <c r="J52" i="49" s="1"/>
  <c r="E7" i="51" l="1"/>
  <c r="H8" i="51"/>
  <c r="G183" i="51"/>
  <c r="H184" i="51" s="1"/>
  <c r="G29" i="51"/>
  <c r="H30" i="51" s="1"/>
  <c r="G227" i="51"/>
  <c r="H228" i="51" s="1"/>
  <c r="G117" i="51"/>
  <c r="H118" i="51" s="1"/>
  <c r="G139" i="51"/>
  <c r="H140" i="51" s="1"/>
  <c r="G161" i="51"/>
  <c r="H162" i="51" s="1"/>
  <c r="G73" i="51"/>
  <c r="H74" i="51" s="1"/>
  <c r="G51" i="51"/>
  <c r="H52" i="51" s="1"/>
  <c r="G205" i="51"/>
  <c r="H206" i="51" s="1"/>
  <c r="J8" i="51"/>
  <c r="G253" i="51"/>
  <c r="H254" i="51" s="1"/>
  <c r="G95" i="51"/>
  <c r="H96" i="51" s="1"/>
  <c r="L96" i="52"/>
  <c r="L30" i="52"/>
  <c r="J74" i="52"/>
  <c r="L74" i="52"/>
  <c r="E7" i="52"/>
  <c r="G73" i="52"/>
  <c r="G95" i="52"/>
  <c r="G29" i="52"/>
  <c r="G51" i="52"/>
  <c r="F8" i="50"/>
  <c r="C7" i="50"/>
  <c r="G205" i="49"/>
  <c r="H206" i="49" s="1"/>
  <c r="G117" i="49"/>
  <c r="H118" i="49" s="1"/>
  <c r="G227" i="49"/>
  <c r="H228" i="49" s="1"/>
  <c r="G73" i="49"/>
  <c r="H74" i="49" s="1"/>
  <c r="G249" i="49"/>
  <c r="H250" i="49" s="1"/>
  <c r="G271" i="49"/>
  <c r="H272" i="49" s="1"/>
  <c r="G95" i="49"/>
  <c r="H96" i="49" s="1"/>
  <c r="E7" i="49"/>
  <c r="G139" i="49"/>
  <c r="H140" i="49" s="1"/>
  <c r="G29" i="49"/>
  <c r="H30" i="49" s="1"/>
  <c r="H8" i="49"/>
  <c r="G183" i="49"/>
  <c r="H184" i="49" s="1"/>
  <c r="G161" i="49"/>
  <c r="H162" i="49" s="1"/>
  <c r="G51" i="49"/>
  <c r="H52" i="49" s="1"/>
  <c r="E29" i="51" l="1"/>
  <c r="F30" i="51" s="1"/>
  <c r="E51" i="51"/>
  <c r="F52" i="51" s="1"/>
  <c r="E73" i="51"/>
  <c r="F74" i="51" s="1"/>
  <c r="C7" i="51"/>
  <c r="E253" i="51"/>
  <c r="F254" i="51" s="1"/>
  <c r="E227" i="51"/>
  <c r="F228" i="51" s="1"/>
  <c r="E205" i="51"/>
  <c r="F206" i="51" s="1"/>
  <c r="E95" i="51"/>
  <c r="F96" i="51" s="1"/>
  <c r="E183" i="51"/>
  <c r="F184" i="51" s="1"/>
  <c r="E161" i="51"/>
  <c r="F162" i="51" s="1"/>
  <c r="E139" i="51"/>
  <c r="F140" i="51" s="1"/>
  <c r="E117" i="51"/>
  <c r="F118" i="51" s="1"/>
  <c r="E51" i="52"/>
  <c r="E95" i="52"/>
  <c r="C7" i="52"/>
  <c r="F8" i="52" s="1"/>
  <c r="E73" i="52"/>
  <c r="E29" i="52"/>
  <c r="H52" i="52"/>
  <c r="J52" i="52"/>
  <c r="H8" i="52"/>
  <c r="J30" i="52"/>
  <c r="H96" i="52"/>
  <c r="H74" i="52"/>
  <c r="J96" i="52"/>
  <c r="E29" i="50"/>
  <c r="F30" i="50" s="1"/>
  <c r="C29" i="50"/>
  <c r="D30" i="50" s="1"/>
  <c r="D8" i="50"/>
  <c r="E183" i="49"/>
  <c r="F184" i="49" s="1"/>
  <c r="E51" i="49"/>
  <c r="F52" i="49" s="1"/>
  <c r="E205" i="49"/>
  <c r="F206" i="49" s="1"/>
  <c r="E227" i="49"/>
  <c r="F228" i="49" s="1"/>
  <c r="E73" i="49"/>
  <c r="F74" i="49" s="1"/>
  <c r="E95" i="49"/>
  <c r="F96" i="49" s="1"/>
  <c r="C7" i="49"/>
  <c r="E249" i="49"/>
  <c r="F250" i="49" s="1"/>
  <c r="E271" i="49"/>
  <c r="F272" i="49" s="1"/>
  <c r="E117" i="49"/>
  <c r="F118" i="49" s="1"/>
  <c r="E161" i="49"/>
  <c r="F162" i="49" s="1"/>
  <c r="E139" i="49"/>
  <c r="F140" i="49" s="1"/>
  <c r="E29" i="49"/>
  <c r="F30" i="49" s="1"/>
  <c r="F8" i="49"/>
  <c r="C51" i="51" l="1"/>
  <c r="D52" i="51" s="1"/>
  <c r="C161" i="51"/>
  <c r="D162" i="51" s="1"/>
  <c r="C139" i="51"/>
  <c r="D140" i="51" s="1"/>
  <c r="C117" i="51"/>
  <c r="D118" i="51" s="1"/>
  <c r="D8" i="51"/>
  <c r="C95" i="51"/>
  <c r="D96" i="51" s="1"/>
  <c r="C183" i="51"/>
  <c r="D184" i="51" s="1"/>
  <c r="C73" i="51"/>
  <c r="D74" i="51" s="1"/>
  <c r="C205" i="51"/>
  <c r="D206" i="51" s="1"/>
  <c r="C227" i="51"/>
  <c r="D228" i="51" s="1"/>
  <c r="C253" i="51"/>
  <c r="D254" i="51" s="1"/>
  <c r="C29" i="51"/>
  <c r="D30" i="51" s="1"/>
  <c r="F8" i="51"/>
  <c r="C51" i="52"/>
  <c r="D52" i="52" s="1"/>
  <c r="C73" i="52"/>
  <c r="D74" i="52" s="1"/>
  <c r="C95" i="52"/>
  <c r="D96" i="52" s="1"/>
  <c r="C29" i="52"/>
  <c r="D30" i="52" s="1"/>
  <c r="D8" i="52"/>
  <c r="H30" i="52"/>
  <c r="F52" i="52"/>
  <c r="C161" i="49"/>
  <c r="D162" i="49" s="1"/>
  <c r="C183" i="49"/>
  <c r="D184" i="49" s="1"/>
  <c r="C51" i="49"/>
  <c r="D52" i="49" s="1"/>
  <c r="C249" i="49"/>
  <c r="D250" i="49" s="1"/>
  <c r="C205" i="49"/>
  <c r="D206" i="49" s="1"/>
  <c r="C227" i="49"/>
  <c r="D228" i="49" s="1"/>
  <c r="C73" i="49"/>
  <c r="D74" i="49" s="1"/>
  <c r="C271" i="49"/>
  <c r="D272" i="49" s="1"/>
  <c r="C95" i="49"/>
  <c r="D96" i="49" s="1"/>
  <c r="C117" i="49"/>
  <c r="D118" i="49" s="1"/>
  <c r="C139" i="49"/>
  <c r="D140" i="49" s="1"/>
  <c r="C29" i="49"/>
  <c r="D30" i="49" s="1"/>
  <c r="D8" i="49"/>
  <c r="O135" i="45"/>
  <c r="N135" i="45"/>
  <c r="H135" i="45"/>
  <c r="G135" i="45"/>
  <c r="N5" i="45"/>
  <c r="M5" i="45"/>
  <c r="F5" i="45"/>
  <c r="L135" i="44"/>
  <c r="I135" i="44"/>
  <c r="H135" i="44"/>
  <c r="G135" i="44"/>
  <c r="N5" i="44"/>
  <c r="L5" i="44"/>
  <c r="F5" i="44"/>
  <c r="M135" i="43"/>
  <c r="K135" i="43"/>
  <c r="I135" i="43"/>
  <c r="H135" i="43"/>
  <c r="G135" i="43"/>
  <c r="S5" i="43"/>
  <c r="R5" i="43"/>
  <c r="J5" i="43"/>
  <c r="I5" i="43"/>
  <c r="O133" i="42"/>
  <c r="M133" i="42"/>
  <c r="L133" i="42"/>
  <c r="K133" i="42"/>
  <c r="N133" i="42"/>
  <c r="I133" i="42"/>
  <c r="H133" i="42"/>
  <c r="G133" i="42"/>
  <c r="S5" i="42"/>
  <c r="J5" i="42"/>
  <c r="I5" i="42"/>
  <c r="H5" i="42"/>
  <c r="N5" i="41"/>
  <c r="M5" i="41"/>
  <c r="F5" i="41"/>
  <c r="M133" i="40"/>
  <c r="L133" i="40"/>
  <c r="K133" i="40"/>
  <c r="I133" i="40"/>
  <c r="N5" i="40"/>
  <c r="L5" i="40"/>
  <c r="I5" i="40"/>
  <c r="H5" i="40"/>
  <c r="F5" i="40"/>
  <c r="M123" i="39"/>
  <c r="L123" i="39"/>
  <c r="K123" i="39"/>
  <c r="I123" i="39"/>
  <c r="S5" i="39"/>
  <c r="T5" i="39"/>
  <c r="H5" i="39"/>
  <c r="I5" i="39"/>
  <c r="R5" i="39"/>
  <c r="J5" i="37"/>
  <c r="B3" i="37"/>
  <c r="B3" i="36"/>
  <c r="V29" i="35"/>
  <c r="AV7" i="35"/>
  <c r="AJ7" i="35"/>
  <c r="H7" i="35"/>
  <c r="M29" i="33"/>
  <c r="K29" i="33"/>
  <c r="H8" i="33"/>
  <c r="M95" i="33"/>
  <c r="L96" i="31"/>
  <c r="J96" i="31"/>
  <c r="F96" i="31"/>
  <c r="D96" i="31"/>
  <c r="D74" i="31"/>
  <c r="L74" i="31"/>
  <c r="H74" i="31"/>
  <c r="F74" i="31"/>
  <c r="F52" i="31"/>
  <c r="D52" i="31"/>
  <c r="J52" i="31"/>
  <c r="H52" i="31"/>
  <c r="H30" i="31"/>
  <c r="L8" i="31"/>
  <c r="D8" i="31"/>
  <c r="F8" i="31"/>
  <c r="L272" i="30"/>
  <c r="J272" i="30"/>
  <c r="N272" i="30"/>
  <c r="H272" i="30"/>
  <c r="D272" i="30"/>
  <c r="B270" i="30"/>
  <c r="N250" i="30"/>
  <c r="L250" i="30"/>
  <c r="H250" i="30"/>
  <c r="D250" i="30"/>
  <c r="B248" i="30"/>
  <c r="J228" i="30"/>
  <c r="L228" i="30"/>
  <c r="H228" i="30"/>
  <c r="D228" i="30"/>
  <c r="B226" i="30"/>
  <c r="H206" i="30"/>
  <c r="F206" i="30"/>
  <c r="D206" i="30"/>
  <c r="B204" i="30"/>
  <c r="L184" i="30"/>
  <c r="H184" i="30"/>
  <c r="J184" i="30"/>
  <c r="F184" i="30"/>
  <c r="D184" i="30"/>
  <c r="B182" i="30"/>
  <c r="H162" i="30"/>
  <c r="F162" i="30"/>
  <c r="D162" i="30"/>
  <c r="J162" i="30"/>
  <c r="B160" i="30"/>
  <c r="N140" i="30"/>
  <c r="H140" i="30"/>
  <c r="F140" i="30"/>
  <c r="D140" i="30"/>
  <c r="L140" i="30"/>
  <c r="J140" i="30"/>
  <c r="B138" i="30"/>
  <c r="L118" i="30"/>
  <c r="J118" i="30"/>
  <c r="H118" i="30"/>
  <c r="N118" i="30"/>
  <c r="F118" i="30"/>
  <c r="D118" i="30"/>
  <c r="B116" i="30"/>
  <c r="N96" i="30"/>
  <c r="L96" i="30"/>
  <c r="F96" i="30"/>
  <c r="J96" i="30"/>
  <c r="H96" i="30"/>
  <c r="D96" i="30"/>
  <c r="H74" i="30"/>
  <c r="J74" i="30"/>
  <c r="F74" i="30"/>
  <c r="D74" i="30"/>
  <c r="J52" i="30"/>
  <c r="D52" i="30"/>
  <c r="H30" i="30"/>
  <c r="J30" i="30"/>
  <c r="D30" i="30"/>
  <c r="J8" i="30"/>
  <c r="D8" i="30"/>
  <c r="N8" i="30"/>
  <c r="L8" i="30"/>
  <c r="F8" i="30"/>
  <c r="M6" i="28"/>
  <c r="B4" i="28"/>
  <c r="K6" i="27"/>
  <c r="J6" i="27"/>
  <c r="I6" i="27"/>
  <c r="B3" i="27"/>
  <c r="B4" i="26"/>
  <c r="X7" i="22"/>
  <c r="J7" i="22"/>
  <c r="B4" i="22"/>
  <c r="B5" i="21"/>
  <c r="B4" i="19"/>
  <c r="Y6" i="18"/>
  <c r="R6" i="18"/>
  <c r="Q6" i="18"/>
  <c r="J6" i="18"/>
  <c r="I6" i="18"/>
  <c r="B3" i="18"/>
  <c r="V7" i="17"/>
  <c r="U7" i="17"/>
  <c r="K7" i="17"/>
  <c r="J7" i="17"/>
  <c r="I7" i="17"/>
  <c r="B4" i="17"/>
  <c r="W7" i="16"/>
  <c r="V7" i="16"/>
  <c r="U7" i="16"/>
  <c r="K7" i="16"/>
  <c r="B4" i="16"/>
  <c r="Y7" i="15"/>
  <c r="X7" i="15"/>
  <c r="W7" i="15"/>
  <c r="M7" i="15"/>
  <c r="K7" i="15"/>
  <c r="I7" i="15"/>
  <c r="B4" i="15"/>
  <c r="T9" i="14"/>
  <c r="J9" i="14"/>
  <c r="B6" i="14"/>
  <c r="K6" i="13"/>
  <c r="J6" i="13"/>
  <c r="I6" i="13"/>
  <c r="B3" i="13"/>
  <c r="V5" i="12"/>
  <c r="L5" i="12"/>
  <c r="K5" i="12"/>
  <c r="B3" i="6"/>
  <c r="T6" i="5"/>
  <c r="M6" i="5"/>
  <c r="K6" i="5"/>
  <c r="I6" i="5"/>
  <c r="B3" i="5"/>
  <c r="L152" i="3"/>
  <c r="L79" i="3"/>
  <c r="L6" i="3"/>
  <c r="J6" i="3"/>
  <c r="L58" i="2"/>
  <c r="J31" i="2"/>
  <c r="B39" i="1"/>
  <c r="B38" i="1"/>
  <c r="B37" i="1"/>
  <c r="M2" i="1"/>
  <c r="E76" i="26"/>
  <c r="C63" i="22"/>
  <c r="G35" i="22"/>
  <c r="D147" i="22"/>
  <c r="C105" i="22"/>
  <c r="D36" i="21"/>
  <c r="G63" i="22"/>
  <c r="F92" i="21"/>
  <c r="N22" i="21"/>
  <c r="D91" i="22"/>
  <c r="H49" i="22"/>
  <c r="D134" i="21"/>
  <c r="F50" i="21"/>
  <c r="M22" i="21"/>
  <c r="G77" i="22"/>
  <c r="C49" i="22"/>
  <c r="F148" i="21"/>
  <c r="D77" i="22"/>
  <c r="C35" i="22"/>
  <c r="D148" i="21"/>
  <c r="F64" i="21"/>
  <c r="F22" i="21"/>
  <c r="G105" i="22"/>
  <c r="D64" i="21"/>
  <c r="D22" i="21"/>
  <c r="D120" i="21"/>
  <c r="F36" i="21"/>
  <c r="F162" i="21"/>
  <c r="C22" i="21"/>
  <c r="U8" i="18"/>
  <c r="M8" i="18"/>
  <c r="E8" i="18"/>
  <c r="D119" i="17"/>
  <c r="D93" i="17"/>
  <c r="E49" i="17"/>
  <c r="E23" i="17"/>
  <c r="S21" i="17"/>
  <c r="F161" i="16"/>
  <c r="F135" i="16"/>
  <c r="E119" i="16"/>
  <c r="E93" i="16"/>
  <c r="T36" i="18"/>
  <c r="M34" i="18"/>
  <c r="O20" i="18"/>
  <c r="G20" i="18"/>
  <c r="T8" i="18"/>
  <c r="L8" i="18"/>
  <c r="D8" i="18"/>
  <c r="E91" i="17"/>
  <c r="E65" i="17"/>
  <c r="G63" i="17"/>
  <c r="D49" i="17"/>
  <c r="G37" i="17"/>
  <c r="D23" i="17"/>
  <c r="R21" i="17"/>
  <c r="G21" i="17"/>
  <c r="P9" i="17"/>
  <c r="E9" i="17"/>
  <c r="E161" i="16"/>
  <c r="E135" i="16"/>
  <c r="F91" i="16"/>
  <c r="O9" i="17"/>
  <c r="D9" i="17"/>
  <c r="F107" i="16"/>
  <c r="E91" i="16"/>
  <c r="E65" i="16"/>
  <c r="P9" i="16"/>
  <c r="E9" i="16"/>
  <c r="T20" i="18"/>
  <c r="L20" i="18"/>
  <c r="D20" i="18"/>
  <c r="D37" i="17"/>
  <c r="O21" i="17"/>
  <c r="D21" i="17"/>
  <c r="F79" i="16"/>
  <c r="E63" i="16"/>
  <c r="E37" i="16"/>
  <c r="P21" i="16"/>
  <c r="E21" i="16"/>
  <c r="E134" i="18"/>
  <c r="L62" i="18"/>
  <c r="G36" i="18"/>
  <c r="D34" i="18"/>
  <c r="U22" i="18"/>
  <c r="M22" i="18"/>
  <c r="E22" i="18"/>
  <c r="S20" i="18"/>
  <c r="K20" i="18"/>
  <c r="C20" i="18"/>
  <c r="E147" i="17"/>
  <c r="E121" i="17"/>
  <c r="G119" i="17"/>
  <c r="D105" i="17"/>
  <c r="G93" i="17"/>
  <c r="D79" i="17"/>
  <c r="E35" i="17"/>
  <c r="G161" i="17"/>
  <c r="F23" i="16"/>
  <c r="D113" i="11"/>
  <c r="D109" i="11"/>
  <c r="D105" i="11"/>
  <c r="D101" i="11"/>
  <c r="D89" i="11"/>
  <c r="D85" i="11"/>
  <c r="D81" i="11"/>
  <c r="D77" i="11"/>
  <c r="C21" i="17"/>
  <c r="F121" i="16"/>
  <c r="E23" i="16"/>
  <c r="U106" i="18"/>
  <c r="F49" i="16"/>
  <c r="Q9" i="16"/>
  <c r="G35" i="15"/>
  <c r="S21" i="15"/>
  <c r="F21" i="15"/>
  <c r="G163" i="14"/>
  <c r="G149" i="14"/>
  <c r="G135" i="14"/>
  <c r="G121" i="14"/>
  <c r="G107" i="14"/>
  <c r="G93" i="14"/>
  <c r="G79" i="14"/>
  <c r="G65" i="14"/>
  <c r="C63" i="17"/>
  <c r="E105" i="16"/>
  <c r="E49" i="16"/>
  <c r="F35" i="15"/>
  <c r="R21" i="15"/>
  <c r="F163" i="14"/>
  <c r="F149" i="14"/>
  <c r="F135" i="14"/>
  <c r="F121" i="14"/>
  <c r="F107" i="14"/>
  <c r="F77" i="17"/>
  <c r="C77" i="16"/>
  <c r="G65" i="16"/>
  <c r="G9" i="16"/>
  <c r="Q21" i="15"/>
  <c r="E163" i="14"/>
  <c r="E149" i="14"/>
  <c r="E135" i="14"/>
  <c r="E121" i="14"/>
  <c r="E107" i="14"/>
  <c r="E93" i="14"/>
  <c r="C37" i="17"/>
  <c r="E79" i="16"/>
  <c r="F65" i="16"/>
  <c r="S21" i="16"/>
  <c r="F9" i="16"/>
  <c r="D163" i="14"/>
  <c r="D149" i="14"/>
  <c r="D135" i="14"/>
  <c r="D121" i="14"/>
  <c r="D107" i="14"/>
  <c r="D93" i="14"/>
  <c r="D79" i="14"/>
  <c r="D65" i="14"/>
  <c r="D51" i="14"/>
  <c r="D37" i="14"/>
  <c r="F51" i="17"/>
  <c r="C133" i="16"/>
  <c r="F35" i="16"/>
  <c r="G77" i="15"/>
  <c r="F146" i="13"/>
  <c r="F147" i="16"/>
  <c r="D65" i="11"/>
  <c r="D61" i="11"/>
  <c r="D57" i="11"/>
  <c r="D41" i="11"/>
  <c r="D37" i="11"/>
  <c r="D33" i="11"/>
  <c r="D21" i="11"/>
  <c r="D17" i="11"/>
  <c r="D13" i="11"/>
  <c r="D9" i="11"/>
  <c r="F65" i="14"/>
  <c r="E51" i="14"/>
  <c r="U12" i="12"/>
  <c r="U10" i="12"/>
  <c r="D66" i="11"/>
  <c r="D60" i="11"/>
  <c r="D55" i="11"/>
  <c r="D42" i="11"/>
  <c r="D36" i="11"/>
  <c r="D31" i="11"/>
  <c r="D18" i="11"/>
  <c r="D12" i="11"/>
  <c r="M20" i="9"/>
  <c r="E20" i="9"/>
  <c r="K18" i="9"/>
  <c r="Q16" i="9"/>
  <c r="I16" i="9"/>
  <c r="O14" i="9"/>
  <c r="G14" i="9"/>
  <c r="M12" i="9"/>
  <c r="E12" i="9"/>
  <c r="K10" i="9"/>
  <c r="E65" i="14"/>
  <c r="G23" i="14"/>
  <c r="F20" i="13"/>
  <c r="U55" i="12"/>
  <c r="U47" i="12"/>
  <c r="U39" i="12"/>
  <c r="U31" i="12"/>
  <c r="U23" i="12"/>
  <c r="U15" i="12"/>
  <c r="U13" i="12"/>
  <c r="D108" i="11"/>
  <c r="D103" i="11"/>
  <c r="D90" i="11"/>
  <c r="D84" i="11"/>
  <c r="D79" i="11"/>
  <c r="M21" i="9"/>
  <c r="E21" i="9"/>
  <c r="K19" i="9"/>
  <c r="Q17" i="9"/>
  <c r="I17" i="9"/>
  <c r="O15" i="9"/>
  <c r="G15" i="9"/>
  <c r="M13" i="9"/>
  <c r="E13" i="9"/>
  <c r="K11" i="9"/>
  <c r="Q9" i="9"/>
  <c r="I9" i="9"/>
  <c r="F23" i="14"/>
  <c r="E20" i="13"/>
  <c r="D64" i="11"/>
  <c r="D59" i="11"/>
  <c r="D54" i="11"/>
  <c r="D40" i="11"/>
  <c r="D35" i="11"/>
  <c r="D16" i="11"/>
  <c r="D11" i="11"/>
  <c r="K20" i="9"/>
  <c r="Q18" i="9"/>
  <c r="I18" i="9"/>
  <c r="O16" i="9"/>
  <c r="G16" i="9"/>
  <c r="M14" i="9"/>
  <c r="E14" i="9"/>
  <c r="K12" i="9"/>
  <c r="Q10" i="9"/>
  <c r="I10" i="9"/>
  <c r="E23" i="14"/>
  <c r="F160" i="13"/>
  <c r="Q20" i="13"/>
  <c r="U57" i="12"/>
  <c r="U49" i="12"/>
  <c r="U41" i="12"/>
  <c r="U33" i="12"/>
  <c r="U25" i="12"/>
  <c r="U17" i="12"/>
  <c r="D112" i="11"/>
  <c r="D107" i="11"/>
  <c r="D102" i="11"/>
  <c r="D88" i="11"/>
  <c r="D83" i="11"/>
  <c r="D78" i="11"/>
  <c r="K21" i="9"/>
  <c r="Q19" i="9"/>
  <c r="I19" i="9"/>
  <c r="O17" i="9"/>
  <c r="G17" i="9"/>
  <c r="M15" i="9"/>
  <c r="E15" i="9"/>
  <c r="K13" i="9"/>
  <c r="Q11" i="9"/>
  <c r="I11" i="9"/>
  <c r="O9" i="9"/>
  <c r="G9" i="9"/>
  <c r="D23" i="14"/>
  <c r="E160" i="13"/>
  <c r="F48" i="13"/>
  <c r="G34" i="13"/>
  <c r="P20" i="13"/>
  <c r="F54" i="12"/>
  <c r="U6" i="12"/>
  <c r="F53" i="12"/>
  <c r="U14" i="12"/>
  <c r="D63" i="11"/>
  <c r="D58" i="11"/>
  <c r="D44" i="11"/>
  <c r="D39" i="11"/>
  <c r="D34" i="11"/>
  <c r="D20" i="11"/>
  <c r="D15" i="11"/>
  <c r="D10" i="11"/>
  <c r="Q20" i="9"/>
  <c r="I20" i="9"/>
  <c r="O18" i="9"/>
  <c r="G18" i="9"/>
  <c r="M16" i="9"/>
  <c r="E16" i="9"/>
  <c r="K14" i="9"/>
  <c r="Q12" i="9"/>
  <c r="I12" i="9"/>
  <c r="O10" i="9"/>
  <c r="G10" i="9"/>
  <c r="G37" i="14"/>
  <c r="F90" i="13"/>
  <c r="F62" i="13"/>
  <c r="E48" i="13"/>
  <c r="F34" i="13"/>
  <c r="U51" i="12"/>
  <c r="U43" i="12"/>
  <c r="U35" i="12"/>
  <c r="U27" i="12"/>
  <c r="U19" i="12"/>
  <c r="D111" i="11"/>
  <c r="D106" i="11"/>
  <c r="D100" i="11"/>
  <c r="D87" i="11"/>
  <c r="D82" i="11"/>
  <c r="I21" i="9"/>
  <c r="O19" i="9"/>
  <c r="G19" i="9"/>
  <c r="M17" i="9"/>
  <c r="E17" i="9"/>
  <c r="K15" i="9"/>
  <c r="Q13" i="9"/>
  <c r="I13" i="9"/>
  <c r="O11" i="9"/>
  <c r="G11" i="9"/>
  <c r="M9" i="9"/>
  <c r="E9" i="9"/>
  <c r="G77" i="16"/>
  <c r="F93" i="14"/>
  <c r="F79" i="14"/>
  <c r="G51" i="14"/>
  <c r="F37" i="14"/>
  <c r="P23" i="14"/>
  <c r="C160" i="13"/>
  <c r="C146" i="13"/>
  <c r="F132" i="13"/>
  <c r="E118" i="13"/>
  <c r="F104" i="13"/>
  <c r="E90" i="13"/>
  <c r="D76" i="13"/>
  <c r="E62" i="13"/>
  <c r="D48" i="13"/>
  <c r="C34" i="13"/>
  <c r="E79" i="14"/>
  <c r="F51" i="14"/>
  <c r="E37" i="14"/>
  <c r="E132" i="13"/>
  <c r="E104" i="13"/>
  <c r="U53" i="12"/>
  <c r="U45" i="12"/>
  <c r="U37" i="12"/>
  <c r="U29" i="12"/>
  <c r="U21" i="12"/>
  <c r="D110" i="11"/>
  <c r="D104" i="11"/>
  <c r="D86" i="11"/>
  <c r="D80" i="11"/>
  <c r="O21" i="9"/>
  <c r="G21" i="9"/>
  <c r="M19" i="9"/>
  <c r="E19" i="9"/>
  <c r="K17" i="9"/>
  <c r="Q15" i="9"/>
  <c r="I15" i="9"/>
  <c r="O13" i="9"/>
  <c r="G13" i="9"/>
  <c r="M11" i="9"/>
  <c r="E11" i="9"/>
  <c r="K9" i="9"/>
  <c r="F56" i="12"/>
  <c r="G56" i="12"/>
  <c r="D32" i="11"/>
  <c r="M18" i="9"/>
  <c r="I14" i="9"/>
  <c r="E10" i="9"/>
  <c r="O20" i="13"/>
  <c r="U8" i="12"/>
  <c r="E18" i="9"/>
  <c r="G18" i="2"/>
  <c r="F55" i="12"/>
  <c r="D67" i="11"/>
  <c r="D19" i="11"/>
  <c r="G17" i="2"/>
  <c r="D62" i="11"/>
  <c r="D14" i="11"/>
  <c r="O12" i="9"/>
  <c r="E17" i="2"/>
  <c r="D54" i="12"/>
  <c r="D56" i="11"/>
  <c r="D8" i="11"/>
  <c r="O20" i="9"/>
  <c r="K16" i="9"/>
  <c r="G12" i="9"/>
  <c r="G20" i="9"/>
  <c r="D43" i="11"/>
  <c r="C23" i="14"/>
  <c r="D38" i="11"/>
  <c r="Q14" i="9"/>
  <c r="M10" i="9"/>
  <c r="E18" i="2"/>
  <c r="F96" i="52" l="1"/>
  <c r="F74" i="52"/>
  <c r="F30" i="52"/>
  <c r="F57" i="12"/>
  <c r="G48" i="27"/>
  <c r="D34" i="26"/>
  <c r="S43" i="6"/>
  <c r="R43" i="6"/>
  <c r="Q43" i="6"/>
  <c r="J51" i="2"/>
  <c r="L51" i="2"/>
  <c r="K51" i="2"/>
  <c r="K24" i="2"/>
  <c r="L24" i="2"/>
  <c r="J24" i="2"/>
  <c r="F123" i="3"/>
  <c r="J52" i="5"/>
  <c r="M52" i="5"/>
  <c r="L52" i="5"/>
  <c r="K52" i="5"/>
  <c r="I52" i="5"/>
  <c r="T50" i="5"/>
  <c r="W50" i="5"/>
  <c r="V50" i="5"/>
  <c r="U50" i="5"/>
  <c r="S50" i="5"/>
  <c r="J24" i="6"/>
  <c r="K24" i="6"/>
  <c r="I24" i="6"/>
  <c r="H120" i="3"/>
  <c r="W14" i="13"/>
  <c r="V14" i="13"/>
  <c r="U14" i="13"/>
  <c r="F193" i="3"/>
  <c r="L112" i="3"/>
  <c r="K112" i="3"/>
  <c r="J112" i="3"/>
  <c r="I123" i="3"/>
  <c r="K57" i="3"/>
  <c r="J57" i="3"/>
  <c r="E123" i="3"/>
  <c r="G196" i="3"/>
  <c r="L35" i="2"/>
  <c r="K35" i="2"/>
  <c r="J35" i="2"/>
  <c r="K47" i="3"/>
  <c r="J47" i="3"/>
  <c r="W20" i="5"/>
  <c r="V20" i="5"/>
  <c r="U20" i="5"/>
  <c r="T20" i="5"/>
  <c r="S20" i="5"/>
  <c r="K10" i="6"/>
  <c r="J10" i="6"/>
  <c r="I10" i="6"/>
  <c r="K21" i="2"/>
  <c r="J21" i="2"/>
  <c r="H42" i="2"/>
  <c r="H43" i="2"/>
  <c r="S12" i="5"/>
  <c r="W12" i="5"/>
  <c r="V12" i="5"/>
  <c r="U12" i="5"/>
  <c r="T12" i="5"/>
  <c r="S23" i="5"/>
  <c r="W23" i="5"/>
  <c r="V23" i="5"/>
  <c r="U23" i="5"/>
  <c r="T23" i="5"/>
  <c r="S51" i="12"/>
  <c r="T51" i="12"/>
  <c r="V51" i="12"/>
  <c r="V9" i="12"/>
  <c r="T9" i="12"/>
  <c r="S9" i="12"/>
  <c r="K32" i="2"/>
  <c r="L32" i="2"/>
  <c r="J32" i="2"/>
  <c r="L39" i="2"/>
  <c r="K39" i="2"/>
  <c r="J39" i="2"/>
  <c r="I42" i="2"/>
  <c r="W9" i="5"/>
  <c r="V9" i="5"/>
  <c r="U9" i="5"/>
  <c r="T9" i="5"/>
  <c r="S9" i="5"/>
  <c r="K17" i="6"/>
  <c r="J17" i="6"/>
  <c r="I17" i="6"/>
  <c r="L10" i="12"/>
  <c r="K10" i="12"/>
  <c r="J10" i="12"/>
  <c r="I10" i="12"/>
  <c r="T10" i="12"/>
  <c r="V10" i="12"/>
  <c r="S10" i="12"/>
  <c r="L33" i="2"/>
  <c r="K33" i="2"/>
  <c r="J33" i="2"/>
  <c r="I43" i="2"/>
  <c r="K40" i="2"/>
  <c r="L40" i="2"/>
  <c r="J40" i="2"/>
  <c r="M11" i="5"/>
  <c r="L11" i="5"/>
  <c r="K11" i="5"/>
  <c r="J11" i="5"/>
  <c r="I11" i="5"/>
  <c r="M22" i="5"/>
  <c r="L22" i="5"/>
  <c r="K22" i="5"/>
  <c r="J22" i="5"/>
  <c r="I22" i="5"/>
  <c r="W28" i="5"/>
  <c r="V28" i="5"/>
  <c r="U28" i="5"/>
  <c r="T28" i="5"/>
  <c r="S28" i="5"/>
  <c r="K45" i="3"/>
  <c r="J45" i="3"/>
  <c r="K53" i="3"/>
  <c r="J53" i="3"/>
  <c r="V11" i="5"/>
  <c r="U11" i="5"/>
  <c r="T11" i="5"/>
  <c r="S11" i="5"/>
  <c r="W11" i="5"/>
  <c r="L13" i="5"/>
  <c r="K13" i="5"/>
  <c r="J13" i="5"/>
  <c r="I13" i="5"/>
  <c r="M13" i="5"/>
  <c r="V22" i="5"/>
  <c r="U22" i="5"/>
  <c r="T22" i="5"/>
  <c r="S22" i="5"/>
  <c r="W22" i="5"/>
  <c r="L24" i="5"/>
  <c r="K24" i="5"/>
  <c r="J24" i="5"/>
  <c r="I24" i="5"/>
  <c r="M24" i="5"/>
  <c r="V30" i="5"/>
  <c r="U30" i="5"/>
  <c r="T30" i="5"/>
  <c r="S30" i="5"/>
  <c r="W30" i="5"/>
  <c r="L32" i="5"/>
  <c r="K32" i="5"/>
  <c r="J32" i="5"/>
  <c r="I32" i="5"/>
  <c r="M32" i="5"/>
  <c r="V38" i="5"/>
  <c r="U38" i="5"/>
  <c r="T38" i="5"/>
  <c r="S38" i="5"/>
  <c r="W38" i="5"/>
  <c r="V46" i="5"/>
  <c r="U46" i="5"/>
  <c r="T46" i="5"/>
  <c r="S46" i="5"/>
  <c r="W46" i="5"/>
  <c r="L36" i="2"/>
  <c r="K36" i="2"/>
  <c r="J36" i="2"/>
  <c r="K55" i="3"/>
  <c r="J55" i="3"/>
  <c r="M38" i="5"/>
  <c r="L38" i="5"/>
  <c r="K38" i="5"/>
  <c r="J38" i="5"/>
  <c r="I38" i="5"/>
  <c r="L135" i="3"/>
  <c r="J135" i="3"/>
  <c r="K135" i="3"/>
  <c r="L136" i="3"/>
  <c r="K136" i="3"/>
  <c r="J136" i="3"/>
  <c r="L137" i="3"/>
  <c r="K137" i="3"/>
  <c r="J137" i="3"/>
  <c r="L138" i="3"/>
  <c r="K138" i="3"/>
  <c r="J138" i="3"/>
  <c r="L139" i="3"/>
  <c r="J139" i="3"/>
  <c r="K139" i="3"/>
  <c r="L140" i="3"/>
  <c r="K140" i="3"/>
  <c r="J140" i="3"/>
  <c r="L141" i="3"/>
  <c r="K141" i="3"/>
  <c r="J141" i="3"/>
  <c r="L142" i="3"/>
  <c r="K142" i="3"/>
  <c r="J142" i="3"/>
  <c r="L143" i="3"/>
  <c r="K143" i="3"/>
  <c r="J143" i="3"/>
  <c r="L144" i="3"/>
  <c r="K144" i="3"/>
  <c r="J144" i="3"/>
  <c r="L145" i="3"/>
  <c r="J145" i="3"/>
  <c r="K145" i="3"/>
  <c r="U8" i="5"/>
  <c r="T8" i="5"/>
  <c r="S8" i="5"/>
  <c r="W8" i="5"/>
  <c r="V8" i="5"/>
  <c r="K10" i="5"/>
  <c r="J10" i="5"/>
  <c r="I10" i="5"/>
  <c r="M10" i="5"/>
  <c r="L10" i="5"/>
  <c r="U16" i="5"/>
  <c r="W16" i="5"/>
  <c r="T16" i="5"/>
  <c r="S16" i="5"/>
  <c r="V16" i="5"/>
  <c r="U19" i="5"/>
  <c r="W19" i="5"/>
  <c r="T19" i="5"/>
  <c r="S19" i="5"/>
  <c r="V19" i="5"/>
  <c r="U27" i="5"/>
  <c r="T27" i="5"/>
  <c r="W27" i="5"/>
  <c r="S27" i="5"/>
  <c r="V27" i="5"/>
  <c r="K34" i="2"/>
  <c r="L34" i="2"/>
  <c r="J34" i="2"/>
  <c r="K41" i="2"/>
  <c r="J41" i="2"/>
  <c r="S10" i="6"/>
  <c r="R10" i="6"/>
  <c r="Q10" i="6"/>
  <c r="J7" i="5"/>
  <c r="I7" i="5"/>
  <c r="L7" i="5"/>
  <c r="M7" i="5"/>
  <c r="K7" i="5"/>
  <c r="T13" i="5"/>
  <c r="V13" i="5"/>
  <c r="S13" i="5"/>
  <c r="W13" i="5"/>
  <c r="U13" i="5"/>
  <c r="J15" i="5"/>
  <c r="L15" i="5"/>
  <c r="I15" i="5"/>
  <c r="M15" i="5"/>
  <c r="K15" i="5"/>
  <c r="J18" i="5"/>
  <c r="I18" i="5"/>
  <c r="L18" i="5"/>
  <c r="M18" i="5"/>
  <c r="K18" i="5"/>
  <c r="T24" i="5"/>
  <c r="S24" i="5"/>
  <c r="V24" i="5"/>
  <c r="W24" i="5"/>
  <c r="U24" i="5"/>
  <c r="J26" i="5"/>
  <c r="I26" i="5"/>
  <c r="L26" i="5"/>
  <c r="M26" i="5"/>
  <c r="K26" i="5"/>
  <c r="T32" i="5"/>
  <c r="S32" i="5"/>
  <c r="V32" i="5"/>
  <c r="W32" i="5"/>
  <c r="U32" i="5"/>
  <c r="J34" i="5"/>
  <c r="I34" i="5"/>
  <c r="L34" i="5"/>
  <c r="M34" i="5"/>
  <c r="K34" i="5"/>
  <c r="T40" i="5"/>
  <c r="S40" i="5"/>
  <c r="V40" i="5"/>
  <c r="W40" i="5"/>
  <c r="U40" i="5"/>
  <c r="T48" i="5"/>
  <c r="S48" i="5"/>
  <c r="V48" i="5"/>
  <c r="W48" i="5"/>
  <c r="U48" i="5"/>
  <c r="J12" i="12"/>
  <c r="K12" i="12"/>
  <c r="L12" i="12"/>
  <c r="I12" i="12"/>
  <c r="L38" i="2"/>
  <c r="K38" i="2"/>
  <c r="J38" i="2"/>
  <c r="M30" i="5"/>
  <c r="L30" i="5"/>
  <c r="K30" i="5"/>
  <c r="J30" i="5"/>
  <c r="I30" i="5"/>
  <c r="M46" i="5"/>
  <c r="L46" i="5"/>
  <c r="K46" i="5"/>
  <c r="J46" i="5"/>
  <c r="I46" i="5"/>
  <c r="S17" i="6"/>
  <c r="R17" i="6"/>
  <c r="Q17" i="6"/>
  <c r="K20" i="2"/>
  <c r="J20" i="2"/>
  <c r="L37" i="2"/>
  <c r="K37" i="2"/>
  <c r="J37" i="2"/>
  <c r="W36" i="5"/>
  <c r="V36" i="5"/>
  <c r="U36" i="5"/>
  <c r="T36" i="5"/>
  <c r="S36" i="5"/>
  <c r="W44" i="5"/>
  <c r="V44" i="5"/>
  <c r="U44" i="5"/>
  <c r="T44" i="5"/>
  <c r="S44" i="5"/>
  <c r="W52" i="5"/>
  <c r="V52" i="5"/>
  <c r="U52" i="5"/>
  <c r="T52" i="5"/>
  <c r="S52" i="5"/>
  <c r="L13" i="12"/>
  <c r="K13" i="12"/>
  <c r="J13" i="12"/>
  <c r="I13" i="12"/>
  <c r="K15" i="12"/>
  <c r="L15" i="12"/>
  <c r="J15" i="12"/>
  <c r="I15" i="12"/>
  <c r="K23" i="12"/>
  <c r="L23" i="12"/>
  <c r="J23" i="12"/>
  <c r="I23" i="12"/>
  <c r="K31" i="12"/>
  <c r="L31" i="12"/>
  <c r="J31" i="12"/>
  <c r="I31" i="12"/>
  <c r="K39" i="12"/>
  <c r="L39" i="12"/>
  <c r="J39" i="12"/>
  <c r="I39" i="12"/>
  <c r="K47" i="12"/>
  <c r="L47" i="12"/>
  <c r="J47" i="12"/>
  <c r="I47" i="12"/>
  <c r="J11" i="14"/>
  <c r="I11" i="14"/>
  <c r="I16" i="14"/>
  <c r="J16" i="14"/>
  <c r="J19" i="14"/>
  <c r="I19" i="14"/>
  <c r="I29" i="13"/>
  <c r="J29" i="13"/>
  <c r="K29" i="13"/>
  <c r="K36" i="13"/>
  <c r="J36" i="13"/>
  <c r="I36" i="13"/>
  <c r="K42" i="13"/>
  <c r="J42" i="13"/>
  <c r="I42" i="13"/>
  <c r="I64" i="13"/>
  <c r="J64" i="13"/>
  <c r="K64" i="13"/>
  <c r="K70" i="13"/>
  <c r="J70" i="13"/>
  <c r="I70" i="13"/>
  <c r="I98" i="13"/>
  <c r="J98" i="13"/>
  <c r="K98" i="13"/>
  <c r="K111" i="13"/>
  <c r="J111" i="13"/>
  <c r="I111" i="13"/>
  <c r="K139" i="13"/>
  <c r="J139" i="13"/>
  <c r="I139" i="13"/>
  <c r="J157" i="13"/>
  <c r="K157" i="13"/>
  <c r="I157" i="13"/>
  <c r="J12" i="14"/>
  <c r="I12" i="14"/>
  <c r="J17" i="14"/>
  <c r="I17" i="14"/>
  <c r="J18" i="14"/>
  <c r="I18" i="14"/>
  <c r="K21" i="12"/>
  <c r="L21" i="12"/>
  <c r="J21" i="12"/>
  <c r="I21" i="12"/>
  <c r="K29" i="12"/>
  <c r="L29" i="12"/>
  <c r="J29" i="12"/>
  <c r="I29" i="12"/>
  <c r="K37" i="12"/>
  <c r="L37" i="12"/>
  <c r="J37" i="12"/>
  <c r="I37" i="12"/>
  <c r="K45" i="12"/>
  <c r="L45" i="12"/>
  <c r="J45" i="12"/>
  <c r="I45" i="12"/>
  <c r="J8" i="13"/>
  <c r="K8" i="13"/>
  <c r="I8" i="13"/>
  <c r="K11" i="13"/>
  <c r="J11" i="13"/>
  <c r="I11" i="13"/>
  <c r="V7" i="12"/>
  <c r="T7" i="12"/>
  <c r="S7" i="12"/>
  <c r="L8" i="12"/>
  <c r="K8" i="12"/>
  <c r="J8" i="12"/>
  <c r="I8" i="12"/>
  <c r="H55" i="12"/>
  <c r="T8" i="12"/>
  <c r="V8" i="12"/>
  <c r="S8" i="12"/>
  <c r="K27" i="13"/>
  <c r="J27" i="13"/>
  <c r="I27" i="13"/>
  <c r="K33" i="13"/>
  <c r="J33" i="13"/>
  <c r="I33" i="13"/>
  <c r="S15" i="14"/>
  <c r="R23" i="14"/>
  <c r="T15" i="14"/>
  <c r="I14" i="12"/>
  <c r="L14" i="12"/>
  <c r="K14" i="12"/>
  <c r="J14" i="12"/>
  <c r="T18" i="12"/>
  <c r="S18" i="12"/>
  <c r="V18" i="12"/>
  <c r="K19" i="12"/>
  <c r="L19" i="12"/>
  <c r="J19" i="12"/>
  <c r="I19" i="12"/>
  <c r="S19" i="12"/>
  <c r="T19" i="12"/>
  <c r="V19" i="12"/>
  <c r="T26" i="12"/>
  <c r="S26" i="12"/>
  <c r="V26" i="12"/>
  <c r="K27" i="12"/>
  <c r="L27" i="12"/>
  <c r="J27" i="12"/>
  <c r="I27" i="12"/>
  <c r="S27" i="12"/>
  <c r="T27" i="12"/>
  <c r="V27" i="12"/>
  <c r="T34" i="12"/>
  <c r="S34" i="12"/>
  <c r="V34" i="12"/>
  <c r="K35" i="12"/>
  <c r="L35" i="12"/>
  <c r="J35" i="12"/>
  <c r="I35" i="12"/>
  <c r="S35" i="12"/>
  <c r="T35" i="12"/>
  <c r="V35" i="12"/>
  <c r="K43" i="12"/>
  <c r="L43" i="12"/>
  <c r="J43" i="12"/>
  <c r="I43" i="12"/>
  <c r="K51" i="12"/>
  <c r="L51" i="12"/>
  <c r="J51" i="12"/>
  <c r="I51" i="12"/>
  <c r="K10" i="13"/>
  <c r="J10" i="13"/>
  <c r="I10" i="13"/>
  <c r="K26" i="13"/>
  <c r="J26" i="13"/>
  <c r="I26" i="13"/>
  <c r="H34" i="13"/>
  <c r="K32" i="13"/>
  <c r="J32" i="13"/>
  <c r="I32" i="13"/>
  <c r="J54" i="13"/>
  <c r="K54" i="13"/>
  <c r="I54" i="13"/>
  <c r="H62" i="13"/>
  <c r="T11" i="14"/>
  <c r="S11" i="14"/>
  <c r="T16" i="14"/>
  <c r="S16" i="14"/>
  <c r="T18" i="14"/>
  <c r="S18" i="14"/>
  <c r="S12" i="12"/>
  <c r="V12" i="12"/>
  <c r="T12" i="12"/>
  <c r="L6" i="12"/>
  <c r="J6" i="12"/>
  <c r="I6" i="12"/>
  <c r="H53" i="12"/>
  <c r="K6" i="12"/>
  <c r="K17" i="12"/>
  <c r="L17" i="12"/>
  <c r="I17" i="12"/>
  <c r="J17" i="12"/>
  <c r="K25" i="12"/>
  <c r="L25" i="12"/>
  <c r="I25" i="12"/>
  <c r="J25" i="12"/>
  <c r="K33" i="12"/>
  <c r="L33" i="12"/>
  <c r="I33" i="12"/>
  <c r="J33" i="12"/>
  <c r="K41" i="12"/>
  <c r="L41" i="12"/>
  <c r="I41" i="12"/>
  <c r="J41" i="12"/>
  <c r="K49" i="12"/>
  <c r="L49" i="12"/>
  <c r="I49" i="12"/>
  <c r="J49" i="12"/>
  <c r="Y18" i="15"/>
  <c r="X18" i="15"/>
  <c r="W18" i="15"/>
  <c r="I14" i="14"/>
  <c r="J14" i="14"/>
  <c r="J22" i="14"/>
  <c r="I22" i="14"/>
  <c r="J19" i="16"/>
  <c r="I19" i="16"/>
  <c r="J29" i="16"/>
  <c r="I29" i="16"/>
  <c r="J85" i="16"/>
  <c r="I85" i="16"/>
  <c r="J154" i="16"/>
  <c r="I154" i="16"/>
  <c r="J160" i="17"/>
  <c r="I160" i="17"/>
  <c r="J58" i="17"/>
  <c r="I58" i="17"/>
  <c r="J75" i="18"/>
  <c r="I75" i="18"/>
  <c r="Q84" i="18"/>
  <c r="J13" i="14"/>
  <c r="I13" i="14"/>
  <c r="I21" i="14"/>
  <c r="J21" i="14"/>
  <c r="J11" i="15"/>
  <c r="M11" i="15"/>
  <c r="L11" i="15"/>
  <c r="K11" i="15"/>
  <c r="I11" i="15"/>
  <c r="X11" i="15"/>
  <c r="Y11" i="15"/>
  <c r="W11" i="15"/>
  <c r="X15" i="15"/>
  <c r="Y15" i="15"/>
  <c r="W15" i="15"/>
  <c r="M20" i="15"/>
  <c r="I20" i="15"/>
  <c r="L20" i="15"/>
  <c r="K20" i="15"/>
  <c r="J20" i="15"/>
  <c r="K24" i="15"/>
  <c r="J24" i="15"/>
  <c r="M24" i="15"/>
  <c r="L24" i="15"/>
  <c r="I24" i="15"/>
  <c r="M31" i="15"/>
  <c r="I31" i="15"/>
  <c r="L31" i="15"/>
  <c r="K31" i="15"/>
  <c r="J31" i="15"/>
  <c r="L46" i="15"/>
  <c r="K46" i="15"/>
  <c r="M46" i="15"/>
  <c r="J46" i="15"/>
  <c r="I46" i="15"/>
  <c r="J54" i="15"/>
  <c r="M54" i="15"/>
  <c r="L54" i="15"/>
  <c r="K54" i="15"/>
  <c r="I54" i="15"/>
  <c r="J70" i="15"/>
  <c r="I70" i="15"/>
  <c r="M70" i="15"/>
  <c r="L70" i="15"/>
  <c r="K70" i="15"/>
  <c r="K93" i="15"/>
  <c r="J93" i="15"/>
  <c r="M93" i="15"/>
  <c r="L93" i="15"/>
  <c r="I93" i="15"/>
  <c r="M100" i="15"/>
  <c r="I100" i="15"/>
  <c r="L100" i="15"/>
  <c r="K100" i="15"/>
  <c r="J100" i="15"/>
  <c r="L115" i="15"/>
  <c r="K115" i="15"/>
  <c r="M115" i="15"/>
  <c r="J115" i="15"/>
  <c r="I115" i="15"/>
  <c r="J123" i="15"/>
  <c r="M123" i="15"/>
  <c r="L123" i="15"/>
  <c r="K123" i="15"/>
  <c r="I123" i="15"/>
  <c r="J139" i="15"/>
  <c r="I139" i="15"/>
  <c r="M139" i="15"/>
  <c r="L139" i="15"/>
  <c r="K139" i="15"/>
  <c r="H147" i="15"/>
  <c r="J156" i="15"/>
  <c r="I156" i="15"/>
  <c r="M156" i="15"/>
  <c r="L156" i="15"/>
  <c r="K156" i="15"/>
  <c r="J42" i="16"/>
  <c r="I42" i="16"/>
  <c r="J55" i="16"/>
  <c r="H63" i="16"/>
  <c r="I55" i="16"/>
  <c r="H93" i="16"/>
  <c r="J94" i="16"/>
  <c r="I94" i="16"/>
  <c r="U17" i="17"/>
  <c r="V17" i="17"/>
  <c r="T9" i="17"/>
  <c r="W17" i="17" s="1"/>
  <c r="W10" i="17"/>
  <c r="V10" i="17"/>
  <c r="U10" i="17"/>
  <c r="J67" i="17"/>
  <c r="I67" i="17"/>
  <c r="I20" i="14"/>
  <c r="J20" i="14"/>
  <c r="J11" i="16"/>
  <c r="I11" i="16"/>
  <c r="J17" i="16"/>
  <c r="I17" i="16"/>
  <c r="J47" i="16"/>
  <c r="I47" i="16"/>
  <c r="J68" i="16"/>
  <c r="I68" i="16"/>
  <c r="J102" i="16"/>
  <c r="I102" i="16"/>
  <c r="W14" i="17"/>
  <c r="V14" i="17"/>
  <c r="U14" i="17"/>
  <c r="J9" i="15"/>
  <c r="M9" i="15"/>
  <c r="L9" i="15"/>
  <c r="K9" i="15"/>
  <c r="I9" i="15"/>
  <c r="X9" i="15"/>
  <c r="Y9" i="15"/>
  <c r="W9" i="15"/>
  <c r="J15" i="15"/>
  <c r="I15" i="15"/>
  <c r="M15" i="15"/>
  <c r="L15" i="15"/>
  <c r="K15" i="15"/>
  <c r="X19" i="15"/>
  <c r="Y19" i="15"/>
  <c r="W19" i="15"/>
  <c r="L29" i="15"/>
  <c r="K29" i="15"/>
  <c r="M29" i="15"/>
  <c r="J29" i="15"/>
  <c r="I29" i="15"/>
  <c r="J37" i="15"/>
  <c r="M37" i="15"/>
  <c r="L37" i="15"/>
  <c r="K37" i="15"/>
  <c r="I37" i="15"/>
  <c r="J53" i="15"/>
  <c r="I53" i="15"/>
  <c r="M53" i="15"/>
  <c r="L53" i="15"/>
  <c r="K53" i="15"/>
  <c r="K75" i="15"/>
  <c r="J75" i="15"/>
  <c r="M75" i="15"/>
  <c r="L75" i="15"/>
  <c r="I75" i="15"/>
  <c r="M83" i="15"/>
  <c r="I83" i="15"/>
  <c r="L83" i="15"/>
  <c r="K83" i="15"/>
  <c r="J83" i="15"/>
  <c r="H91" i="15"/>
  <c r="L98" i="15"/>
  <c r="K98" i="15"/>
  <c r="M98" i="15"/>
  <c r="J98" i="15"/>
  <c r="I98" i="15"/>
  <c r="J122" i="15"/>
  <c r="I122" i="15"/>
  <c r="M122" i="15"/>
  <c r="L122" i="15"/>
  <c r="K122" i="15"/>
  <c r="K144" i="15"/>
  <c r="J144" i="15"/>
  <c r="M144" i="15"/>
  <c r="L144" i="15"/>
  <c r="I144" i="15"/>
  <c r="V13" i="16"/>
  <c r="U13" i="16"/>
  <c r="T21" i="16"/>
  <c r="J25" i="16"/>
  <c r="I25" i="16"/>
  <c r="J38" i="16"/>
  <c r="H37" i="16"/>
  <c r="I38" i="16"/>
  <c r="J73" i="16"/>
  <c r="I73" i="16"/>
  <c r="J111" i="16"/>
  <c r="I111" i="16"/>
  <c r="H119" i="16"/>
  <c r="W18" i="17"/>
  <c r="V18" i="17"/>
  <c r="U18" i="17"/>
  <c r="J17" i="15"/>
  <c r="I17" i="15"/>
  <c r="M17" i="15"/>
  <c r="L17" i="15"/>
  <c r="K17" i="15"/>
  <c r="J28" i="15"/>
  <c r="L28" i="15"/>
  <c r="K28" i="15"/>
  <c r="I28" i="15"/>
  <c r="M28" i="15"/>
  <c r="J44" i="15"/>
  <c r="I44" i="15"/>
  <c r="M44" i="15"/>
  <c r="L44" i="15"/>
  <c r="K44" i="15"/>
  <c r="K67" i="15"/>
  <c r="J67" i="15"/>
  <c r="M67" i="15"/>
  <c r="L67" i="15"/>
  <c r="I67" i="15"/>
  <c r="M74" i="15"/>
  <c r="I74" i="15"/>
  <c r="L74" i="15"/>
  <c r="K74" i="15"/>
  <c r="J74" i="15"/>
  <c r="L89" i="15"/>
  <c r="K89" i="15"/>
  <c r="M89" i="15"/>
  <c r="J89" i="15"/>
  <c r="I89" i="15"/>
  <c r="J97" i="15"/>
  <c r="L97" i="15"/>
  <c r="K97" i="15"/>
  <c r="I97" i="15"/>
  <c r="H105" i="15"/>
  <c r="M97" i="15"/>
  <c r="J113" i="15"/>
  <c r="I113" i="15"/>
  <c r="M113" i="15"/>
  <c r="L113" i="15"/>
  <c r="K113" i="15"/>
  <c r="K136" i="15"/>
  <c r="J136" i="15"/>
  <c r="M136" i="15"/>
  <c r="L136" i="15"/>
  <c r="I136" i="15"/>
  <c r="K149" i="15"/>
  <c r="J149" i="15"/>
  <c r="I149" i="15"/>
  <c r="M149" i="15"/>
  <c r="L149" i="15"/>
  <c r="K153" i="15"/>
  <c r="J153" i="15"/>
  <c r="M153" i="15"/>
  <c r="L153" i="15"/>
  <c r="H161" i="15"/>
  <c r="I153" i="15"/>
  <c r="J30" i="16"/>
  <c r="I30" i="16"/>
  <c r="H23" i="17"/>
  <c r="J24" i="17"/>
  <c r="I24" i="17"/>
  <c r="Y14" i="15"/>
  <c r="X14" i="15"/>
  <c r="W14" i="15"/>
  <c r="J19" i="15"/>
  <c r="I19" i="15"/>
  <c r="M19" i="15"/>
  <c r="L19" i="15"/>
  <c r="K19" i="15"/>
  <c r="K58" i="15"/>
  <c r="J58" i="15"/>
  <c r="L58" i="15"/>
  <c r="I58" i="15"/>
  <c r="M58" i="15"/>
  <c r="M66" i="15"/>
  <c r="I66" i="15"/>
  <c r="K66" i="15"/>
  <c r="J66" i="15"/>
  <c r="L66" i="15"/>
  <c r="J15" i="16"/>
  <c r="I15" i="16"/>
  <c r="J56" i="16"/>
  <c r="I56" i="16"/>
  <c r="J76" i="16"/>
  <c r="I76" i="16"/>
  <c r="J128" i="16"/>
  <c r="I128" i="16"/>
  <c r="J32" i="17"/>
  <c r="I32" i="17"/>
  <c r="I25" i="14"/>
  <c r="J25" i="14"/>
  <c r="I26" i="14"/>
  <c r="J26" i="14"/>
  <c r="I27" i="14"/>
  <c r="J27" i="14"/>
  <c r="I28" i="14"/>
  <c r="J28" i="14"/>
  <c r="I29" i="14"/>
  <c r="H37" i="14"/>
  <c r="J29" i="14"/>
  <c r="I30" i="14"/>
  <c r="J30" i="14"/>
  <c r="I31" i="14"/>
  <c r="J31" i="14"/>
  <c r="I32" i="14"/>
  <c r="J32" i="14"/>
  <c r="I33" i="14"/>
  <c r="J33" i="14"/>
  <c r="I34" i="14"/>
  <c r="J34" i="14"/>
  <c r="I35" i="14"/>
  <c r="J35" i="14"/>
  <c r="I36" i="14"/>
  <c r="J36" i="14"/>
  <c r="I39" i="14"/>
  <c r="J39" i="14"/>
  <c r="I40" i="14"/>
  <c r="J40" i="14"/>
  <c r="I41" i="14"/>
  <c r="J41" i="14"/>
  <c r="I42" i="14"/>
  <c r="J42" i="14"/>
  <c r="I43" i="14"/>
  <c r="H51" i="14"/>
  <c r="J43" i="14"/>
  <c r="I44" i="14"/>
  <c r="J44" i="14"/>
  <c r="I45" i="14"/>
  <c r="J45" i="14"/>
  <c r="I46" i="14"/>
  <c r="J46" i="14"/>
  <c r="I47" i="14"/>
  <c r="J47" i="14"/>
  <c r="I48" i="14"/>
  <c r="J48" i="14"/>
  <c r="I49" i="14"/>
  <c r="J49" i="14"/>
  <c r="I50" i="14"/>
  <c r="J50" i="14"/>
  <c r="I53" i="14"/>
  <c r="J53" i="14"/>
  <c r="I54" i="14"/>
  <c r="J54" i="14"/>
  <c r="I55" i="14"/>
  <c r="J55" i="14"/>
  <c r="I56" i="14"/>
  <c r="J56" i="14"/>
  <c r="I57" i="14"/>
  <c r="H65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7" i="14"/>
  <c r="J67" i="14"/>
  <c r="I68" i="14"/>
  <c r="J68" i="14"/>
  <c r="I69" i="14"/>
  <c r="J69" i="14"/>
  <c r="I70" i="14"/>
  <c r="J70" i="14"/>
  <c r="I71" i="14"/>
  <c r="H79" i="14"/>
  <c r="J71" i="14"/>
  <c r="I72" i="14"/>
  <c r="J72" i="14"/>
  <c r="I73" i="14"/>
  <c r="J73" i="14"/>
  <c r="I74" i="14"/>
  <c r="J74" i="14"/>
  <c r="I75" i="14"/>
  <c r="J75" i="14"/>
  <c r="I76" i="14"/>
  <c r="J76" i="14"/>
  <c r="I77" i="14"/>
  <c r="J77" i="14"/>
  <c r="I78" i="14"/>
  <c r="J78" i="14"/>
  <c r="I81" i="14"/>
  <c r="J81" i="14"/>
  <c r="I82" i="14"/>
  <c r="J82" i="14"/>
  <c r="I83" i="14"/>
  <c r="J83" i="14"/>
  <c r="I84" i="14"/>
  <c r="J84" i="14"/>
  <c r="I85" i="14"/>
  <c r="H93" i="14"/>
  <c r="J85" i="14"/>
  <c r="I86" i="14"/>
  <c r="J86" i="14"/>
  <c r="I87" i="14"/>
  <c r="J87" i="14"/>
  <c r="I88" i="14"/>
  <c r="J88" i="14"/>
  <c r="I89" i="14"/>
  <c r="J89" i="14"/>
  <c r="I90" i="14"/>
  <c r="J90" i="14"/>
  <c r="I91" i="14"/>
  <c r="J91" i="14"/>
  <c r="I92" i="14"/>
  <c r="J92" i="14"/>
  <c r="I95" i="14"/>
  <c r="J95" i="14"/>
  <c r="I96" i="14"/>
  <c r="J96" i="14"/>
  <c r="I97" i="14"/>
  <c r="J97" i="14"/>
  <c r="I98" i="14"/>
  <c r="J98" i="14"/>
  <c r="I99" i="14"/>
  <c r="H107" i="14"/>
  <c r="J99" i="14"/>
  <c r="I100" i="14"/>
  <c r="J100" i="14"/>
  <c r="I101" i="14"/>
  <c r="J101" i="14"/>
  <c r="I102" i="14"/>
  <c r="J102" i="14"/>
  <c r="I103" i="14"/>
  <c r="J103" i="14"/>
  <c r="I104" i="14"/>
  <c r="J104" i="14"/>
  <c r="I105" i="14"/>
  <c r="J105" i="14"/>
  <c r="I106" i="14"/>
  <c r="J106" i="14"/>
  <c r="I109" i="14"/>
  <c r="J109" i="14"/>
  <c r="I110" i="14"/>
  <c r="J110" i="14"/>
  <c r="I111" i="14"/>
  <c r="J111" i="14"/>
  <c r="I112" i="14"/>
  <c r="J112" i="14"/>
  <c r="I113" i="14"/>
  <c r="H121" i="14"/>
  <c r="J113" i="14"/>
  <c r="I114" i="14"/>
  <c r="J114" i="14"/>
  <c r="I115" i="14"/>
  <c r="J115" i="14"/>
  <c r="I116" i="14"/>
  <c r="J116" i="14"/>
  <c r="I117" i="14"/>
  <c r="J117" i="14"/>
  <c r="I118" i="14"/>
  <c r="J118" i="14"/>
  <c r="I119" i="14"/>
  <c r="J119" i="14"/>
  <c r="I120" i="14"/>
  <c r="J120" i="14"/>
  <c r="I123" i="14"/>
  <c r="J123" i="14"/>
  <c r="I124" i="14"/>
  <c r="J124" i="14"/>
  <c r="I125" i="14"/>
  <c r="J125" i="14"/>
  <c r="I126" i="14"/>
  <c r="J126" i="14"/>
  <c r="I127" i="14"/>
  <c r="H135" i="14"/>
  <c r="J127" i="14"/>
  <c r="I128" i="14"/>
  <c r="J128" i="14"/>
  <c r="I129" i="14"/>
  <c r="J129" i="14"/>
  <c r="I130" i="14"/>
  <c r="J130" i="14"/>
  <c r="I131" i="14"/>
  <c r="J131" i="14"/>
  <c r="I132" i="14"/>
  <c r="J132" i="14"/>
  <c r="I133" i="14"/>
  <c r="J133" i="14"/>
  <c r="I134" i="14"/>
  <c r="J134" i="14"/>
  <c r="I137" i="14"/>
  <c r="J137" i="14"/>
  <c r="I138" i="14"/>
  <c r="J138" i="14"/>
  <c r="I139" i="14"/>
  <c r="J139" i="14"/>
  <c r="I140" i="14"/>
  <c r="J140" i="14"/>
  <c r="I141" i="14"/>
  <c r="H149" i="14"/>
  <c r="J141" i="14"/>
  <c r="I142" i="14"/>
  <c r="J142" i="14"/>
  <c r="I143" i="14"/>
  <c r="J143" i="14"/>
  <c r="I144" i="14"/>
  <c r="J144" i="14"/>
  <c r="I145" i="14"/>
  <c r="J145" i="14"/>
  <c r="I146" i="14"/>
  <c r="J146" i="14"/>
  <c r="I147" i="14"/>
  <c r="J147" i="14"/>
  <c r="I148" i="14"/>
  <c r="J148" i="14"/>
  <c r="I151" i="14"/>
  <c r="J151" i="14"/>
  <c r="I152" i="14"/>
  <c r="J152" i="14"/>
  <c r="I153" i="14"/>
  <c r="J153" i="14"/>
  <c r="I154" i="14"/>
  <c r="J154" i="14"/>
  <c r="I155" i="14"/>
  <c r="H163" i="14"/>
  <c r="J155" i="14"/>
  <c r="I156" i="14"/>
  <c r="J156" i="14"/>
  <c r="I157" i="14"/>
  <c r="J157" i="14"/>
  <c r="I158" i="14"/>
  <c r="J158" i="14"/>
  <c r="I159" i="14"/>
  <c r="J159" i="14"/>
  <c r="I160" i="14"/>
  <c r="J160" i="14"/>
  <c r="I161" i="14"/>
  <c r="J161" i="14"/>
  <c r="I162" i="14"/>
  <c r="J162" i="14"/>
  <c r="V18" i="16"/>
  <c r="U18" i="16"/>
  <c r="V17" i="16"/>
  <c r="U17" i="16"/>
  <c r="J33" i="16"/>
  <c r="I33" i="16"/>
  <c r="J46" i="16"/>
  <c r="I46" i="16"/>
  <c r="J137" i="16"/>
  <c r="I137" i="16"/>
  <c r="J41" i="17"/>
  <c r="I41" i="17"/>
  <c r="H49" i="17"/>
  <c r="H23" i="14"/>
  <c r="J15" i="14"/>
  <c r="I15" i="14"/>
  <c r="H161" i="16"/>
  <c r="J153" i="16"/>
  <c r="I153" i="16"/>
  <c r="J13" i="16"/>
  <c r="H21" i="16"/>
  <c r="I13" i="16"/>
  <c r="J39" i="16"/>
  <c r="I39" i="16"/>
  <c r="J59" i="16"/>
  <c r="I59" i="16"/>
  <c r="J72" i="16"/>
  <c r="I72" i="16"/>
  <c r="J145" i="16"/>
  <c r="I145" i="16"/>
  <c r="J75" i="17"/>
  <c r="I75" i="17"/>
  <c r="J84" i="17"/>
  <c r="I84" i="17"/>
  <c r="J101" i="17"/>
  <c r="I101" i="17"/>
  <c r="J110" i="17"/>
  <c r="I110" i="17"/>
  <c r="J118" i="17"/>
  <c r="I118" i="17"/>
  <c r="J127" i="17"/>
  <c r="I127" i="17"/>
  <c r="H135" i="17"/>
  <c r="J136" i="17"/>
  <c r="I136" i="17"/>
  <c r="J144" i="17"/>
  <c r="I144" i="17"/>
  <c r="J153" i="17"/>
  <c r="I153" i="17"/>
  <c r="H161" i="17"/>
  <c r="J9" i="18"/>
  <c r="I9" i="18"/>
  <c r="H8" i="18"/>
  <c r="R9" i="18"/>
  <c r="Q9" i="18"/>
  <c r="P8" i="18"/>
  <c r="R17" i="18" s="1"/>
  <c r="X16" i="18"/>
  <c r="J17" i="18"/>
  <c r="I17" i="18"/>
  <c r="Q17" i="18"/>
  <c r="Q32" i="18"/>
  <c r="R32" i="18"/>
  <c r="X74" i="18"/>
  <c r="J84" i="18"/>
  <c r="I84" i="18"/>
  <c r="Q93" i="18"/>
  <c r="P92" i="18"/>
  <c r="V11" i="16"/>
  <c r="U11" i="16"/>
  <c r="V15" i="16"/>
  <c r="U15" i="16"/>
  <c r="V19" i="16"/>
  <c r="U19" i="16"/>
  <c r="J11" i="17"/>
  <c r="I11" i="17"/>
  <c r="J15" i="17"/>
  <c r="I15" i="17"/>
  <c r="J19" i="17"/>
  <c r="I19" i="17"/>
  <c r="J25" i="17"/>
  <c r="I25" i="17"/>
  <c r="J33" i="17"/>
  <c r="I33" i="17"/>
  <c r="V12" i="16"/>
  <c r="U12" i="16"/>
  <c r="U16" i="16"/>
  <c r="V16" i="16"/>
  <c r="V20" i="16"/>
  <c r="U20" i="16"/>
  <c r="J12" i="17"/>
  <c r="I12" i="17"/>
  <c r="J16" i="17"/>
  <c r="I16" i="17"/>
  <c r="J20" i="17"/>
  <c r="I20" i="17"/>
  <c r="J27" i="17"/>
  <c r="I27" i="17"/>
  <c r="H35" i="17"/>
  <c r="J44" i="17"/>
  <c r="I44" i="17"/>
  <c r="L62" i="22"/>
  <c r="J62" i="22"/>
  <c r="K62" i="22"/>
  <c r="J81" i="16"/>
  <c r="I81" i="16"/>
  <c r="J89" i="16"/>
  <c r="I89" i="16"/>
  <c r="J98" i="16"/>
  <c r="I98" i="16"/>
  <c r="W12" i="17"/>
  <c r="V12" i="17"/>
  <c r="U12" i="17"/>
  <c r="W16" i="17"/>
  <c r="V16" i="17"/>
  <c r="U16" i="17"/>
  <c r="W20" i="17"/>
  <c r="V20" i="17"/>
  <c r="U20" i="17"/>
  <c r="J28" i="17"/>
  <c r="I28" i="17"/>
  <c r="J45" i="17"/>
  <c r="I45" i="17"/>
  <c r="J54" i="17"/>
  <c r="I54" i="17"/>
  <c r="J62" i="17"/>
  <c r="I62" i="17"/>
  <c r="J71" i="17"/>
  <c r="I71" i="17"/>
  <c r="J80" i="17"/>
  <c r="I80" i="17"/>
  <c r="H79" i="17"/>
  <c r="J88" i="17"/>
  <c r="I88" i="17"/>
  <c r="J97" i="17"/>
  <c r="I97" i="17"/>
  <c r="H105" i="17"/>
  <c r="X12" i="18"/>
  <c r="W20" i="18"/>
  <c r="J13" i="18"/>
  <c r="I13" i="18"/>
  <c r="R13" i="18"/>
  <c r="Q13" i="18"/>
  <c r="J82" i="16"/>
  <c r="I82" i="16"/>
  <c r="J90" i="16"/>
  <c r="I90" i="16"/>
  <c r="J99" i="16"/>
  <c r="I99" i="16"/>
  <c r="J108" i="16"/>
  <c r="I108" i="16"/>
  <c r="H107" i="16"/>
  <c r="J13" i="17"/>
  <c r="I13" i="17"/>
  <c r="H21" i="17"/>
  <c r="J17" i="17"/>
  <c r="I17" i="17"/>
  <c r="J29" i="17"/>
  <c r="I29" i="17"/>
  <c r="J38" i="17"/>
  <c r="I38" i="17"/>
  <c r="H37" i="17"/>
  <c r="J46" i="17"/>
  <c r="I46" i="17"/>
  <c r="J55" i="17"/>
  <c r="I55" i="17"/>
  <c r="H63" i="17"/>
  <c r="J72" i="17"/>
  <c r="I72" i="17"/>
  <c r="J81" i="17"/>
  <c r="I81" i="17"/>
  <c r="J89" i="17"/>
  <c r="I89" i="17"/>
  <c r="J98" i="17"/>
  <c r="I98" i="17"/>
  <c r="X11" i="18"/>
  <c r="J12" i="18"/>
  <c r="I12" i="18"/>
  <c r="H20" i="18"/>
  <c r="R12" i="18"/>
  <c r="Q12" i="18"/>
  <c r="P20" i="18"/>
  <c r="X19" i="18"/>
  <c r="Q76" i="19"/>
  <c r="P76" i="19"/>
  <c r="Q85" i="19"/>
  <c r="P85" i="19"/>
  <c r="H160" i="19"/>
  <c r="I160" i="19"/>
  <c r="Y82" i="19"/>
  <c r="X82" i="19"/>
  <c r="X17" i="22"/>
  <c r="V17" i="22"/>
  <c r="W17" i="22"/>
  <c r="Q80" i="19"/>
  <c r="P80" i="19"/>
  <c r="O79" i="19"/>
  <c r="Y73" i="19"/>
  <c r="X73" i="19"/>
  <c r="X156" i="19"/>
  <c r="Y156" i="19"/>
  <c r="I43" i="21"/>
  <c r="H43" i="21"/>
  <c r="X154" i="19"/>
  <c r="Y154" i="19"/>
  <c r="I80" i="19"/>
  <c r="H80" i="19"/>
  <c r="G79" i="19"/>
  <c r="I26" i="21"/>
  <c r="H26" i="21"/>
  <c r="L28" i="22"/>
  <c r="J28" i="22"/>
  <c r="K28" i="22"/>
  <c r="L46" i="22"/>
  <c r="K46" i="22"/>
  <c r="J46" i="22"/>
  <c r="I16" i="21"/>
  <c r="H16" i="21"/>
  <c r="I146" i="21"/>
  <c r="H146" i="21"/>
  <c r="I129" i="21"/>
  <c r="H129" i="21"/>
  <c r="I112" i="21"/>
  <c r="G120" i="21"/>
  <c r="H112" i="21"/>
  <c r="I95" i="21"/>
  <c r="H95" i="21"/>
  <c r="K80" i="22"/>
  <c r="J80" i="22"/>
  <c r="L80" i="22"/>
  <c r="I150" i="21"/>
  <c r="H150" i="21"/>
  <c r="I77" i="21"/>
  <c r="H77" i="21"/>
  <c r="L85" i="22"/>
  <c r="K85" i="22"/>
  <c r="J85" i="22"/>
  <c r="K136" i="22"/>
  <c r="L136" i="22"/>
  <c r="J136" i="22"/>
  <c r="I60" i="21"/>
  <c r="H60" i="21"/>
  <c r="R13" i="21"/>
  <c r="Q13" i="21"/>
  <c r="R21" i="21"/>
  <c r="Q21" i="21"/>
  <c r="K123" i="22"/>
  <c r="L123" i="22"/>
  <c r="J123" i="22"/>
  <c r="L20" i="22"/>
  <c r="J20" i="22"/>
  <c r="K20" i="22"/>
  <c r="L32" i="22"/>
  <c r="J32" i="22"/>
  <c r="K32" i="22"/>
  <c r="L51" i="22"/>
  <c r="K51" i="22"/>
  <c r="J51" i="22"/>
  <c r="J117" i="22"/>
  <c r="L117" i="22"/>
  <c r="K117" i="22"/>
  <c r="R20" i="21"/>
  <c r="Q20" i="21"/>
  <c r="Q11" i="21"/>
  <c r="R11" i="21"/>
  <c r="Q19" i="21"/>
  <c r="R19" i="21"/>
  <c r="K17" i="22"/>
  <c r="L17" i="22"/>
  <c r="J17" i="22"/>
  <c r="L18" i="22"/>
  <c r="K18" i="22"/>
  <c r="J18" i="22"/>
  <c r="L24" i="22"/>
  <c r="J24" i="22"/>
  <c r="K24" i="22"/>
  <c r="L42" i="22"/>
  <c r="K42" i="22"/>
  <c r="J42" i="22"/>
  <c r="L58" i="22"/>
  <c r="J58" i="22"/>
  <c r="K58" i="22"/>
  <c r="L68" i="22"/>
  <c r="K68" i="22"/>
  <c r="J68" i="22"/>
  <c r="Q10" i="21"/>
  <c r="R10" i="21"/>
  <c r="Q18" i="21"/>
  <c r="R18" i="21"/>
  <c r="L38" i="22"/>
  <c r="K38" i="22"/>
  <c r="J38" i="22"/>
  <c r="L54" i="22"/>
  <c r="J54" i="22"/>
  <c r="K54" i="22"/>
  <c r="K114" i="22"/>
  <c r="J114" i="22"/>
  <c r="L114" i="22"/>
  <c r="R17" i="21"/>
  <c r="Q17" i="21"/>
  <c r="K9" i="22"/>
  <c r="L9" i="22"/>
  <c r="J9" i="22"/>
  <c r="L33" i="22"/>
  <c r="K33" i="22"/>
  <c r="J33" i="22"/>
  <c r="L72" i="22"/>
  <c r="K72" i="22"/>
  <c r="J72" i="22"/>
  <c r="L93" i="22"/>
  <c r="K93" i="22"/>
  <c r="J93" i="22"/>
  <c r="L98" i="22"/>
  <c r="K98" i="22"/>
  <c r="J98" i="22"/>
  <c r="K121" i="22"/>
  <c r="L121" i="22"/>
  <c r="J121" i="22"/>
  <c r="L29" i="22"/>
  <c r="K29" i="22"/>
  <c r="J29" i="22"/>
  <c r="L45" i="22"/>
  <c r="J45" i="22"/>
  <c r="K45" i="22"/>
  <c r="J104" i="22"/>
  <c r="L104" i="22"/>
  <c r="K104" i="22"/>
  <c r="Q15" i="21"/>
  <c r="R15" i="21"/>
  <c r="L10" i="22"/>
  <c r="J10" i="22"/>
  <c r="K10" i="22"/>
  <c r="L25" i="22"/>
  <c r="K25" i="22"/>
  <c r="J25" i="22"/>
  <c r="L41" i="22"/>
  <c r="J41" i="22"/>
  <c r="K41" i="22"/>
  <c r="I49" i="22"/>
  <c r="L59" i="22"/>
  <c r="K59" i="22"/>
  <c r="J59" i="22"/>
  <c r="J83" i="22"/>
  <c r="I91" i="22"/>
  <c r="L83" i="22"/>
  <c r="K83" i="22"/>
  <c r="Q14" i="21"/>
  <c r="P22" i="21"/>
  <c r="R14" i="21"/>
  <c r="L12" i="22"/>
  <c r="J12" i="22"/>
  <c r="K12" i="22"/>
  <c r="L37" i="22"/>
  <c r="J37" i="22"/>
  <c r="K37" i="22"/>
  <c r="L55" i="22"/>
  <c r="K55" i="22"/>
  <c r="J55" i="22"/>
  <c r="I63" i="22"/>
  <c r="L67" i="22"/>
  <c r="J67" i="22"/>
  <c r="K67" i="22"/>
  <c r="L71" i="22"/>
  <c r="J71" i="22"/>
  <c r="K71" i="22"/>
  <c r="L84" i="22"/>
  <c r="J84" i="22"/>
  <c r="K84" i="22"/>
  <c r="L89" i="22"/>
  <c r="K89" i="22"/>
  <c r="J89" i="22"/>
  <c r="J109" i="22"/>
  <c r="K109" i="22"/>
  <c r="L109" i="22"/>
  <c r="L118" i="22"/>
  <c r="J118" i="22"/>
  <c r="K118" i="22"/>
  <c r="K129" i="22"/>
  <c r="L129" i="22"/>
  <c r="J129" i="22"/>
  <c r="K153" i="22"/>
  <c r="L153" i="22"/>
  <c r="J153" i="22"/>
  <c r="I161" i="22"/>
  <c r="K16" i="22"/>
  <c r="J16" i="22"/>
  <c r="L16" i="22"/>
  <c r="K26" i="22"/>
  <c r="J26" i="22"/>
  <c r="L26" i="22"/>
  <c r="K30" i="22"/>
  <c r="J30" i="22"/>
  <c r="L30" i="22"/>
  <c r="K34" i="22"/>
  <c r="J34" i="22"/>
  <c r="L34" i="22"/>
  <c r="K39" i="22"/>
  <c r="J39" i="22"/>
  <c r="L39" i="22"/>
  <c r="K43" i="22"/>
  <c r="J43" i="22"/>
  <c r="L43" i="22"/>
  <c r="K47" i="22"/>
  <c r="J47" i="22"/>
  <c r="L47" i="22"/>
  <c r="K52" i="22"/>
  <c r="J52" i="22"/>
  <c r="L52" i="22"/>
  <c r="K56" i="22"/>
  <c r="J56" i="22"/>
  <c r="L56" i="22"/>
  <c r="K59" i="27"/>
  <c r="J59" i="27"/>
  <c r="I59" i="27"/>
  <c r="I157" i="26"/>
  <c r="K157" i="26"/>
  <c r="J157" i="26"/>
  <c r="K102" i="26"/>
  <c r="J102" i="26"/>
  <c r="I102" i="26"/>
  <c r="M50" i="28"/>
  <c r="J50" i="28"/>
  <c r="I50" i="28"/>
  <c r="L50" i="28"/>
  <c r="K50" i="28"/>
  <c r="K22" i="26"/>
  <c r="J22" i="26"/>
  <c r="I22" i="26"/>
  <c r="K56" i="26"/>
  <c r="J56" i="26"/>
  <c r="I56" i="26"/>
  <c r="C34" i="26"/>
  <c r="K29" i="26"/>
  <c r="J29" i="26"/>
  <c r="I29" i="26"/>
  <c r="K64" i="26"/>
  <c r="J64" i="26"/>
  <c r="I64" i="26"/>
  <c r="D76" i="26"/>
  <c r="I97" i="26"/>
  <c r="K97" i="26"/>
  <c r="J97" i="26"/>
  <c r="I117" i="26"/>
  <c r="K117" i="26"/>
  <c r="J117" i="26"/>
  <c r="K138" i="26"/>
  <c r="H146" i="26"/>
  <c r="J138" i="26"/>
  <c r="I138" i="26"/>
  <c r="J81" i="27"/>
  <c r="K81" i="27"/>
  <c r="I81" i="27"/>
  <c r="K38" i="26"/>
  <c r="J38" i="26"/>
  <c r="I38" i="26"/>
  <c r="K72" i="26"/>
  <c r="J72" i="26"/>
  <c r="I72" i="26"/>
  <c r="K103" i="26"/>
  <c r="J103" i="26"/>
  <c r="I103" i="26"/>
  <c r="G132" i="26"/>
  <c r="D76" i="27"/>
  <c r="J98" i="27"/>
  <c r="K98" i="27"/>
  <c r="I98" i="27"/>
  <c r="I14" i="28"/>
  <c r="M14" i="28"/>
  <c r="L14" i="28"/>
  <c r="J14" i="28"/>
  <c r="K14" i="28"/>
  <c r="K30" i="26"/>
  <c r="J30" i="26"/>
  <c r="I30" i="26"/>
  <c r="K65" i="26"/>
  <c r="J65" i="26"/>
  <c r="I65" i="26"/>
  <c r="J158" i="27"/>
  <c r="K158" i="27"/>
  <c r="I158" i="27"/>
  <c r="G34" i="27"/>
  <c r="E62" i="27"/>
  <c r="K12" i="26"/>
  <c r="J12" i="26"/>
  <c r="H20" i="26"/>
  <c r="I12" i="26"/>
  <c r="K46" i="26"/>
  <c r="J46" i="26"/>
  <c r="I46" i="26"/>
  <c r="K81" i="26"/>
  <c r="J81" i="26"/>
  <c r="I81" i="26"/>
  <c r="G118" i="26"/>
  <c r="J26" i="27"/>
  <c r="H34" i="27"/>
  <c r="K26" i="27"/>
  <c r="I26" i="27"/>
  <c r="H32" i="30"/>
  <c r="K39" i="26"/>
  <c r="J39" i="26"/>
  <c r="I39" i="26"/>
  <c r="K73" i="26"/>
  <c r="J73" i="26"/>
  <c r="I73" i="26"/>
  <c r="J130" i="26"/>
  <c r="K130" i="26"/>
  <c r="I130" i="26"/>
  <c r="J151" i="26"/>
  <c r="K151" i="26"/>
  <c r="I151" i="26"/>
  <c r="F20" i="27"/>
  <c r="I27" i="27"/>
  <c r="K27" i="27"/>
  <c r="J27" i="27"/>
  <c r="K94" i="27"/>
  <c r="J94" i="27"/>
  <c r="I94" i="27"/>
  <c r="K55" i="26"/>
  <c r="J55" i="26"/>
  <c r="I55" i="26"/>
  <c r="G90" i="26"/>
  <c r="G104" i="26"/>
  <c r="I131" i="26"/>
  <c r="K131" i="26"/>
  <c r="J131" i="26"/>
  <c r="I152" i="26"/>
  <c r="H160" i="26"/>
  <c r="K152" i="26"/>
  <c r="J152" i="26"/>
  <c r="J12" i="27"/>
  <c r="H20" i="27"/>
  <c r="K12" i="27"/>
  <c r="I12" i="27"/>
  <c r="K32" i="27"/>
  <c r="J32" i="27"/>
  <c r="I32" i="27"/>
  <c r="J64" i="27"/>
  <c r="K64" i="27"/>
  <c r="I64" i="27"/>
  <c r="E118" i="27"/>
  <c r="L82" i="30"/>
  <c r="K13" i="26"/>
  <c r="J13" i="26"/>
  <c r="I13" i="26"/>
  <c r="G48" i="26"/>
  <c r="K47" i="26"/>
  <c r="J47" i="26"/>
  <c r="I47" i="26"/>
  <c r="H90" i="26"/>
  <c r="K82" i="26"/>
  <c r="J82" i="26"/>
  <c r="I82" i="26"/>
  <c r="J96" i="26"/>
  <c r="H104" i="26"/>
  <c r="K96" i="26"/>
  <c r="I96" i="26"/>
  <c r="J116" i="26"/>
  <c r="K116" i="26"/>
  <c r="I116" i="26"/>
  <c r="K137" i="26"/>
  <c r="J137" i="26"/>
  <c r="I137" i="26"/>
  <c r="I13" i="27"/>
  <c r="K13" i="27"/>
  <c r="J13" i="27"/>
  <c r="K33" i="27"/>
  <c r="J33" i="27"/>
  <c r="I33" i="27"/>
  <c r="F104" i="27"/>
  <c r="K111" i="27"/>
  <c r="J111" i="27"/>
  <c r="I111" i="27"/>
  <c r="J157" i="28"/>
  <c r="I157" i="28"/>
  <c r="M157" i="28"/>
  <c r="K157" i="28"/>
  <c r="L157" i="28"/>
  <c r="I116" i="27"/>
  <c r="J116" i="27"/>
  <c r="K116" i="27"/>
  <c r="I120" i="27"/>
  <c r="K120" i="27"/>
  <c r="J120" i="27"/>
  <c r="F160" i="27"/>
  <c r="J11" i="28"/>
  <c r="M11" i="28"/>
  <c r="K11" i="28"/>
  <c r="L11" i="28"/>
  <c r="I11" i="28"/>
  <c r="J15" i="28"/>
  <c r="I15" i="28"/>
  <c r="K15" i="28"/>
  <c r="M15" i="28"/>
  <c r="L15" i="28"/>
  <c r="I31" i="28"/>
  <c r="M31" i="28"/>
  <c r="L31" i="28"/>
  <c r="J31" i="28"/>
  <c r="K31" i="28"/>
  <c r="K42" i="28"/>
  <c r="J42" i="28"/>
  <c r="L42" i="28"/>
  <c r="M42" i="28"/>
  <c r="I42" i="28"/>
  <c r="J88" i="28"/>
  <c r="I88" i="28"/>
  <c r="M88" i="28"/>
  <c r="K88" i="28"/>
  <c r="L88" i="28"/>
  <c r="F35" i="30"/>
  <c r="G160" i="27"/>
  <c r="J28" i="28"/>
  <c r="M28" i="28"/>
  <c r="K28" i="28"/>
  <c r="L28" i="28"/>
  <c r="I28" i="28"/>
  <c r="J32" i="28"/>
  <c r="I32" i="28"/>
  <c r="K32" i="28"/>
  <c r="M32" i="28"/>
  <c r="L32" i="28"/>
  <c r="G76" i="27"/>
  <c r="D132" i="27"/>
  <c r="J45" i="28"/>
  <c r="I45" i="28"/>
  <c r="M45" i="28"/>
  <c r="K45" i="28"/>
  <c r="L45" i="28"/>
  <c r="G62" i="28"/>
  <c r="G90" i="27"/>
  <c r="J71" i="28"/>
  <c r="I71" i="28"/>
  <c r="M71" i="28"/>
  <c r="K71" i="28"/>
  <c r="L71" i="28"/>
  <c r="F57" i="30"/>
  <c r="H219" i="30"/>
  <c r="D20" i="27"/>
  <c r="D34" i="27"/>
  <c r="D48" i="27"/>
  <c r="M84" i="28"/>
  <c r="K84" i="28"/>
  <c r="J84" i="28"/>
  <c r="I84" i="28"/>
  <c r="L84" i="28"/>
  <c r="L62" i="30"/>
  <c r="D62" i="27"/>
  <c r="G48" i="28"/>
  <c r="J123" i="28"/>
  <c r="I123" i="28"/>
  <c r="M123" i="28"/>
  <c r="K123" i="28"/>
  <c r="L123" i="28"/>
  <c r="M153" i="28"/>
  <c r="K153" i="28"/>
  <c r="J153" i="28"/>
  <c r="I153" i="28"/>
  <c r="L153" i="28"/>
  <c r="H77" i="30"/>
  <c r="F20" i="28"/>
  <c r="I23" i="28"/>
  <c r="M23" i="28"/>
  <c r="L23" i="28"/>
  <c r="J23" i="28"/>
  <c r="K23" i="28"/>
  <c r="G34" i="28"/>
  <c r="M41" i="28"/>
  <c r="J41" i="28"/>
  <c r="I41" i="28"/>
  <c r="L41" i="28"/>
  <c r="K41" i="28"/>
  <c r="J106" i="28"/>
  <c r="I106" i="28"/>
  <c r="M106" i="28"/>
  <c r="K106" i="28"/>
  <c r="L106" i="28"/>
  <c r="J140" i="28"/>
  <c r="I140" i="28"/>
  <c r="M140" i="28"/>
  <c r="K140" i="28"/>
  <c r="L140" i="28"/>
  <c r="N34" i="30"/>
  <c r="J56" i="30"/>
  <c r="L76" i="30"/>
  <c r="F215" i="30"/>
  <c r="F146" i="28"/>
  <c r="L32" i="30"/>
  <c r="L35" i="30"/>
  <c r="J39" i="30"/>
  <c r="N57" i="30"/>
  <c r="J63" i="30"/>
  <c r="H83" i="30"/>
  <c r="J97" i="30"/>
  <c r="F104" i="30"/>
  <c r="J193" i="30"/>
  <c r="F48" i="28"/>
  <c r="M67" i="28"/>
  <c r="J67" i="28"/>
  <c r="I67" i="28"/>
  <c r="L67" i="28"/>
  <c r="K67" i="28"/>
  <c r="M75" i="28"/>
  <c r="K75" i="28"/>
  <c r="J75" i="28"/>
  <c r="I75" i="28"/>
  <c r="L75" i="28"/>
  <c r="F90" i="28"/>
  <c r="M110" i="28"/>
  <c r="K110" i="28"/>
  <c r="J110" i="28"/>
  <c r="I110" i="28"/>
  <c r="L110" i="28"/>
  <c r="H118" i="28"/>
  <c r="M144" i="28"/>
  <c r="K144" i="28"/>
  <c r="J144" i="28"/>
  <c r="I144" i="28"/>
  <c r="L144" i="28"/>
  <c r="F53" i="30"/>
  <c r="J58" i="30"/>
  <c r="H64" i="30"/>
  <c r="L78" i="30"/>
  <c r="F84" i="30"/>
  <c r="F98" i="30"/>
  <c r="H119" i="30"/>
  <c r="N145" i="30"/>
  <c r="J167" i="30"/>
  <c r="H33" i="30"/>
  <c r="J36" i="30"/>
  <c r="L40" i="30"/>
  <c r="N53" i="30"/>
  <c r="F59" i="30"/>
  <c r="F65" i="30"/>
  <c r="H79" i="30"/>
  <c r="N98" i="30"/>
  <c r="L147" i="30"/>
  <c r="D90" i="27"/>
  <c r="L33" i="30"/>
  <c r="H86" i="30"/>
  <c r="J54" i="30"/>
  <c r="N59" i="30"/>
  <c r="L85" i="30"/>
  <c r="F107" i="30"/>
  <c r="G62" i="27"/>
  <c r="E34" i="28"/>
  <c r="E76" i="28"/>
  <c r="E132" i="28"/>
  <c r="G160" i="28"/>
  <c r="H31" i="30"/>
  <c r="F42" i="30"/>
  <c r="F55" i="30"/>
  <c r="J60" i="30"/>
  <c r="H75" i="30"/>
  <c r="L80" i="30"/>
  <c r="J86" i="30"/>
  <c r="J151" i="30"/>
  <c r="F34" i="28"/>
  <c r="G104" i="28"/>
  <c r="L31" i="30"/>
  <c r="N37" i="30"/>
  <c r="L42" i="30"/>
  <c r="N55" i="30"/>
  <c r="F61" i="30"/>
  <c r="H81" i="30"/>
  <c r="H87" i="30"/>
  <c r="J101" i="30"/>
  <c r="H260" i="30"/>
  <c r="H9" i="30"/>
  <c r="L10" i="30"/>
  <c r="H11" i="30"/>
  <c r="L12" i="30"/>
  <c r="H13" i="30"/>
  <c r="L14" i="30"/>
  <c r="H15" i="30"/>
  <c r="L16" i="30"/>
  <c r="H17" i="30"/>
  <c r="F18" i="30"/>
  <c r="L19" i="30"/>
  <c r="J20" i="30"/>
  <c r="H21" i="30"/>
  <c r="J35" i="30"/>
  <c r="H38" i="30"/>
  <c r="F43" i="30"/>
  <c r="F102" i="30"/>
  <c r="L122" i="30"/>
  <c r="H125" i="30"/>
  <c r="F128" i="30"/>
  <c r="H131" i="30"/>
  <c r="H145" i="30"/>
  <c r="N148" i="30"/>
  <c r="L153" i="30"/>
  <c r="F174" i="30"/>
  <c r="L196" i="30"/>
  <c r="L210" i="30"/>
  <c r="H218" i="30"/>
  <c r="N256" i="30"/>
  <c r="J9" i="30"/>
  <c r="F10" i="30"/>
  <c r="N10" i="30"/>
  <c r="J11" i="30"/>
  <c r="F12" i="30"/>
  <c r="N12" i="30"/>
  <c r="J13" i="30"/>
  <c r="F14" i="30"/>
  <c r="N14" i="30"/>
  <c r="J15" i="30"/>
  <c r="F16" i="30"/>
  <c r="N16" i="30"/>
  <c r="J17" i="30"/>
  <c r="H18" i="30"/>
  <c r="F19" i="30"/>
  <c r="L20" i="30"/>
  <c r="J21" i="30"/>
  <c r="F34" i="30"/>
  <c r="J37" i="30"/>
  <c r="J38" i="30"/>
  <c r="L39" i="30"/>
  <c r="J43" i="30"/>
  <c r="J85" i="30"/>
  <c r="N100" i="30"/>
  <c r="H106" i="30"/>
  <c r="L120" i="30"/>
  <c r="H123" i="30"/>
  <c r="L142" i="30"/>
  <c r="F146" i="30"/>
  <c r="J175" i="30"/>
  <c r="H168" i="30"/>
  <c r="N190" i="30"/>
  <c r="J212" i="30"/>
  <c r="N235" i="30"/>
  <c r="J31" i="30"/>
  <c r="F32" i="30"/>
  <c r="N32" i="30"/>
  <c r="J33" i="30"/>
  <c r="N35" i="30"/>
  <c r="L37" i="30"/>
  <c r="F41" i="30"/>
  <c r="H42" i="30"/>
  <c r="H56" i="30"/>
  <c r="H60" i="30"/>
  <c r="H63" i="30"/>
  <c r="H76" i="30"/>
  <c r="H80" i="30"/>
  <c r="J84" i="30"/>
  <c r="L97" i="30"/>
  <c r="N102" i="30"/>
  <c r="L108" i="30"/>
  <c r="F143" i="30"/>
  <c r="J150" i="30"/>
  <c r="J218" i="30"/>
  <c r="H213" i="30"/>
  <c r="L229" i="30"/>
  <c r="J251" i="30"/>
  <c r="L9" i="30"/>
  <c r="H10" i="30"/>
  <c r="L11" i="30"/>
  <c r="H12" i="30"/>
  <c r="L13" i="30"/>
  <c r="H14" i="30"/>
  <c r="L15" i="30"/>
  <c r="H16" i="30"/>
  <c r="L17" i="30"/>
  <c r="J18" i="30"/>
  <c r="H19" i="30"/>
  <c r="F20" i="30"/>
  <c r="L21" i="30"/>
  <c r="H34" i="30"/>
  <c r="N36" i="30"/>
  <c r="N38" i="30"/>
  <c r="H41" i="30"/>
  <c r="J99" i="30"/>
  <c r="N104" i="30"/>
  <c r="H121" i="30"/>
  <c r="L126" i="30"/>
  <c r="L129" i="30"/>
  <c r="J143" i="30"/>
  <c r="F170" i="30"/>
  <c r="J185" i="30"/>
  <c r="L192" i="30"/>
  <c r="F207" i="30"/>
  <c r="J230" i="30"/>
  <c r="F9" i="30"/>
  <c r="N9" i="30"/>
  <c r="J10" i="30"/>
  <c r="F11" i="30"/>
  <c r="N11" i="30"/>
  <c r="J12" i="30"/>
  <c r="F13" i="30"/>
  <c r="N13" i="30"/>
  <c r="J14" i="30"/>
  <c r="F15" i="30"/>
  <c r="N15" i="30"/>
  <c r="J16" i="30"/>
  <c r="F17" i="30"/>
  <c r="L18" i="30"/>
  <c r="J19" i="30"/>
  <c r="H20" i="30"/>
  <c r="F21" i="30"/>
  <c r="J34" i="30"/>
  <c r="F36" i="30"/>
  <c r="H40" i="30"/>
  <c r="J41" i="30"/>
  <c r="J103" i="30"/>
  <c r="J109" i="30"/>
  <c r="L124" i="30"/>
  <c r="H127" i="30"/>
  <c r="J130" i="30"/>
  <c r="F141" i="30"/>
  <c r="N164" i="30"/>
  <c r="H187" i="30"/>
  <c r="F216" i="30"/>
  <c r="H232" i="30"/>
  <c r="L240" i="30"/>
  <c r="L254" i="30"/>
  <c r="F31" i="30"/>
  <c r="N31" i="30"/>
  <c r="J32" i="30"/>
  <c r="F33" i="30"/>
  <c r="N33" i="30"/>
  <c r="H36" i="30"/>
  <c r="F37" i="30"/>
  <c r="F38" i="30"/>
  <c r="F39" i="30"/>
  <c r="J40" i="30"/>
  <c r="H54" i="30"/>
  <c r="H58" i="30"/>
  <c r="J62" i="30"/>
  <c r="H78" i="30"/>
  <c r="H82" i="30"/>
  <c r="H85" i="30"/>
  <c r="H98" i="30"/>
  <c r="F100" i="30"/>
  <c r="J105" i="30"/>
  <c r="L141" i="30"/>
  <c r="J148" i="30"/>
  <c r="L165" i="30"/>
  <c r="F173" i="30"/>
  <c r="F188" i="30"/>
  <c r="L195" i="30"/>
  <c r="N209" i="30"/>
  <c r="F233" i="30"/>
  <c r="L255" i="30"/>
  <c r="F97" i="30"/>
  <c r="N97" i="30"/>
  <c r="J98" i="30"/>
  <c r="F99" i="30"/>
  <c r="N99" i="30"/>
  <c r="J100" i="30"/>
  <c r="F101" i="30"/>
  <c r="N101" i="30"/>
  <c r="J102" i="30"/>
  <c r="F103" i="30"/>
  <c r="N103" i="30"/>
  <c r="J104" i="30"/>
  <c r="F105" i="30"/>
  <c r="L106" i="30"/>
  <c r="J107" i="30"/>
  <c r="H108" i="30"/>
  <c r="F109" i="30"/>
  <c r="H186" i="30"/>
  <c r="F187" i="30"/>
  <c r="N189" i="30"/>
  <c r="L191" i="30"/>
  <c r="J192" i="30"/>
  <c r="J194" i="30"/>
  <c r="J195" i="30"/>
  <c r="L197" i="30"/>
  <c r="J229" i="30"/>
  <c r="H231" i="30"/>
  <c r="F232" i="30"/>
  <c r="N234" i="30"/>
  <c r="N236" i="30"/>
  <c r="H239" i="30"/>
  <c r="H273" i="30"/>
  <c r="N279" i="30"/>
  <c r="F283" i="30"/>
  <c r="F9" i="31"/>
  <c r="F12" i="31"/>
  <c r="J75" i="31"/>
  <c r="J106" i="31"/>
  <c r="F260" i="30"/>
  <c r="H261" i="30"/>
  <c r="L262" i="30"/>
  <c r="J274" i="30"/>
  <c r="N275" i="30"/>
  <c r="L283" i="30"/>
  <c r="L9" i="31"/>
  <c r="L12" i="31"/>
  <c r="N15" i="31"/>
  <c r="F107" i="31"/>
  <c r="F77" i="31"/>
  <c r="H97" i="30"/>
  <c r="L98" i="30"/>
  <c r="H99" i="30"/>
  <c r="L100" i="30"/>
  <c r="H101" i="30"/>
  <c r="L102" i="30"/>
  <c r="H103" i="30"/>
  <c r="L104" i="30"/>
  <c r="H105" i="30"/>
  <c r="F106" i="30"/>
  <c r="L107" i="30"/>
  <c r="J108" i="30"/>
  <c r="H109" i="30"/>
  <c r="L185" i="30"/>
  <c r="J186" i="30"/>
  <c r="H188" i="30"/>
  <c r="F189" i="30"/>
  <c r="N191" i="30"/>
  <c r="L193" i="30"/>
  <c r="L194" i="30"/>
  <c r="L230" i="30"/>
  <c r="J231" i="30"/>
  <c r="H233" i="30"/>
  <c r="F234" i="30"/>
  <c r="H238" i="30"/>
  <c r="J239" i="30"/>
  <c r="J273" i="30"/>
  <c r="L274" i="30"/>
  <c r="J277" i="30"/>
  <c r="L43" i="30"/>
  <c r="L186" i="30"/>
  <c r="J187" i="30"/>
  <c r="H189" i="30"/>
  <c r="F190" i="30"/>
  <c r="N192" i="30"/>
  <c r="N229" i="30"/>
  <c r="L231" i="30"/>
  <c r="J232" i="30"/>
  <c r="H234" i="30"/>
  <c r="F235" i="30"/>
  <c r="F236" i="30"/>
  <c r="F237" i="30"/>
  <c r="J238" i="30"/>
  <c r="H285" i="30"/>
  <c r="J65" i="31"/>
  <c r="H163" i="30"/>
  <c r="F165" i="30"/>
  <c r="N167" i="30"/>
  <c r="L168" i="30"/>
  <c r="J170" i="30"/>
  <c r="H171" i="30"/>
  <c r="J173" i="30"/>
  <c r="J174" i="30"/>
  <c r="N185" i="30"/>
  <c r="L187" i="30"/>
  <c r="J188" i="30"/>
  <c r="H190" i="30"/>
  <c r="F191" i="30"/>
  <c r="F196" i="30"/>
  <c r="F197" i="30"/>
  <c r="N230" i="30"/>
  <c r="L232" i="30"/>
  <c r="J233" i="30"/>
  <c r="H235" i="30"/>
  <c r="H236" i="30"/>
  <c r="F241" i="30"/>
  <c r="F256" i="30"/>
  <c r="H259" i="30"/>
  <c r="J260" i="30"/>
  <c r="N273" i="30"/>
  <c r="H281" i="30"/>
  <c r="L10" i="31"/>
  <c r="F18" i="31"/>
  <c r="L77" i="31"/>
  <c r="J82" i="31"/>
  <c r="N186" i="30"/>
  <c r="L188" i="30"/>
  <c r="J189" i="30"/>
  <c r="H191" i="30"/>
  <c r="F192" i="30"/>
  <c r="F194" i="30"/>
  <c r="F195" i="30"/>
  <c r="H197" i="30"/>
  <c r="F229" i="30"/>
  <c r="N231" i="30"/>
  <c r="L233" i="30"/>
  <c r="J234" i="30"/>
  <c r="J237" i="30"/>
  <c r="L238" i="30"/>
  <c r="F240" i="30"/>
  <c r="F254" i="30"/>
  <c r="F275" i="30"/>
  <c r="J276" i="30"/>
  <c r="J285" i="30"/>
  <c r="F11" i="31"/>
  <c r="F14" i="31"/>
  <c r="J84" i="31"/>
  <c r="J100" i="33"/>
  <c r="L99" i="30"/>
  <c r="H100" i="30"/>
  <c r="L101" i="30"/>
  <c r="H102" i="30"/>
  <c r="L103" i="30"/>
  <c r="H104" i="30"/>
  <c r="L105" i="30"/>
  <c r="J106" i="30"/>
  <c r="H107" i="30"/>
  <c r="F108" i="30"/>
  <c r="L109" i="30"/>
  <c r="F185" i="30"/>
  <c r="N187" i="30"/>
  <c r="L189" i="30"/>
  <c r="J190" i="30"/>
  <c r="H192" i="30"/>
  <c r="F193" i="30"/>
  <c r="H195" i="30"/>
  <c r="H196" i="30"/>
  <c r="H229" i="30"/>
  <c r="F230" i="30"/>
  <c r="N232" i="30"/>
  <c r="L234" i="30"/>
  <c r="J235" i="30"/>
  <c r="J236" i="30"/>
  <c r="L237" i="30"/>
  <c r="J241" i="30"/>
  <c r="H275" i="30"/>
  <c r="L276" i="30"/>
  <c r="J14" i="31"/>
  <c r="L34" i="30"/>
  <c r="H35" i="30"/>
  <c r="L36" i="30"/>
  <c r="H37" i="30"/>
  <c r="L38" i="30"/>
  <c r="H39" i="30"/>
  <c r="F40" i="30"/>
  <c r="L41" i="30"/>
  <c r="J42" i="30"/>
  <c r="H43" i="30"/>
  <c r="H185" i="30"/>
  <c r="F186" i="30"/>
  <c r="N188" i="30"/>
  <c r="L190" i="30"/>
  <c r="J191" i="30"/>
  <c r="H193" i="30"/>
  <c r="H194" i="30"/>
  <c r="J196" i="30"/>
  <c r="J197" i="30"/>
  <c r="H230" i="30"/>
  <c r="F231" i="30"/>
  <c r="N233" i="30"/>
  <c r="L235" i="30"/>
  <c r="F239" i="30"/>
  <c r="H240" i="30"/>
  <c r="L241" i="30"/>
  <c r="F273" i="30"/>
  <c r="F274" i="30"/>
  <c r="J279" i="30"/>
  <c r="F278" i="30"/>
  <c r="J280" i="30"/>
  <c r="F282" i="30"/>
  <c r="N9" i="31"/>
  <c r="H11" i="31"/>
  <c r="N12" i="31"/>
  <c r="L13" i="31"/>
  <c r="F15" i="31"/>
  <c r="H19" i="31"/>
  <c r="H32" i="31"/>
  <c r="L33" i="31"/>
  <c r="H36" i="31"/>
  <c r="L37" i="31"/>
  <c r="J40" i="31"/>
  <c r="F42" i="31"/>
  <c r="L43" i="31"/>
  <c r="F55" i="31"/>
  <c r="J56" i="31"/>
  <c r="F59" i="31"/>
  <c r="J60" i="31"/>
  <c r="J63" i="31"/>
  <c r="F65" i="31"/>
  <c r="H75" i="31"/>
  <c r="F102" i="31"/>
  <c r="H58" i="33"/>
  <c r="H13" i="33"/>
  <c r="N274" i="30"/>
  <c r="J275" i="30"/>
  <c r="F276" i="30"/>
  <c r="N276" i="30"/>
  <c r="F279" i="30"/>
  <c r="L280" i="30"/>
  <c r="H282" i="30"/>
  <c r="F285" i="30"/>
  <c r="J11" i="31"/>
  <c r="H12" i="31"/>
  <c r="N13" i="31"/>
  <c r="H15" i="31"/>
  <c r="H16" i="31"/>
  <c r="F17" i="31"/>
  <c r="J19" i="31"/>
  <c r="H31" i="31"/>
  <c r="L32" i="31"/>
  <c r="H35" i="31"/>
  <c r="L36" i="31"/>
  <c r="H39" i="31"/>
  <c r="J42" i="31"/>
  <c r="F54" i="31"/>
  <c r="J55" i="31"/>
  <c r="F58" i="31"/>
  <c r="J59" i="31"/>
  <c r="H62" i="31"/>
  <c r="H79" i="31"/>
  <c r="L86" i="33"/>
  <c r="H9" i="31"/>
  <c r="N10" i="31"/>
  <c r="L11" i="31"/>
  <c r="F13" i="31"/>
  <c r="L14" i="31"/>
  <c r="J18" i="31"/>
  <c r="L19" i="31"/>
  <c r="H21" i="31"/>
  <c r="F81" i="31"/>
  <c r="L236" i="30"/>
  <c r="H237" i="30"/>
  <c r="F238" i="30"/>
  <c r="L239" i="30"/>
  <c r="J240" i="30"/>
  <c r="H241" i="30"/>
  <c r="L273" i="30"/>
  <c r="H274" i="30"/>
  <c r="F10" i="31"/>
  <c r="J12" i="31"/>
  <c r="L15" i="31"/>
  <c r="J16" i="31"/>
  <c r="H17" i="31"/>
  <c r="H34" i="31"/>
  <c r="H38" i="31"/>
  <c r="H41" i="31"/>
  <c r="F53" i="31"/>
  <c r="F57" i="31"/>
  <c r="F61" i="31"/>
  <c r="H64" i="31"/>
  <c r="H83" i="31"/>
  <c r="F277" i="30"/>
  <c r="L278" i="30"/>
  <c r="F280" i="30"/>
  <c r="L282" i="30"/>
  <c r="J284" i="30"/>
  <c r="J9" i="31"/>
  <c r="H10" i="31"/>
  <c r="N11" i="31"/>
  <c r="H13" i="31"/>
  <c r="N14" i="31"/>
  <c r="L18" i="31"/>
  <c r="F20" i="31"/>
  <c r="L21" i="31"/>
  <c r="H76" i="31"/>
  <c r="F78" i="31"/>
  <c r="L81" i="31"/>
  <c r="J83" i="31"/>
  <c r="H98" i="31"/>
  <c r="F36" i="33"/>
  <c r="H14" i="35"/>
  <c r="L16" i="31"/>
  <c r="L17" i="31"/>
  <c r="H33" i="31"/>
  <c r="L34" i="31"/>
  <c r="H37" i="31"/>
  <c r="L38" i="31"/>
  <c r="F40" i="31"/>
  <c r="L41" i="31"/>
  <c r="H43" i="31"/>
  <c r="J53" i="31"/>
  <c r="F56" i="31"/>
  <c r="J57" i="31"/>
  <c r="F60" i="31"/>
  <c r="J61" i="31"/>
  <c r="F63" i="31"/>
  <c r="L64" i="31"/>
  <c r="L76" i="31"/>
  <c r="J86" i="31"/>
  <c r="H10" i="33"/>
  <c r="J10" i="31"/>
  <c r="J13" i="31"/>
  <c r="H14" i="31"/>
  <c r="J20" i="31"/>
  <c r="H80" i="31"/>
  <c r="F82" i="31"/>
  <c r="F85" i="33"/>
  <c r="N11" i="33"/>
  <c r="H59" i="33"/>
  <c r="N15" i="33"/>
  <c r="F85" i="31"/>
  <c r="F86" i="31"/>
  <c r="F87" i="31"/>
  <c r="F100" i="31"/>
  <c r="H104" i="31"/>
  <c r="L10" i="33"/>
  <c r="F12" i="33"/>
  <c r="L13" i="33"/>
  <c r="F37" i="33"/>
  <c r="N102" i="33"/>
  <c r="AV14" i="35"/>
  <c r="AU14" i="35"/>
  <c r="AR14" i="35"/>
  <c r="AT14" i="35"/>
  <c r="AS14" i="35"/>
  <c r="Q41" i="37"/>
  <c r="P41" i="37"/>
  <c r="H20" i="31"/>
  <c r="F21" i="31"/>
  <c r="H54" i="31"/>
  <c r="H56" i="31"/>
  <c r="N10" i="33"/>
  <c r="F17" i="33"/>
  <c r="F38" i="33"/>
  <c r="F31" i="31"/>
  <c r="F33" i="31"/>
  <c r="F35" i="31"/>
  <c r="F105" i="33"/>
  <c r="L9" i="33"/>
  <c r="J14" i="33"/>
  <c r="H32" i="33"/>
  <c r="J63" i="33"/>
  <c r="L79" i="33"/>
  <c r="J106" i="33"/>
  <c r="Q14" i="36"/>
  <c r="P14" i="36"/>
  <c r="H107" i="31"/>
  <c r="L64" i="33"/>
  <c r="AL11" i="35"/>
  <c r="AK11" i="35"/>
  <c r="AJ11" i="35"/>
  <c r="J15" i="31"/>
  <c r="F16" i="31"/>
  <c r="N16" i="31"/>
  <c r="J17" i="31"/>
  <c r="H18" i="31"/>
  <c r="F19" i="31"/>
  <c r="L20" i="31"/>
  <c r="J21" i="31"/>
  <c r="F10" i="33"/>
  <c r="F13" i="33"/>
  <c r="V12" i="35"/>
  <c r="I33" i="35"/>
  <c r="H33" i="35"/>
  <c r="AB11" i="35"/>
  <c r="V35" i="35"/>
  <c r="W35" i="35"/>
  <c r="N13" i="33"/>
  <c r="AB18" i="35"/>
  <c r="AB8" i="35"/>
  <c r="N14" i="35"/>
  <c r="H30" i="35"/>
  <c r="I30" i="35"/>
  <c r="J33" i="36"/>
  <c r="I33" i="36"/>
  <c r="H9" i="35"/>
  <c r="J16" i="36"/>
  <c r="I16" i="36"/>
  <c r="N14" i="33"/>
  <c r="AL9" i="35"/>
  <c r="AK9" i="35"/>
  <c r="AJ9" i="35"/>
  <c r="N11" i="35"/>
  <c r="I13" i="37"/>
  <c r="J13" i="37"/>
  <c r="N8" i="35"/>
  <c r="N10" i="35"/>
  <c r="AL13" i="35"/>
  <c r="AK13" i="35"/>
  <c r="AJ13" i="35"/>
  <c r="AB14" i="35"/>
  <c r="J28" i="36"/>
  <c r="I28" i="36"/>
  <c r="AK40" i="35"/>
  <c r="AL40" i="35"/>
  <c r="N9" i="33"/>
  <c r="W38" i="35"/>
  <c r="V38" i="35"/>
  <c r="F12" i="42"/>
  <c r="AL34" i="35"/>
  <c r="AK34" i="35"/>
  <c r="J12" i="42"/>
  <c r="I12" i="42"/>
  <c r="H12" i="42"/>
  <c r="AB12" i="35"/>
  <c r="N15" i="35"/>
  <c r="AL31" i="35"/>
  <c r="AK31" i="35"/>
  <c r="I37" i="35"/>
  <c r="H37" i="35"/>
  <c r="J7" i="36"/>
  <c r="I7" i="36"/>
  <c r="J15" i="36"/>
  <c r="I15" i="36"/>
  <c r="J36" i="36"/>
  <c r="I36" i="36"/>
  <c r="P10" i="37"/>
  <c r="Q10" i="37"/>
  <c r="I33" i="37"/>
  <c r="J33" i="37"/>
  <c r="AB10" i="35"/>
  <c r="N12" i="35"/>
  <c r="N16" i="35"/>
  <c r="W30" i="35"/>
  <c r="V30" i="35"/>
  <c r="AL35" i="35"/>
  <c r="AK35" i="35"/>
  <c r="I6" i="36"/>
  <c r="J6" i="36"/>
  <c r="J39" i="36"/>
  <c r="I39" i="36"/>
  <c r="J42" i="37"/>
  <c r="I42" i="37"/>
  <c r="P15" i="37"/>
  <c r="Q15" i="37"/>
  <c r="AL38" i="35"/>
  <c r="AK38" i="35"/>
  <c r="AK32" i="35"/>
  <c r="AL32" i="35"/>
  <c r="H38" i="35"/>
  <c r="I38" i="35"/>
  <c r="J11" i="36"/>
  <c r="I11" i="36"/>
  <c r="J22" i="36"/>
  <c r="I22" i="36"/>
  <c r="J44" i="36"/>
  <c r="I44" i="36"/>
  <c r="Q17" i="37"/>
  <c r="P17" i="37"/>
  <c r="N9" i="35"/>
  <c r="I32" i="35"/>
  <c r="H32" i="35"/>
  <c r="W37" i="35"/>
  <c r="V37" i="35"/>
  <c r="J14" i="36"/>
  <c r="I14" i="36"/>
  <c r="J25" i="36"/>
  <c r="I25" i="36"/>
  <c r="I48" i="36"/>
  <c r="J48" i="36"/>
  <c r="AL39" i="35"/>
  <c r="AK39" i="35"/>
  <c r="P21" i="37"/>
  <c r="Q21" i="37"/>
  <c r="Q24" i="37"/>
  <c r="P24" i="37"/>
  <c r="I28" i="37"/>
  <c r="J28" i="37"/>
  <c r="Q36" i="37"/>
  <c r="P36" i="37"/>
  <c r="J12" i="36"/>
  <c r="I12" i="36"/>
  <c r="J24" i="36"/>
  <c r="I24" i="36"/>
  <c r="I27" i="36"/>
  <c r="J27" i="36"/>
  <c r="J38" i="36"/>
  <c r="I38" i="36"/>
  <c r="J12" i="37"/>
  <c r="I12" i="37"/>
  <c r="Q14" i="37"/>
  <c r="P14" i="37"/>
  <c r="J21" i="36"/>
  <c r="I21" i="36"/>
  <c r="J32" i="36"/>
  <c r="I32" i="36"/>
  <c r="I35" i="36"/>
  <c r="J35" i="36"/>
  <c r="J45" i="36"/>
  <c r="I45" i="36"/>
  <c r="Q7" i="37"/>
  <c r="P7" i="37"/>
  <c r="J22" i="37"/>
  <c r="I22" i="37"/>
  <c r="J10" i="36"/>
  <c r="I10" i="36"/>
  <c r="I9" i="36"/>
  <c r="J9" i="36"/>
  <c r="Q6" i="37"/>
  <c r="P6" i="37"/>
  <c r="J15" i="37"/>
  <c r="I15" i="37"/>
  <c r="J21" i="37"/>
  <c r="I21" i="37"/>
  <c r="F11" i="39"/>
  <c r="I9" i="39"/>
  <c r="H9" i="39"/>
  <c r="G9" i="39"/>
  <c r="AL30" i="35"/>
  <c r="AK30" i="35"/>
  <c r="J8" i="36"/>
  <c r="I8" i="36"/>
  <c r="Q49" i="37"/>
  <c r="P49" i="37"/>
  <c r="J9" i="37"/>
  <c r="I9" i="37"/>
  <c r="Q25" i="37"/>
  <c r="P25" i="37"/>
  <c r="Q29" i="37"/>
  <c r="P29" i="37"/>
  <c r="J38" i="37"/>
  <c r="I38" i="37"/>
  <c r="Q7" i="39"/>
  <c r="T7" i="39"/>
  <c r="S7" i="39"/>
  <c r="R7" i="39"/>
  <c r="P7" i="39"/>
  <c r="O7" i="39"/>
  <c r="F6" i="40"/>
  <c r="F10" i="40"/>
  <c r="I135" i="41"/>
  <c r="H135" i="41"/>
  <c r="G135" i="41"/>
  <c r="F10" i="43"/>
  <c r="Q23" i="37"/>
  <c r="P23" i="37"/>
  <c r="P27" i="37"/>
  <c r="Q27" i="37"/>
  <c r="AA19" i="41"/>
  <c r="T7" i="41"/>
  <c r="S7" i="41"/>
  <c r="P7" i="41"/>
  <c r="R7" i="41"/>
  <c r="Q7" i="41"/>
  <c r="J29" i="37"/>
  <c r="I29" i="37"/>
  <c r="Q30" i="37"/>
  <c r="P30" i="37"/>
  <c r="N11" i="40"/>
  <c r="M11" i="40"/>
  <c r="L11" i="40"/>
  <c r="L6" i="39"/>
  <c r="K6" i="39"/>
  <c r="N125" i="39"/>
  <c r="L125" i="39"/>
  <c r="O125" i="39"/>
  <c r="M125" i="39"/>
  <c r="K125" i="39"/>
  <c r="O8" i="39"/>
  <c r="T8" i="39"/>
  <c r="S8" i="39"/>
  <c r="R8" i="39"/>
  <c r="Q8" i="39"/>
  <c r="P8" i="39"/>
  <c r="D11" i="39"/>
  <c r="R8" i="42"/>
  <c r="Q8" i="42"/>
  <c r="P8" i="42"/>
  <c r="T8" i="42"/>
  <c r="S8" i="42"/>
  <c r="I7" i="39"/>
  <c r="H7" i="39"/>
  <c r="G7" i="39"/>
  <c r="G8" i="39"/>
  <c r="I8" i="39"/>
  <c r="H8" i="39"/>
  <c r="J6" i="40"/>
  <c r="I6" i="40"/>
  <c r="H6" i="40"/>
  <c r="F7" i="40"/>
  <c r="J9" i="40"/>
  <c r="I9" i="40"/>
  <c r="M9" i="40"/>
  <c r="H9" i="40"/>
  <c r="N9" i="42"/>
  <c r="L9" i="42"/>
  <c r="J14" i="43"/>
  <c r="H14" i="43"/>
  <c r="I14" i="43"/>
  <c r="T7" i="43"/>
  <c r="S7" i="43"/>
  <c r="R7" i="43"/>
  <c r="Q7" i="43"/>
  <c r="P7" i="43"/>
  <c r="Q6" i="39"/>
  <c r="R6" i="39"/>
  <c r="P6" i="39"/>
  <c r="O6" i="39"/>
  <c r="K10" i="39"/>
  <c r="L10" i="39"/>
  <c r="M10" i="39"/>
  <c r="O135" i="40"/>
  <c r="N135" i="40"/>
  <c r="M135" i="40"/>
  <c r="L135" i="40"/>
  <c r="K135" i="40"/>
  <c r="N6" i="41"/>
  <c r="M6" i="41"/>
  <c r="L6" i="41"/>
  <c r="M8" i="41"/>
  <c r="J8" i="41"/>
  <c r="I8" i="41"/>
  <c r="H8" i="41"/>
  <c r="G125" i="39"/>
  <c r="I125" i="39"/>
  <c r="H125" i="39"/>
  <c r="N7" i="40"/>
  <c r="M7" i="40"/>
  <c r="L7" i="40"/>
  <c r="H7" i="41"/>
  <c r="I7" i="41"/>
  <c r="J7" i="41"/>
  <c r="N9" i="43"/>
  <c r="M9" i="43"/>
  <c r="L9" i="43"/>
  <c r="N7" i="44"/>
  <c r="M7" i="44"/>
  <c r="L7" i="44"/>
  <c r="L7" i="39"/>
  <c r="K7" i="39"/>
  <c r="M7" i="39"/>
  <c r="L8" i="39"/>
  <c r="K8" i="39"/>
  <c r="M8" i="39"/>
  <c r="M9" i="39"/>
  <c r="J11" i="39"/>
  <c r="L9" i="39"/>
  <c r="K9" i="39"/>
  <c r="S10" i="39"/>
  <c r="T10" i="39"/>
  <c r="P10" i="39"/>
  <c r="O10" i="39"/>
  <c r="R10" i="39"/>
  <c r="Q10" i="39"/>
  <c r="H127" i="39"/>
  <c r="G127" i="39"/>
  <c r="F129" i="39"/>
  <c r="I127" i="39"/>
  <c r="F9" i="40"/>
  <c r="L9" i="41"/>
  <c r="N9" i="41"/>
  <c r="T8" i="41"/>
  <c r="S8" i="41"/>
  <c r="R8" i="41"/>
  <c r="Q8" i="41"/>
  <c r="P8" i="41"/>
  <c r="N10" i="41"/>
  <c r="M10" i="41"/>
  <c r="L10" i="41"/>
  <c r="J12" i="41"/>
  <c r="I12" i="41"/>
  <c r="H12" i="41"/>
  <c r="N10" i="42"/>
  <c r="M10" i="42"/>
  <c r="L10" i="42"/>
  <c r="I138" i="42"/>
  <c r="H138" i="42"/>
  <c r="G138" i="42"/>
  <c r="G6" i="39"/>
  <c r="H6" i="39"/>
  <c r="G124" i="39"/>
  <c r="H124" i="39"/>
  <c r="I126" i="39"/>
  <c r="G126" i="39"/>
  <c r="H126" i="39"/>
  <c r="I136" i="40"/>
  <c r="H136" i="40"/>
  <c r="G136" i="40"/>
  <c r="I137" i="41"/>
  <c r="G137" i="41"/>
  <c r="H137" i="41"/>
  <c r="T7" i="42"/>
  <c r="AA19" i="42" s="1"/>
  <c r="S7" i="42"/>
  <c r="R7" i="42"/>
  <c r="P7" i="42"/>
  <c r="Q7" i="42"/>
  <c r="J11" i="42"/>
  <c r="H11" i="42"/>
  <c r="I11" i="42"/>
  <c r="J11" i="43"/>
  <c r="I11" i="43"/>
  <c r="H11" i="43"/>
  <c r="E146" i="43"/>
  <c r="C11" i="39"/>
  <c r="I10" i="39"/>
  <c r="H10" i="39"/>
  <c r="G10" i="39"/>
  <c r="O134" i="42"/>
  <c r="M134" i="42"/>
  <c r="N134" i="42"/>
  <c r="L134" i="42"/>
  <c r="K134" i="42"/>
  <c r="T9" i="39"/>
  <c r="S9" i="39"/>
  <c r="N11" i="39"/>
  <c r="R9" i="39"/>
  <c r="Q9" i="39"/>
  <c r="P9" i="39"/>
  <c r="O9" i="39"/>
  <c r="J12" i="40"/>
  <c r="I12" i="40"/>
  <c r="H12" i="40"/>
  <c r="T12" i="40"/>
  <c r="S12" i="40"/>
  <c r="R12" i="40"/>
  <c r="Q12" i="40"/>
  <c r="P12" i="40"/>
  <c r="O138" i="40"/>
  <c r="N138" i="40"/>
  <c r="M138" i="40"/>
  <c r="L138" i="40"/>
  <c r="K138" i="40"/>
  <c r="I134" i="42"/>
  <c r="H134" i="42"/>
  <c r="G134" i="42"/>
  <c r="J13" i="43"/>
  <c r="I13" i="43"/>
  <c r="H13" i="43"/>
  <c r="D146" i="43"/>
  <c r="N137" i="40"/>
  <c r="M137" i="40"/>
  <c r="L137" i="40"/>
  <c r="K137" i="40"/>
  <c r="O137" i="40"/>
  <c r="N7" i="41"/>
  <c r="M7" i="41"/>
  <c r="L7" i="41"/>
  <c r="N11" i="41"/>
  <c r="M11" i="41"/>
  <c r="L11" i="41"/>
  <c r="J6" i="42"/>
  <c r="I6" i="42"/>
  <c r="H6" i="42"/>
  <c r="F7" i="42"/>
  <c r="T10" i="42"/>
  <c r="AA20" i="42"/>
  <c r="R10" i="42"/>
  <c r="S10" i="42"/>
  <c r="Q10" i="42"/>
  <c r="P10" i="42"/>
  <c r="N12" i="42"/>
  <c r="M12" i="42"/>
  <c r="L12" i="42"/>
  <c r="F8" i="43"/>
  <c r="T11" i="43"/>
  <c r="S11" i="43"/>
  <c r="R11" i="43"/>
  <c r="Q11" i="43"/>
  <c r="P11" i="43"/>
  <c r="I144" i="43"/>
  <c r="G144" i="43"/>
  <c r="H144" i="43"/>
  <c r="K144" i="43" s="1"/>
  <c r="J9" i="44"/>
  <c r="I9" i="44"/>
  <c r="H9" i="44"/>
  <c r="D146" i="44"/>
  <c r="J9" i="45"/>
  <c r="I9" i="45"/>
  <c r="H9" i="45"/>
  <c r="N8" i="40"/>
  <c r="L8" i="40"/>
  <c r="F11" i="40"/>
  <c r="N12" i="40"/>
  <c r="M12" i="40"/>
  <c r="L12" i="40"/>
  <c r="M134" i="40"/>
  <c r="L134" i="40"/>
  <c r="K134" i="40"/>
  <c r="N134" i="40"/>
  <c r="O134" i="40"/>
  <c r="I138" i="40"/>
  <c r="H138" i="40"/>
  <c r="G138" i="40"/>
  <c r="M135" i="41"/>
  <c r="K135" i="41"/>
  <c r="O135" i="41"/>
  <c r="N135" i="41"/>
  <c r="L135" i="41"/>
  <c r="N136" i="41"/>
  <c r="L136" i="41"/>
  <c r="O136" i="41"/>
  <c r="M136" i="41"/>
  <c r="K136" i="41"/>
  <c r="M138" i="42"/>
  <c r="L138" i="42"/>
  <c r="K138" i="42"/>
  <c r="O138" i="42"/>
  <c r="N138" i="42"/>
  <c r="H135" i="40"/>
  <c r="G135" i="40"/>
  <c r="I135" i="40"/>
  <c r="L8" i="41"/>
  <c r="N8" i="41"/>
  <c r="F11" i="41"/>
  <c r="M12" i="41"/>
  <c r="L12" i="41"/>
  <c r="N12" i="41"/>
  <c r="J7" i="42"/>
  <c r="H7" i="42"/>
  <c r="I7" i="42"/>
  <c r="F8" i="42"/>
  <c r="T11" i="42"/>
  <c r="S11" i="42"/>
  <c r="R11" i="42"/>
  <c r="P11" i="42"/>
  <c r="Q11" i="42"/>
  <c r="F12" i="43"/>
  <c r="N141" i="43"/>
  <c r="O141" i="43"/>
  <c r="M141" i="43"/>
  <c r="L141" i="43"/>
  <c r="F11" i="44"/>
  <c r="G143" i="44"/>
  <c r="I143" i="44"/>
  <c r="H143" i="44"/>
  <c r="D16" i="46"/>
  <c r="G128" i="39"/>
  <c r="H128" i="39"/>
  <c r="I128" i="39"/>
  <c r="F8" i="40"/>
  <c r="H11" i="40"/>
  <c r="I11" i="40"/>
  <c r="J11" i="40"/>
  <c r="P11" i="40"/>
  <c r="T11" i="40"/>
  <c r="Q11" i="40"/>
  <c r="S11" i="40"/>
  <c r="R11" i="40"/>
  <c r="F12" i="40"/>
  <c r="K136" i="40"/>
  <c r="O136" i="40"/>
  <c r="L136" i="40"/>
  <c r="M136" i="40"/>
  <c r="N136" i="40"/>
  <c r="J8" i="42"/>
  <c r="I8" i="42"/>
  <c r="H8" i="42"/>
  <c r="M8" i="42"/>
  <c r="F9" i="42"/>
  <c r="R12" i="42"/>
  <c r="Q12" i="42"/>
  <c r="P12" i="42"/>
  <c r="S12" i="42"/>
  <c r="T12" i="42"/>
  <c r="H135" i="42"/>
  <c r="G135" i="42"/>
  <c r="I135" i="42"/>
  <c r="T13" i="43"/>
  <c r="S13" i="43"/>
  <c r="P13" i="43"/>
  <c r="R13" i="43"/>
  <c r="Q13" i="43"/>
  <c r="O138" i="43"/>
  <c r="M138" i="43"/>
  <c r="N138" i="43"/>
  <c r="L138" i="43"/>
  <c r="I142" i="43"/>
  <c r="H142" i="43"/>
  <c r="G142" i="43"/>
  <c r="F14" i="45"/>
  <c r="E11" i="39"/>
  <c r="G137" i="40"/>
  <c r="I137" i="40"/>
  <c r="H137" i="40"/>
  <c r="H11" i="41"/>
  <c r="J11" i="41"/>
  <c r="I11" i="41"/>
  <c r="T11" i="41"/>
  <c r="S11" i="41"/>
  <c r="P11" i="41"/>
  <c r="R11" i="41"/>
  <c r="Q11" i="41"/>
  <c r="F12" i="41"/>
  <c r="T6" i="42"/>
  <c r="R6" i="42"/>
  <c r="P6" i="42"/>
  <c r="S6" i="42"/>
  <c r="Q6" i="42"/>
  <c r="J10" i="42"/>
  <c r="H10" i="42"/>
  <c r="I10" i="42"/>
  <c r="F11" i="42"/>
  <c r="O136" i="42"/>
  <c r="N136" i="42"/>
  <c r="M136" i="42"/>
  <c r="K136" i="42"/>
  <c r="L136" i="42"/>
  <c r="J7" i="43"/>
  <c r="I7" i="43"/>
  <c r="H7" i="43"/>
  <c r="P12" i="43"/>
  <c r="T12" i="43"/>
  <c r="S12" i="43"/>
  <c r="R12" i="43"/>
  <c r="Q12" i="43"/>
  <c r="J13" i="44"/>
  <c r="I13" i="44"/>
  <c r="H13" i="44"/>
  <c r="J6" i="43"/>
  <c r="G16" i="43"/>
  <c r="I6" i="43"/>
  <c r="H6" i="43"/>
  <c r="T6" i="43"/>
  <c r="S6" i="43"/>
  <c r="R6" i="43"/>
  <c r="O16" i="43"/>
  <c r="Q6" i="43"/>
  <c r="P6" i="43"/>
  <c r="J10" i="43"/>
  <c r="I10" i="43"/>
  <c r="H10" i="43"/>
  <c r="T10" i="43"/>
  <c r="S10" i="43"/>
  <c r="R10" i="43"/>
  <c r="Q10" i="43"/>
  <c r="P10" i="43"/>
  <c r="G143" i="43"/>
  <c r="I143" i="43"/>
  <c r="H143" i="43"/>
  <c r="C146" i="43"/>
  <c r="H139" i="43"/>
  <c r="G139" i="43"/>
  <c r="I139" i="43"/>
  <c r="C146" i="44"/>
  <c r="I139" i="44"/>
  <c r="H139" i="44"/>
  <c r="G139" i="44"/>
  <c r="S12" i="41"/>
  <c r="Q12" i="41"/>
  <c r="T12" i="41"/>
  <c r="P12" i="41"/>
  <c r="R12" i="41"/>
  <c r="N138" i="41"/>
  <c r="M138" i="41"/>
  <c r="L138" i="41"/>
  <c r="O138" i="41"/>
  <c r="K138" i="41"/>
  <c r="I137" i="42"/>
  <c r="H137" i="42"/>
  <c r="G137" i="42"/>
  <c r="I136" i="43"/>
  <c r="G136" i="43"/>
  <c r="H136" i="43"/>
  <c r="K136" i="43" s="1"/>
  <c r="F146" i="43"/>
  <c r="D16" i="44"/>
  <c r="I140" i="44"/>
  <c r="H140" i="44"/>
  <c r="K140" i="44" s="1"/>
  <c r="G140" i="44"/>
  <c r="F10" i="45"/>
  <c r="I137" i="43"/>
  <c r="H137" i="43"/>
  <c r="K137" i="43" s="1"/>
  <c r="G137" i="43"/>
  <c r="F6" i="44"/>
  <c r="E16" i="44"/>
  <c r="F16" i="44" s="1"/>
  <c r="T9" i="44"/>
  <c r="S9" i="44"/>
  <c r="R9" i="44"/>
  <c r="Q9" i="44"/>
  <c r="P9" i="44"/>
  <c r="L137" i="44"/>
  <c r="O137" i="44"/>
  <c r="N137" i="44"/>
  <c r="M137" i="44"/>
  <c r="D13" i="47"/>
  <c r="H136" i="41"/>
  <c r="I136" i="41"/>
  <c r="G136" i="41"/>
  <c r="L135" i="42"/>
  <c r="K135" i="42"/>
  <c r="O135" i="42"/>
  <c r="N135" i="42"/>
  <c r="M135" i="42"/>
  <c r="O136" i="43"/>
  <c r="J146" i="43"/>
  <c r="L136" i="43"/>
  <c r="M136" i="43"/>
  <c r="N136" i="43"/>
  <c r="I144" i="44"/>
  <c r="H144" i="44"/>
  <c r="K144" i="44" s="1"/>
  <c r="G144" i="44"/>
  <c r="N7" i="45"/>
  <c r="M7" i="45"/>
  <c r="L7" i="45"/>
  <c r="N15" i="45"/>
  <c r="M15" i="45"/>
  <c r="L15" i="45"/>
  <c r="K137" i="41"/>
  <c r="O137" i="41"/>
  <c r="N137" i="41"/>
  <c r="M137" i="41"/>
  <c r="L137" i="41"/>
  <c r="L11" i="42"/>
  <c r="N11" i="42"/>
  <c r="M11" i="42"/>
  <c r="G136" i="42"/>
  <c r="I136" i="42"/>
  <c r="H136" i="42"/>
  <c r="G138" i="43"/>
  <c r="H138" i="43"/>
  <c r="K138" i="43" s="1"/>
  <c r="I138" i="43"/>
  <c r="F10" i="44"/>
  <c r="F12" i="44"/>
  <c r="M144" i="44"/>
  <c r="L144" i="44"/>
  <c r="N144" i="44"/>
  <c r="O144" i="44"/>
  <c r="I140" i="45"/>
  <c r="H140" i="45"/>
  <c r="G140" i="45"/>
  <c r="D10" i="48"/>
  <c r="G138" i="41"/>
  <c r="H138" i="41"/>
  <c r="I138" i="41"/>
  <c r="N137" i="42"/>
  <c r="M137" i="42"/>
  <c r="L137" i="42"/>
  <c r="K137" i="42"/>
  <c r="O137" i="42"/>
  <c r="O138" i="44"/>
  <c r="N138" i="44"/>
  <c r="M138" i="44"/>
  <c r="L138" i="44"/>
  <c r="I145" i="44"/>
  <c r="H145" i="44"/>
  <c r="K145" i="44" s="1"/>
  <c r="G145" i="44"/>
  <c r="O141" i="45"/>
  <c r="N141" i="45"/>
  <c r="M141" i="45"/>
  <c r="L141" i="45"/>
  <c r="C16" i="44"/>
  <c r="K16" i="44"/>
  <c r="N6" i="44"/>
  <c r="M6" i="44"/>
  <c r="L6" i="44"/>
  <c r="J8" i="44"/>
  <c r="I8" i="44"/>
  <c r="H8" i="44"/>
  <c r="T8" i="44"/>
  <c r="S8" i="44"/>
  <c r="R8" i="44"/>
  <c r="P8" i="44"/>
  <c r="Q8" i="44"/>
  <c r="F9" i="44"/>
  <c r="L10" i="44"/>
  <c r="M10" i="44"/>
  <c r="N10" i="44"/>
  <c r="T13" i="44"/>
  <c r="S13" i="44"/>
  <c r="R13" i="44"/>
  <c r="Q13" i="44"/>
  <c r="P13" i="44"/>
  <c r="J14" i="44"/>
  <c r="I14" i="44"/>
  <c r="H14" i="44"/>
  <c r="N15" i="44"/>
  <c r="L15" i="44"/>
  <c r="M15" i="44"/>
  <c r="K16" i="45"/>
  <c r="N6" i="45"/>
  <c r="M6" i="45"/>
  <c r="L6" i="45"/>
  <c r="J8" i="45"/>
  <c r="I8" i="45"/>
  <c r="H8" i="45"/>
  <c r="F9" i="45"/>
  <c r="O136" i="45"/>
  <c r="N136" i="45"/>
  <c r="M136" i="45"/>
  <c r="J146" i="45"/>
  <c r="L136" i="45"/>
  <c r="D15" i="46"/>
  <c r="D9" i="47"/>
  <c r="T10" i="44"/>
  <c r="S10" i="44"/>
  <c r="R10" i="44"/>
  <c r="Q10" i="44"/>
  <c r="P10" i="44"/>
  <c r="R11" i="44"/>
  <c r="T11" i="44"/>
  <c r="S11" i="44"/>
  <c r="Q11" i="44"/>
  <c r="P11" i="44"/>
  <c r="P12" i="44"/>
  <c r="T12" i="44"/>
  <c r="S12" i="44"/>
  <c r="R12" i="44"/>
  <c r="Q12" i="44"/>
  <c r="E146" i="44"/>
  <c r="J13" i="45"/>
  <c r="I13" i="45"/>
  <c r="H13" i="45"/>
  <c r="L140" i="45"/>
  <c r="O140" i="45"/>
  <c r="N140" i="45"/>
  <c r="M140" i="45"/>
  <c r="I145" i="45"/>
  <c r="H145" i="45"/>
  <c r="G145" i="45"/>
  <c r="D19" i="46"/>
  <c r="D14" i="48"/>
  <c r="G16" i="44"/>
  <c r="J6" i="44"/>
  <c r="I6" i="44"/>
  <c r="H6" i="44"/>
  <c r="O16" i="44"/>
  <c r="R6" i="44"/>
  <c r="Q6" i="44"/>
  <c r="P6" i="44"/>
  <c r="S6" i="44"/>
  <c r="T6" i="44"/>
  <c r="F7" i="44"/>
  <c r="N8" i="44"/>
  <c r="M8" i="44"/>
  <c r="L8" i="44"/>
  <c r="J10" i="44"/>
  <c r="I10" i="44"/>
  <c r="H10" i="44"/>
  <c r="J11" i="44"/>
  <c r="I11" i="44"/>
  <c r="H11" i="44"/>
  <c r="H12" i="44"/>
  <c r="J12" i="44"/>
  <c r="I12" i="44"/>
  <c r="F15" i="44"/>
  <c r="R15" i="44"/>
  <c r="Q15" i="44"/>
  <c r="T15" i="44"/>
  <c r="S15" i="44"/>
  <c r="P15" i="44"/>
  <c r="I136" i="44"/>
  <c r="F146" i="44"/>
  <c r="H136" i="44"/>
  <c r="K136" i="44" s="1"/>
  <c r="G136" i="44"/>
  <c r="C16" i="45"/>
  <c r="T8" i="45"/>
  <c r="S8" i="45"/>
  <c r="R8" i="45"/>
  <c r="Q8" i="45"/>
  <c r="P8" i="45"/>
  <c r="N10" i="45"/>
  <c r="M10" i="45"/>
  <c r="L10" i="45"/>
  <c r="I137" i="45"/>
  <c r="H137" i="45"/>
  <c r="G137" i="45"/>
  <c r="D8" i="46"/>
  <c r="D17" i="47"/>
  <c r="H137" i="44"/>
  <c r="K137" i="44" s="1"/>
  <c r="G137" i="44"/>
  <c r="I137" i="44"/>
  <c r="H141" i="44"/>
  <c r="K141" i="44" s="1"/>
  <c r="G141" i="44"/>
  <c r="I141" i="44"/>
  <c r="D16" i="45"/>
  <c r="D11" i="46"/>
  <c r="D20" i="46"/>
  <c r="D18" i="48"/>
  <c r="I140" i="43"/>
  <c r="H140" i="43"/>
  <c r="K140" i="43" s="1"/>
  <c r="G140" i="43"/>
  <c r="H7" i="44"/>
  <c r="I7" i="44"/>
  <c r="J7" i="44"/>
  <c r="P7" i="44"/>
  <c r="T7" i="44"/>
  <c r="Q7" i="44"/>
  <c r="S7" i="44"/>
  <c r="R7" i="44"/>
  <c r="F8" i="44"/>
  <c r="L9" i="44"/>
  <c r="M9" i="44"/>
  <c r="N9" i="44"/>
  <c r="N13" i="44"/>
  <c r="M13" i="44"/>
  <c r="L13" i="44"/>
  <c r="F14" i="44"/>
  <c r="T14" i="44"/>
  <c r="S14" i="44"/>
  <c r="P14" i="44"/>
  <c r="Q14" i="44"/>
  <c r="R14" i="44"/>
  <c r="J15" i="44"/>
  <c r="I15" i="44"/>
  <c r="H15" i="44"/>
  <c r="G142" i="44"/>
  <c r="H142" i="44"/>
  <c r="I142" i="44"/>
  <c r="E16" i="45"/>
  <c r="F16" i="45" s="1"/>
  <c r="F6" i="45"/>
  <c r="T9" i="45"/>
  <c r="S9" i="45"/>
  <c r="R9" i="45"/>
  <c r="Q9" i="45"/>
  <c r="P9" i="45"/>
  <c r="N11" i="45"/>
  <c r="M11" i="45"/>
  <c r="L11" i="45"/>
  <c r="T13" i="45"/>
  <c r="S13" i="45"/>
  <c r="R13" i="45"/>
  <c r="Q13" i="45"/>
  <c r="P13" i="45"/>
  <c r="C146" i="45"/>
  <c r="O139" i="45"/>
  <c r="N139" i="45"/>
  <c r="M139" i="45"/>
  <c r="L139" i="45"/>
  <c r="D21" i="47"/>
  <c r="I145" i="43"/>
  <c r="H145" i="43"/>
  <c r="G145" i="43"/>
  <c r="L11" i="44"/>
  <c r="N11" i="44"/>
  <c r="M11" i="44"/>
  <c r="L12" i="44"/>
  <c r="M12" i="44"/>
  <c r="N12" i="44"/>
  <c r="O144" i="45"/>
  <c r="N144" i="45"/>
  <c r="M144" i="45"/>
  <c r="L144" i="45"/>
  <c r="D12" i="46"/>
  <c r="F13" i="44"/>
  <c r="L14" i="44"/>
  <c r="N14" i="44"/>
  <c r="M14" i="44"/>
  <c r="G16" i="45"/>
  <c r="J6" i="45"/>
  <c r="I6" i="45"/>
  <c r="H6" i="45"/>
  <c r="O16" i="45"/>
  <c r="R6" i="45"/>
  <c r="Q6" i="45"/>
  <c r="P6" i="45"/>
  <c r="T6" i="45"/>
  <c r="S6" i="45"/>
  <c r="F7" i="45"/>
  <c r="N8" i="45"/>
  <c r="M8" i="45"/>
  <c r="L8" i="45"/>
  <c r="J10" i="45"/>
  <c r="I10" i="45"/>
  <c r="H10" i="45"/>
  <c r="R10" i="45"/>
  <c r="Q10" i="45"/>
  <c r="P10" i="45"/>
  <c r="S10" i="45"/>
  <c r="T10" i="45"/>
  <c r="F11" i="45"/>
  <c r="N12" i="45"/>
  <c r="M12" i="45"/>
  <c r="L12" i="45"/>
  <c r="J14" i="45"/>
  <c r="I14" i="45"/>
  <c r="H14" i="45"/>
  <c r="S14" i="45"/>
  <c r="R14" i="45"/>
  <c r="Q14" i="45"/>
  <c r="P14" i="45"/>
  <c r="T14" i="45"/>
  <c r="F15" i="45"/>
  <c r="D9" i="46"/>
  <c r="D13" i="46"/>
  <c r="D17" i="46"/>
  <c r="D21" i="46"/>
  <c r="D10" i="47"/>
  <c r="D14" i="47"/>
  <c r="D18" i="47"/>
  <c r="D11" i="48"/>
  <c r="D15" i="48"/>
  <c r="D19" i="48"/>
  <c r="H7" i="45"/>
  <c r="I7" i="45"/>
  <c r="J7" i="45"/>
  <c r="P7" i="45"/>
  <c r="T7" i="45"/>
  <c r="S7" i="45"/>
  <c r="R7" i="45"/>
  <c r="Q7" i="45"/>
  <c r="F8" i="45"/>
  <c r="L9" i="45"/>
  <c r="N9" i="45"/>
  <c r="M9" i="45"/>
  <c r="H11" i="45"/>
  <c r="J11" i="45"/>
  <c r="I11" i="45"/>
  <c r="P11" i="45"/>
  <c r="T11" i="45"/>
  <c r="Q11" i="45"/>
  <c r="S11" i="45"/>
  <c r="R11" i="45"/>
  <c r="F12" i="45"/>
  <c r="M13" i="45"/>
  <c r="L13" i="45"/>
  <c r="N13" i="45"/>
  <c r="I15" i="45"/>
  <c r="H15" i="45"/>
  <c r="J15" i="45"/>
  <c r="Q15" i="45"/>
  <c r="P15" i="45"/>
  <c r="T15" i="45"/>
  <c r="S15" i="45"/>
  <c r="R15" i="45"/>
  <c r="O137" i="45"/>
  <c r="N137" i="45"/>
  <c r="M137" i="45"/>
  <c r="L137" i="45"/>
  <c r="O145" i="45"/>
  <c r="N145" i="45"/>
  <c r="M145" i="45"/>
  <c r="L145" i="45"/>
  <c r="D10" i="46"/>
  <c r="D14" i="46"/>
  <c r="D18" i="46"/>
  <c r="D11" i="47"/>
  <c r="D15" i="47"/>
  <c r="D19" i="47"/>
  <c r="D8" i="48"/>
  <c r="D12" i="48"/>
  <c r="D16" i="48"/>
  <c r="D20" i="48"/>
  <c r="J12" i="45"/>
  <c r="I12" i="45"/>
  <c r="H12" i="45"/>
  <c r="T12" i="45"/>
  <c r="S12" i="45"/>
  <c r="P12" i="45"/>
  <c r="Q12" i="45"/>
  <c r="R12" i="45"/>
  <c r="F13" i="45"/>
  <c r="N14" i="45"/>
  <c r="M14" i="45"/>
  <c r="L14" i="45"/>
  <c r="O142" i="45"/>
  <c r="N142" i="45"/>
  <c r="M142" i="45"/>
  <c r="L142" i="45"/>
  <c r="D8" i="47"/>
  <c r="D12" i="47"/>
  <c r="D16" i="47"/>
  <c r="D20" i="47"/>
  <c r="D9" i="48"/>
  <c r="D13" i="48"/>
  <c r="D17" i="48"/>
  <c r="D21" i="48"/>
  <c r="K6" i="6"/>
  <c r="S6" i="6"/>
  <c r="F17" i="2"/>
  <c r="F18" i="2"/>
  <c r="K31" i="2"/>
  <c r="K6" i="3"/>
  <c r="J6" i="5"/>
  <c r="L31" i="2"/>
  <c r="J79" i="3"/>
  <c r="S6" i="5"/>
  <c r="W6" i="13"/>
  <c r="V6" i="13"/>
  <c r="U6" i="13"/>
  <c r="K79" i="3"/>
  <c r="L6" i="5"/>
  <c r="H18" i="2"/>
  <c r="J58" i="2"/>
  <c r="J152" i="3"/>
  <c r="U6" i="5"/>
  <c r="E55" i="12"/>
  <c r="E53" i="12"/>
  <c r="E57" i="12" s="1"/>
  <c r="E54" i="12"/>
  <c r="E56" i="12"/>
  <c r="H17" i="2"/>
  <c r="K6" i="2"/>
  <c r="K58" i="2"/>
  <c r="K152" i="3"/>
  <c r="V6" i="5"/>
  <c r="I6" i="6"/>
  <c r="Q6" i="6"/>
  <c r="J6" i="2"/>
  <c r="L6" i="2"/>
  <c r="W6" i="5"/>
  <c r="J6" i="6"/>
  <c r="R6" i="6"/>
  <c r="D55" i="12"/>
  <c r="D53" i="12"/>
  <c r="D57" i="12" s="1"/>
  <c r="U5" i="12"/>
  <c r="C54" i="12"/>
  <c r="C55" i="12"/>
  <c r="A12" i="12"/>
  <c r="A14" i="12"/>
  <c r="C48" i="13"/>
  <c r="D62" i="13"/>
  <c r="C76" i="13"/>
  <c r="D90" i="13"/>
  <c r="D118" i="13"/>
  <c r="O23" i="14"/>
  <c r="C53" i="12"/>
  <c r="C57" i="12" s="1"/>
  <c r="G55" i="12"/>
  <c r="G76" i="13"/>
  <c r="G104" i="13"/>
  <c r="G132" i="13"/>
  <c r="G146" i="13"/>
  <c r="D160" i="13"/>
  <c r="Q23" i="14"/>
  <c r="A11" i="12"/>
  <c r="I5" i="12"/>
  <c r="C104" i="13"/>
  <c r="C62" i="13"/>
  <c r="C20" i="13"/>
  <c r="G62" i="13"/>
  <c r="G90" i="13"/>
  <c r="G53" i="12"/>
  <c r="G57" i="12" s="1"/>
  <c r="G54" i="12"/>
  <c r="D146" i="13"/>
  <c r="D34" i="13"/>
  <c r="D104" i="13"/>
  <c r="D20" i="13"/>
  <c r="I9" i="14"/>
  <c r="J5" i="12"/>
  <c r="R20" i="13"/>
  <c r="S5" i="12"/>
  <c r="C56" i="12"/>
  <c r="S20" i="13"/>
  <c r="C132" i="13"/>
  <c r="C163" i="14"/>
  <c r="C149" i="14"/>
  <c r="C135" i="14"/>
  <c r="C121" i="14"/>
  <c r="C107" i="14"/>
  <c r="C93" i="14"/>
  <c r="C79" i="14"/>
  <c r="C65" i="14"/>
  <c r="C51" i="14"/>
  <c r="C37" i="14"/>
  <c r="T5" i="12"/>
  <c r="D56" i="12"/>
  <c r="A13" i="12"/>
  <c r="A15" i="12"/>
  <c r="G160" i="13"/>
  <c r="G48" i="13"/>
  <c r="G118" i="13"/>
  <c r="G20" i="13"/>
  <c r="C90" i="13"/>
  <c r="C118" i="13"/>
  <c r="D132" i="13"/>
  <c r="N23" i="14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E34" i="13"/>
  <c r="F76" i="13"/>
  <c r="E146" i="13"/>
  <c r="J7" i="15"/>
  <c r="F77" i="15"/>
  <c r="C91" i="15"/>
  <c r="G147" i="15"/>
  <c r="C35" i="16"/>
  <c r="D63" i="16"/>
  <c r="D91" i="15"/>
  <c r="C105" i="15"/>
  <c r="O9" i="16"/>
  <c r="O21" i="16"/>
  <c r="C35" i="15"/>
  <c r="G91" i="15"/>
  <c r="D105" i="15"/>
  <c r="C149" i="16"/>
  <c r="C63" i="16"/>
  <c r="C37" i="16"/>
  <c r="C21" i="16"/>
  <c r="C105" i="16"/>
  <c r="C79" i="16"/>
  <c r="C147" i="16"/>
  <c r="C121" i="16"/>
  <c r="C119" i="16"/>
  <c r="C93" i="16"/>
  <c r="C161" i="16"/>
  <c r="C135" i="16"/>
  <c r="C49" i="16"/>
  <c r="C23" i="16"/>
  <c r="C91" i="16"/>
  <c r="C65" i="16"/>
  <c r="C9" i="16"/>
  <c r="D37" i="16"/>
  <c r="C161" i="15"/>
  <c r="C49" i="15"/>
  <c r="C63" i="15"/>
  <c r="C119" i="15"/>
  <c r="L7" i="15"/>
  <c r="C21" i="15"/>
  <c r="D35" i="15"/>
  <c r="E105" i="15"/>
  <c r="D119" i="15"/>
  <c r="D161" i="15"/>
  <c r="D105" i="16"/>
  <c r="D79" i="16"/>
  <c r="D147" i="16"/>
  <c r="D121" i="16"/>
  <c r="D35" i="16"/>
  <c r="D119" i="16"/>
  <c r="D93" i="16"/>
  <c r="D161" i="16"/>
  <c r="D135" i="16"/>
  <c r="D49" i="16"/>
  <c r="D23" i="16"/>
  <c r="D91" i="16"/>
  <c r="D65" i="16"/>
  <c r="D9" i="16"/>
  <c r="D133" i="16"/>
  <c r="D107" i="16"/>
  <c r="D149" i="16"/>
  <c r="D63" i="15"/>
  <c r="D77" i="15"/>
  <c r="D133" i="15"/>
  <c r="D21" i="15"/>
  <c r="D49" i="15"/>
  <c r="E119" i="15"/>
  <c r="C133" i="15"/>
  <c r="R21" i="16"/>
  <c r="D77" i="16"/>
  <c r="E77" i="15"/>
  <c r="E91" i="15"/>
  <c r="E147" i="15"/>
  <c r="E35" i="15"/>
  <c r="E21" i="15"/>
  <c r="E161" i="15"/>
  <c r="E49" i="15"/>
  <c r="F119" i="15"/>
  <c r="E133" i="15"/>
  <c r="C147" i="15"/>
  <c r="C51" i="16"/>
  <c r="F91" i="15"/>
  <c r="F105" i="15"/>
  <c r="F161" i="15"/>
  <c r="F49" i="15"/>
  <c r="G21" i="15"/>
  <c r="T21" i="15"/>
  <c r="G49" i="15"/>
  <c r="E63" i="15"/>
  <c r="F133" i="15"/>
  <c r="D147" i="15"/>
  <c r="G119" i="16"/>
  <c r="G93" i="16"/>
  <c r="G161" i="16"/>
  <c r="G135" i="16"/>
  <c r="G49" i="16"/>
  <c r="G23" i="16"/>
  <c r="G91" i="16"/>
  <c r="G133" i="16"/>
  <c r="G107" i="16"/>
  <c r="G149" i="16"/>
  <c r="G63" i="16"/>
  <c r="G37" i="16"/>
  <c r="G21" i="16"/>
  <c r="J7" i="16"/>
  <c r="G105" i="16"/>
  <c r="G79" i="16"/>
  <c r="G147" i="16"/>
  <c r="G121" i="16"/>
  <c r="G35" i="16"/>
  <c r="R9" i="16"/>
  <c r="D21" i="16"/>
  <c r="D51" i="16"/>
  <c r="F119" i="17"/>
  <c r="F93" i="17"/>
  <c r="F161" i="17"/>
  <c r="F135" i="17"/>
  <c r="F49" i="17"/>
  <c r="F23" i="17"/>
  <c r="F91" i="17"/>
  <c r="F65" i="17"/>
  <c r="F9" i="17"/>
  <c r="F133" i="17"/>
  <c r="F107" i="17"/>
  <c r="F149" i="17"/>
  <c r="F63" i="17"/>
  <c r="F37" i="17"/>
  <c r="F21" i="17"/>
  <c r="F105" i="17"/>
  <c r="F79" i="17"/>
  <c r="F147" i="17"/>
  <c r="F121" i="17"/>
  <c r="F35" i="17"/>
  <c r="Q9" i="17"/>
  <c r="Q21" i="17"/>
  <c r="U7" i="12"/>
  <c r="U9" i="12"/>
  <c r="E76" i="13"/>
  <c r="F118" i="13"/>
  <c r="G105" i="15"/>
  <c r="G119" i="15"/>
  <c r="G161" i="15"/>
  <c r="G63" i="15"/>
  <c r="F63" i="15"/>
  <c r="C77" i="15"/>
  <c r="G133" i="15"/>
  <c r="F147" i="15"/>
  <c r="G51" i="16"/>
  <c r="C107" i="16"/>
  <c r="C149" i="17"/>
  <c r="F160" i="18"/>
  <c r="F118" i="18"/>
  <c r="F92" i="18"/>
  <c r="F76" i="18"/>
  <c r="F50" i="18"/>
  <c r="F120" i="18"/>
  <c r="F34" i="18"/>
  <c r="F146" i="18"/>
  <c r="F104" i="18"/>
  <c r="F78" i="18"/>
  <c r="F62" i="18"/>
  <c r="F148" i="18"/>
  <c r="F134" i="18"/>
  <c r="F132" i="18"/>
  <c r="F106" i="18"/>
  <c r="F48" i="18"/>
  <c r="N160" i="18"/>
  <c r="N118" i="18"/>
  <c r="N92" i="18"/>
  <c r="N76" i="18"/>
  <c r="N50" i="18"/>
  <c r="N120" i="18"/>
  <c r="N34" i="18"/>
  <c r="N148" i="18"/>
  <c r="N104" i="18"/>
  <c r="N78" i="18"/>
  <c r="N62" i="18"/>
  <c r="N132" i="18"/>
  <c r="N106" i="18"/>
  <c r="N134" i="18"/>
  <c r="N48" i="18"/>
  <c r="V132" i="18"/>
  <c r="V160" i="18"/>
  <c r="V118" i="18"/>
  <c r="V92" i="18"/>
  <c r="V148" i="18"/>
  <c r="V146" i="18"/>
  <c r="V134" i="18"/>
  <c r="V76" i="18"/>
  <c r="V50" i="18"/>
  <c r="V120" i="18"/>
  <c r="V34" i="18"/>
  <c r="V104" i="18"/>
  <c r="V78" i="18"/>
  <c r="V62" i="18"/>
  <c r="V106" i="18"/>
  <c r="V48" i="18"/>
  <c r="K104" i="18"/>
  <c r="F105" i="16"/>
  <c r="E149" i="16"/>
  <c r="G51" i="17"/>
  <c r="D63" i="17"/>
  <c r="G77" i="17"/>
  <c r="E79" i="17"/>
  <c r="E105" i="17"/>
  <c r="C107" i="17"/>
  <c r="C133" i="17"/>
  <c r="D149" i="17"/>
  <c r="G160" i="18"/>
  <c r="G148" i="18"/>
  <c r="G76" i="18"/>
  <c r="G50" i="18"/>
  <c r="G120" i="18"/>
  <c r="G34" i="18"/>
  <c r="G146" i="18"/>
  <c r="G104" i="18"/>
  <c r="G78" i="18"/>
  <c r="G62" i="18"/>
  <c r="G134" i="18"/>
  <c r="G132" i="18"/>
  <c r="G106" i="18"/>
  <c r="G90" i="18"/>
  <c r="G64" i="18"/>
  <c r="G118" i="18"/>
  <c r="G92" i="18"/>
  <c r="O160" i="18"/>
  <c r="O148" i="18"/>
  <c r="O76" i="18"/>
  <c r="O50" i="18"/>
  <c r="O120" i="18"/>
  <c r="O34" i="18"/>
  <c r="O104" i="18"/>
  <c r="O78" i="18"/>
  <c r="O62" i="18"/>
  <c r="O132" i="18"/>
  <c r="O106" i="18"/>
  <c r="O146" i="18"/>
  <c r="O90" i="18"/>
  <c r="O64" i="18"/>
  <c r="O118" i="18"/>
  <c r="O92" i="18"/>
  <c r="F22" i="18"/>
  <c r="N22" i="18"/>
  <c r="V22" i="18"/>
  <c r="E34" i="18"/>
  <c r="L36" i="18"/>
  <c r="G48" i="18"/>
  <c r="T62" i="18"/>
  <c r="C78" i="18"/>
  <c r="S104" i="18"/>
  <c r="O134" i="18"/>
  <c r="I7" i="16"/>
  <c r="F21" i="16"/>
  <c r="Q21" i="16"/>
  <c r="F37" i="16"/>
  <c r="F63" i="16"/>
  <c r="E107" i="16"/>
  <c r="E133" i="16"/>
  <c r="F149" i="16"/>
  <c r="C9" i="17"/>
  <c r="E21" i="17"/>
  <c r="P21" i="17"/>
  <c r="G35" i="17"/>
  <c r="E37" i="17"/>
  <c r="E63" i="17"/>
  <c r="C65" i="17"/>
  <c r="C91" i="17"/>
  <c r="D107" i="17"/>
  <c r="G121" i="17"/>
  <c r="D133" i="17"/>
  <c r="G147" i="17"/>
  <c r="E149" i="17"/>
  <c r="X6" i="18"/>
  <c r="E20" i="18"/>
  <c r="M20" i="18"/>
  <c r="U20" i="18"/>
  <c r="G22" i="18"/>
  <c r="O22" i="18"/>
  <c r="N36" i="18"/>
  <c r="K78" i="18"/>
  <c r="F90" i="18"/>
  <c r="E132" i="18"/>
  <c r="F133" i="16"/>
  <c r="C23" i="17"/>
  <c r="C49" i="17"/>
  <c r="D65" i="17"/>
  <c r="G79" i="17"/>
  <c r="D91" i="17"/>
  <c r="G105" i="17"/>
  <c r="E107" i="17"/>
  <c r="E133" i="17"/>
  <c r="C135" i="17"/>
  <c r="C161" i="17"/>
  <c r="C8" i="18"/>
  <c r="K8" i="18"/>
  <c r="S8" i="18"/>
  <c r="F20" i="18"/>
  <c r="N20" i="18"/>
  <c r="V20" i="18"/>
  <c r="L34" i="18"/>
  <c r="O36" i="18"/>
  <c r="S78" i="18"/>
  <c r="N90" i="18"/>
  <c r="M132" i="18"/>
  <c r="C93" i="17"/>
  <c r="C119" i="17"/>
  <c r="D135" i="17"/>
  <c r="G149" i="17"/>
  <c r="D161" i="17"/>
  <c r="O48" i="18"/>
  <c r="F64" i="18"/>
  <c r="V90" i="18"/>
  <c r="E106" i="18"/>
  <c r="U132" i="18"/>
  <c r="C51" i="17"/>
  <c r="C77" i="17"/>
  <c r="G107" i="17"/>
  <c r="G133" i="17"/>
  <c r="E135" i="17"/>
  <c r="E161" i="17"/>
  <c r="C146" i="18"/>
  <c r="C148" i="18"/>
  <c r="C160" i="18"/>
  <c r="C134" i="18"/>
  <c r="C132" i="18"/>
  <c r="C106" i="18"/>
  <c r="C90" i="18"/>
  <c r="C64" i="18"/>
  <c r="C48" i="18"/>
  <c r="C118" i="18"/>
  <c r="C92" i="18"/>
  <c r="C76" i="18"/>
  <c r="C120" i="18"/>
  <c r="C34" i="18"/>
  <c r="C62" i="18"/>
  <c r="C36" i="18"/>
  <c r="K146" i="18"/>
  <c r="K148" i="18"/>
  <c r="K160" i="18"/>
  <c r="K132" i="18"/>
  <c r="K106" i="18"/>
  <c r="K90" i="18"/>
  <c r="K64" i="18"/>
  <c r="K134" i="18"/>
  <c r="K48" i="18"/>
  <c r="K118" i="18"/>
  <c r="K92" i="18"/>
  <c r="K76" i="18"/>
  <c r="K50" i="18"/>
  <c r="K120" i="18"/>
  <c r="K34" i="18"/>
  <c r="K62" i="18"/>
  <c r="K36" i="18"/>
  <c r="S146" i="18"/>
  <c r="S148" i="18"/>
  <c r="S160" i="18"/>
  <c r="S132" i="18"/>
  <c r="S106" i="18"/>
  <c r="S90" i="18"/>
  <c r="S64" i="18"/>
  <c r="S48" i="18"/>
  <c r="S118" i="18"/>
  <c r="S92" i="18"/>
  <c r="S134" i="18"/>
  <c r="S76" i="18"/>
  <c r="S50" i="18"/>
  <c r="S120" i="18"/>
  <c r="S34" i="18"/>
  <c r="S62" i="18"/>
  <c r="S36" i="18"/>
  <c r="V36" i="18"/>
  <c r="N64" i="18"/>
  <c r="M106" i="18"/>
  <c r="S9" i="16"/>
  <c r="E51" i="16"/>
  <c r="E77" i="16"/>
  <c r="F93" i="16"/>
  <c r="F119" i="16"/>
  <c r="W7" i="17"/>
  <c r="G9" i="17"/>
  <c r="R9" i="17"/>
  <c r="C35" i="17"/>
  <c r="D51" i="17"/>
  <c r="G65" i="17"/>
  <c r="D77" i="17"/>
  <c r="G91" i="17"/>
  <c r="E93" i="17"/>
  <c r="E119" i="17"/>
  <c r="C121" i="17"/>
  <c r="C147" i="17"/>
  <c r="D148" i="18"/>
  <c r="D160" i="18"/>
  <c r="D90" i="18"/>
  <c r="D64" i="18"/>
  <c r="D48" i="18"/>
  <c r="D118" i="18"/>
  <c r="D92" i="18"/>
  <c r="D76" i="18"/>
  <c r="D50" i="18"/>
  <c r="D146" i="18"/>
  <c r="D120" i="18"/>
  <c r="D104" i="18"/>
  <c r="D78" i="18"/>
  <c r="D134" i="18"/>
  <c r="D132" i="18"/>
  <c r="D106" i="18"/>
  <c r="L148" i="18"/>
  <c r="L160" i="18"/>
  <c r="L90" i="18"/>
  <c r="L64" i="18"/>
  <c r="L134" i="18"/>
  <c r="L48" i="18"/>
  <c r="L118" i="18"/>
  <c r="L92" i="18"/>
  <c r="L76" i="18"/>
  <c r="L50" i="18"/>
  <c r="L120" i="18"/>
  <c r="L104" i="18"/>
  <c r="L78" i="18"/>
  <c r="L146" i="18"/>
  <c r="L132" i="18"/>
  <c r="L106" i="18"/>
  <c r="T148" i="18"/>
  <c r="T160" i="18"/>
  <c r="T90" i="18"/>
  <c r="T64" i="18"/>
  <c r="T48" i="18"/>
  <c r="T146" i="18"/>
  <c r="T118" i="18"/>
  <c r="T92" i="18"/>
  <c r="T134" i="18"/>
  <c r="T76" i="18"/>
  <c r="T50" i="18"/>
  <c r="T120" i="18"/>
  <c r="T104" i="18"/>
  <c r="T78" i="18"/>
  <c r="T132" i="18"/>
  <c r="T106" i="18"/>
  <c r="F8" i="18"/>
  <c r="N8" i="18"/>
  <c r="V8" i="18"/>
  <c r="C22" i="18"/>
  <c r="K22" i="18"/>
  <c r="S22" i="18"/>
  <c r="T34" i="18"/>
  <c r="D36" i="18"/>
  <c r="C50" i="18"/>
  <c r="V64" i="18"/>
  <c r="U21" i="15"/>
  <c r="E35" i="16"/>
  <c r="F51" i="16"/>
  <c r="F77" i="16"/>
  <c r="E121" i="16"/>
  <c r="E147" i="16"/>
  <c r="S9" i="17"/>
  <c r="G23" i="17"/>
  <c r="D35" i="17"/>
  <c r="G49" i="17"/>
  <c r="E51" i="17"/>
  <c r="E77" i="17"/>
  <c r="C79" i="17"/>
  <c r="C105" i="17"/>
  <c r="D121" i="17"/>
  <c r="G135" i="17"/>
  <c r="D147" i="17"/>
  <c r="E148" i="18"/>
  <c r="E146" i="18"/>
  <c r="E48" i="18"/>
  <c r="E118" i="18"/>
  <c r="E92" i="18"/>
  <c r="E76" i="18"/>
  <c r="E50" i="18"/>
  <c r="E120" i="18"/>
  <c r="E160" i="18"/>
  <c r="E104" i="18"/>
  <c r="E78" i="18"/>
  <c r="E62" i="18"/>
  <c r="E36" i="18"/>
  <c r="E90" i="18"/>
  <c r="E64" i="18"/>
  <c r="M148" i="18"/>
  <c r="M146" i="18"/>
  <c r="M134" i="18"/>
  <c r="M48" i="18"/>
  <c r="M118" i="18"/>
  <c r="M92" i="18"/>
  <c r="M160" i="18"/>
  <c r="M76" i="18"/>
  <c r="M50" i="18"/>
  <c r="M120" i="18"/>
  <c r="M104" i="18"/>
  <c r="M78" i="18"/>
  <c r="M62" i="18"/>
  <c r="M36" i="18"/>
  <c r="M90" i="18"/>
  <c r="M64" i="18"/>
  <c r="U148" i="18"/>
  <c r="U146" i="18"/>
  <c r="U160" i="18"/>
  <c r="U48" i="18"/>
  <c r="U118" i="18"/>
  <c r="U92" i="18"/>
  <c r="U134" i="18"/>
  <c r="U76" i="18"/>
  <c r="U50" i="18"/>
  <c r="U120" i="18"/>
  <c r="U104" i="18"/>
  <c r="U78" i="18"/>
  <c r="U62" i="18"/>
  <c r="U36" i="18"/>
  <c r="U90" i="18"/>
  <c r="U64" i="18"/>
  <c r="G8" i="18"/>
  <c r="O8" i="18"/>
  <c r="D22" i="18"/>
  <c r="L22" i="18"/>
  <c r="T22" i="18"/>
  <c r="U34" i="18"/>
  <c r="F36" i="18"/>
  <c r="D62" i="18"/>
  <c r="C104" i="18"/>
  <c r="N146" i="18"/>
  <c r="J7" i="19"/>
  <c r="R7" i="19"/>
  <c r="C134" i="21"/>
  <c r="C92" i="21"/>
  <c r="C120" i="21"/>
  <c r="C148" i="21"/>
  <c r="C36" i="21"/>
  <c r="C78" i="21"/>
  <c r="C50" i="21"/>
  <c r="C106" i="21"/>
  <c r="C162" i="21"/>
  <c r="O22" i="21"/>
  <c r="Q8" i="21"/>
  <c r="F7" i="19"/>
  <c r="H7" i="19" s="1"/>
  <c r="N7" i="19"/>
  <c r="V7" i="19"/>
  <c r="C64" i="21"/>
  <c r="P7" i="19"/>
  <c r="X7" i="19"/>
  <c r="S21" i="22"/>
  <c r="E78" i="21"/>
  <c r="Q21" i="22"/>
  <c r="E162" i="21"/>
  <c r="E50" i="21"/>
  <c r="E120" i="21"/>
  <c r="E148" i="21"/>
  <c r="E36" i="21"/>
  <c r="E64" i="21"/>
  <c r="E22" i="21"/>
  <c r="E106" i="21"/>
  <c r="E147" i="22"/>
  <c r="E133" i="22"/>
  <c r="E105" i="22"/>
  <c r="E161" i="22"/>
  <c r="E63" i="22"/>
  <c r="E49" i="22"/>
  <c r="E91" i="22"/>
  <c r="E77" i="22"/>
  <c r="E21" i="22"/>
  <c r="E35" i="22"/>
  <c r="I8" i="21"/>
  <c r="H8" i="21"/>
  <c r="E92" i="21"/>
  <c r="F105" i="22"/>
  <c r="F161" i="22"/>
  <c r="F147" i="22"/>
  <c r="F119" i="22"/>
  <c r="F49" i="22"/>
  <c r="F35" i="22"/>
  <c r="F91" i="22"/>
  <c r="F77" i="22"/>
  <c r="F133" i="22"/>
  <c r="F21" i="22"/>
  <c r="F63" i="22"/>
  <c r="L22" i="21"/>
  <c r="E134" i="21"/>
  <c r="H21" i="22"/>
  <c r="E119" i="22"/>
  <c r="H91" i="22"/>
  <c r="H133" i="22"/>
  <c r="H105" i="22"/>
  <c r="H35" i="22"/>
  <c r="H119" i="22"/>
  <c r="H77" i="22"/>
  <c r="H147" i="22"/>
  <c r="H63" i="22"/>
  <c r="W7" i="22"/>
  <c r="V7" i="22"/>
  <c r="P21" i="22"/>
  <c r="H161" i="22"/>
  <c r="D106" i="21"/>
  <c r="F134" i="21"/>
  <c r="G133" i="22"/>
  <c r="G161" i="22"/>
  <c r="G91" i="22"/>
  <c r="G147" i="22"/>
  <c r="G21" i="22"/>
  <c r="R21" i="22"/>
  <c r="D35" i="22"/>
  <c r="D105" i="22"/>
  <c r="D78" i="21"/>
  <c r="F106" i="21"/>
  <c r="T21" i="22"/>
  <c r="D49" i="22"/>
  <c r="G119" i="22"/>
  <c r="R8" i="21"/>
  <c r="D50" i="21"/>
  <c r="F78" i="21"/>
  <c r="D162" i="21"/>
  <c r="C161" i="22"/>
  <c r="C133" i="22"/>
  <c r="C147" i="22"/>
  <c r="C119" i="22"/>
  <c r="K7" i="22"/>
  <c r="C21" i="22"/>
  <c r="D63" i="22"/>
  <c r="D92" i="21"/>
  <c r="F120" i="21"/>
  <c r="D119" i="22"/>
  <c r="D133" i="22"/>
  <c r="D161" i="22"/>
  <c r="L7" i="22"/>
  <c r="D21" i="22"/>
  <c r="G49" i="22"/>
  <c r="C77" i="22"/>
  <c r="C91" i="22"/>
  <c r="E118" i="26"/>
  <c r="E104" i="26"/>
  <c r="E48" i="26"/>
  <c r="E160" i="26"/>
  <c r="E146" i="26"/>
  <c r="E132" i="26"/>
  <c r="E90" i="26"/>
  <c r="E20" i="26"/>
  <c r="E62" i="26"/>
  <c r="E34" i="26"/>
  <c r="F48" i="26"/>
  <c r="F160" i="26"/>
  <c r="F146" i="26"/>
  <c r="F132" i="26"/>
  <c r="F118" i="26"/>
  <c r="F104" i="26"/>
  <c r="F90" i="26"/>
  <c r="F20" i="26"/>
  <c r="F62" i="26"/>
  <c r="F34" i="26"/>
  <c r="F76" i="26"/>
  <c r="C62" i="26"/>
  <c r="C160" i="27"/>
  <c r="C132" i="27"/>
  <c r="C76" i="27"/>
  <c r="C118" i="27"/>
  <c r="C146" i="27"/>
  <c r="C62" i="27"/>
  <c r="E76" i="27"/>
  <c r="F118" i="27"/>
  <c r="C20" i="26"/>
  <c r="D62" i="26"/>
  <c r="G76" i="26"/>
  <c r="I6" i="26"/>
  <c r="D20" i="26"/>
  <c r="G34" i="26"/>
  <c r="C90" i="26"/>
  <c r="C160" i="26"/>
  <c r="E146" i="27"/>
  <c r="E132" i="27"/>
  <c r="E160" i="27"/>
  <c r="E48" i="27"/>
  <c r="E90" i="27"/>
  <c r="E34" i="27"/>
  <c r="C90" i="27"/>
  <c r="D90" i="28"/>
  <c r="D104" i="28"/>
  <c r="D132" i="28"/>
  <c r="D146" i="28"/>
  <c r="D34" i="28"/>
  <c r="D160" i="28"/>
  <c r="D48" i="28"/>
  <c r="D76" i="28"/>
  <c r="D20" i="28"/>
  <c r="D118" i="28"/>
  <c r="D62" i="28"/>
  <c r="J6" i="26"/>
  <c r="C48" i="26"/>
  <c r="D90" i="26"/>
  <c r="C104" i="26"/>
  <c r="C118" i="26"/>
  <c r="D132" i="26"/>
  <c r="D146" i="26"/>
  <c r="D160" i="26"/>
  <c r="F146" i="27"/>
  <c r="F90" i="27"/>
  <c r="F132" i="27"/>
  <c r="F62" i="27"/>
  <c r="F76" i="27"/>
  <c r="C20" i="27"/>
  <c r="C34" i="27"/>
  <c r="C48" i="27"/>
  <c r="C146" i="26"/>
  <c r="C132" i="26"/>
  <c r="K6" i="26"/>
  <c r="D48" i="26"/>
  <c r="G62" i="26"/>
  <c r="D104" i="26"/>
  <c r="D118" i="26"/>
  <c r="C104" i="27"/>
  <c r="G20" i="26"/>
  <c r="C76" i="26"/>
  <c r="G146" i="26"/>
  <c r="G160" i="26"/>
  <c r="E20" i="27"/>
  <c r="F34" i="27"/>
  <c r="F48" i="27"/>
  <c r="E104" i="27"/>
  <c r="C76" i="28"/>
  <c r="C90" i="28"/>
  <c r="C118" i="28"/>
  <c r="C132" i="28"/>
  <c r="C20" i="28"/>
  <c r="C146" i="28"/>
  <c r="C34" i="28"/>
  <c r="C62" i="28"/>
  <c r="D104" i="27"/>
  <c r="G118" i="27"/>
  <c r="E104" i="28"/>
  <c r="E118" i="28"/>
  <c r="E146" i="28"/>
  <c r="E160" i="28"/>
  <c r="E48" i="28"/>
  <c r="E62" i="28"/>
  <c r="E90" i="28"/>
  <c r="C48" i="28"/>
  <c r="H8" i="30"/>
  <c r="N30" i="30"/>
  <c r="L30" i="30"/>
  <c r="G104" i="27"/>
  <c r="J6" i="28"/>
  <c r="I6" i="28"/>
  <c r="C160" i="28"/>
  <c r="G132" i="27"/>
  <c r="D146" i="27"/>
  <c r="K6" i="28"/>
  <c r="C104" i="28"/>
  <c r="D160" i="27"/>
  <c r="G20" i="27"/>
  <c r="D118" i="27"/>
  <c r="G146" i="27"/>
  <c r="L6" i="28"/>
  <c r="E20" i="28"/>
  <c r="F30" i="30"/>
  <c r="F104" i="28"/>
  <c r="G118" i="28"/>
  <c r="F87" i="30"/>
  <c r="F83" i="30"/>
  <c r="F81" i="30"/>
  <c r="F79" i="30"/>
  <c r="F77" i="30"/>
  <c r="F75" i="30"/>
  <c r="F52" i="30"/>
  <c r="F85" i="30"/>
  <c r="F82" i="30"/>
  <c r="F80" i="30"/>
  <c r="F78" i="30"/>
  <c r="F76" i="30"/>
  <c r="F63" i="30"/>
  <c r="F60" i="30"/>
  <c r="F58" i="30"/>
  <c r="F56" i="30"/>
  <c r="F54" i="30"/>
  <c r="F62" i="30"/>
  <c r="N206" i="30"/>
  <c r="L206" i="30"/>
  <c r="F76" i="28"/>
  <c r="G90" i="28"/>
  <c r="N74" i="30"/>
  <c r="F62" i="28"/>
  <c r="G76" i="28"/>
  <c r="L84" i="30"/>
  <c r="L86" i="30"/>
  <c r="L64" i="30"/>
  <c r="L52" i="30"/>
  <c r="L63" i="30"/>
  <c r="L60" i="30"/>
  <c r="L58" i="30"/>
  <c r="L56" i="30"/>
  <c r="L54" i="30"/>
  <c r="L53" i="30"/>
  <c r="L57" i="30"/>
  <c r="L61" i="30"/>
  <c r="L77" i="30"/>
  <c r="L81" i="30"/>
  <c r="F86" i="30"/>
  <c r="L87" i="30"/>
  <c r="F160" i="28"/>
  <c r="N81" i="30"/>
  <c r="N79" i="30"/>
  <c r="N77" i="30"/>
  <c r="N75" i="30"/>
  <c r="N82" i="30"/>
  <c r="N80" i="30"/>
  <c r="N78" i="30"/>
  <c r="N76" i="30"/>
  <c r="N52" i="30"/>
  <c r="N60" i="30"/>
  <c r="N58" i="30"/>
  <c r="N56" i="30"/>
  <c r="N54" i="30"/>
  <c r="F132" i="28"/>
  <c r="G146" i="28"/>
  <c r="G20" i="28"/>
  <c r="F118" i="28"/>
  <c r="G132" i="28"/>
  <c r="L55" i="30"/>
  <c r="L59" i="30"/>
  <c r="F64" i="30"/>
  <c r="L65" i="30"/>
  <c r="L74" i="30"/>
  <c r="L75" i="30"/>
  <c r="L79" i="30"/>
  <c r="L83" i="30"/>
  <c r="L162" i="30"/>
  <c r="H52" i="30"/>
  <c r="H53" i="30"/>
  <c r="H55" i="30"/>
  <c r="H57" i="30"/>
  <c r="H59" i="30"/>
  <c r="H61" i="30"/>
  <c r="J64" i="30"/>
  <c r="H65" i="30"/>
  <c r="L119" i="30"/>
  <c r="H120" i="30"/>
  <c r="L121" i="30"/>
  <c r="H122" i="30"/>
  <c r="L123" i="30"/>
  <c r="H124" i="30"/>
  <c r="L125" i="30"/>
  <c r="H126" i="30"/>
  <c r="L127" i="30"/>
  <c r="J128" i="30"/>
  <c r="H129" i="30"/>
  <c r="F130" i="30"/>
  <c r="L131" i="30"/>
  <c r="J141" i="30"/>
  <c r="H142" i="30"/>
  <c r="N144" i="30"/>
  <c r="L146" i="30"/>
  <c r="J147" i="30"/>
  <c r="H149" i="30"/>
  <c r="H150" i="30"/>
  <c r="J152" i="30"/>
  <c r="J153" i="30"/>
  <c r="N162" i="30"/>
  <c r="N163" i="30"/>
  <c r="L164" i="30"/>
  <c r="J166" i="30"/>
  <c r="H167" i="30"/>
  <c r="F169" i="30"/>
  <c r="F175" i="30"/>
  <c r="J206" i="30"/>
  <c r="N208" i="30"/>
  <c r="L209" i="30"/>
  <c r="J211" i="30"/>
  <c r="H212" i="30"/>
  <c r="F214" i="30"/>
  <c r="F217" i="30"/>
  <c r="F218" i="30"/>
  <c r="H251" i="30"/>
  <c r="H252" i="30"/>
  <c r="J253" i="30"/>
  <c r="L256" i="30"/>
  <c r="L257" i="30"/>
  <c r="N258" i="30"/>
  <c r="J262" i="30"/>
  <c r="L263" i="30"/>
  <c r="J53" i="30"/>
  <c r="J55" i="30"/>
  <c r="J57" i="30"/>
  <c r="J59" i="30"/>
  <c r="J61" i="30"/>
  <c r="H62" i="30"/>
  <c r="J65" i="30"/>
  <c r="F119" i="30"/>
  <c r="N119" i="30"/>
  <c r="J120" i="30"/>
  <c r="F121" i="30"/>
  <c r="N121" i="30"/>
  <c r="J122" i="30"/>
  <c r="F123" i="30"/>
  <c r="N123" i="30"/>
  <c r="J124" i="30"/>
  <c r="F125" i="30"/>
  <c r="N125" i="30"/>
  <c r="J126" i="30"/>
  <c r="F127" i="30"/>
  <c r="L128" i="30"/>
  <c r="J129" i="30"/>
  <c r="H130" i="30"/>
  <c r="F131" i="30"/>
  <c r="J142" i="30"/>
  <c r="H143" i="30"/>
  <c r="F144" i="30"/>
  <c r="N146" i="30"/>
  <c r="L148" i="30"/>
  <c r="J149" i="30"/>
  <c r="L151" i="30"/>
  <c r="L152" i="30"/>
  <c r="F163" i="30"/>
  <c r="N165" i="30"/>
  <c r="L166" i="30"/>
  <c r="J168" i="30"/>
  <c r="H169" i="30"/>
  <c r="F171" i="30"/>
  <c r="F172" i="30"/>
  <c r="H174" i="30"/>
  <c r="H175" i="30"/>
  <c r="F208" i="30"/>
  <c r="N210" i="30"/>
  <c r="L211" i="30"/>
  <c r="J213" i="30"/>
  <c r="H214" i="30"/>
  <c r="H216" i="30"/>
  <c r="H217" i="30"/>
  <c r="J219" i="30"/>
  <c r="F228" i="30"/>
  <c r="F250" i="30"/>
  <c r="L252" i="30"/>
  <c r="L253" i="30"/>
  <c r="N254" i="30"/>
  <c r="J8" i="31"/>
  <c r="H8" i="31"/>
  <c r="J75" i="30"/>
  <c r="J77" i="30"/>
  <c r="J79" i="30"/>
  <c r="J81" i="30"/>
  <c r="J83" i="30"/>
  <c r="H84" i="30"/>
  <c r="J87" i="30"/>
  <c r="N141" i="30"/>
  <c r="H144" i="30"/>
  <c r="F145" i="30"/>
  <c r="N147" i="30"/>
  <c r="L149" i="30"/>
  <c r="L150" i="30"/>
  <c r="F164" i="30"/>
  <c r="N166" i="30"/>
  <c r="L167" i="30"/>
  <c r="J169" i="30"/>
  <c r="H170" i="30"/>
  <c r="H172" i="30"/>
  <c r="H173" i="30"/>
  <c r="H207" i="30"/>
  <c r="F209" i="30"/>
  <c r="N211" i="30"/>
  <c r="L212" i="30"/>
  <c r="J214" i="30"/>
  <c r="H215" i="30"/>
  <c r="J217" i="30"/>
  <c r="F263" i="30"/>
  <c r="H262" i="30"/>
  <c r="J261" i="30"/>
  <c r="L260" i="30"/>
  <c r="F259" i="30"/>
  <c r="J258" i="30"/>
  <c r="N257" i="30"/>
  <c r="F257" i="30"/>
  <c r="J256" i="30"/>
  <c r="N255" i="30"/>
  <c r="F255" i="30"/>
  <c r="J254" i="30"/>
  <c r="N253" i="30"/>
  <c r="F253" i="30"/>
  <c r="J252" i="30"/>
  <c r="N251" i="30"/>
  <c r="F251" i="30"/>
  <c r="L251" i="30"/>
  <c r="N252" i="30"/>
  <c r="F258" i="30"/>
  <c r="L261" i="30"/>
  <c r="J207" i="30"/>
  <c r="H208" i="30"/>
  <c r="F210" i="30"/>
  <c r="N212" i="30"/>
  <c r="L213" i="30"/>
  <c r="J215" i="30"/>
  <c r="J216" i="30"/>
  <c r="L218" i="30"/>
  <c r="L219" i="30"/>
  <c r="L143" i="30"/>
  <c r="J144" i="30"/>
  <c r="H146" i="30"/>
  <c r="F147" i="30"/>
  <c r="F152" i="30"/>
  <c r="F153" i="30"/>
  <c r="J163" i="30"/>
  <c r="H164" i="30"/>
  <c r="F166" i="30"/>
  <c r="N168" i="30"/>
  <c r="L169" i="30"/>
  <c r="J171" i="30"/>
  <c r="J172" i="30"/>
  <c r="L174" i="30"/>
  <c r="L175" i="30"/>
  <c r="J208" i="30"/>
  <c r="H209" i="30"/>
  <c r="F211" i="30"/>
  <c r="N213" i="30"/>
  <c r="L214" i="30"/>
  <c r="L216" i="30"/>
  <c r="L217" i="30"/>
  <c r="H257" i="30"/>
  <c r="H258" i="30"/>
  <c r="J259" i="30"/>
  <c r="H263" i="30"/>
  <c r="F272" i="30"/>
  <c r="M95" i="31"/>
  <c r="N96" i="31" s="1"/>
  <c r="M51" i="31"/>
  <c r="N52" i="31" s="1"/>
  <c r="M29" i="31"/>
  <c r="N8" i="31"/>
  <c r="M73" i="31"/>
  <c r="N74" i="31" s="1"/>
  <c r="J119" i="30"/>
  <c r="F120" i="30"/>
  <c r="N120" i="30"/>
  <c r="J121" i="30"/>
  <c r="F122" i="30"/>
  <c r="N122" i="30"/>
  <c r="J123" i="30"/>
  <c r="F124" i="30"/>
  <c r="N124" i="30"/>
  <c r="J125" i="30"/>
  <c r="F126" i="30"/>
  <c r="N126" i="30"/>
  <c r="J127" i="30"/>
  <c r="H128" i="30"/>
  <c r="F129" i="30"/>
  <c r="L130" i="30"/>
  <c r="J131" i="30"/>
  <c r="H141" i="30"/>
  <c r="N142" i="30"/>
  <c r="L144" i="30"/>
  <c r="J145" i="30"/>
  <c r="H147" i="30"/>
  <c r="F148" i="30"/>
  <c r="F150" i="30"/>
  <c r="F151" i="30"/>
  <c r="H153" i="30"/>
  <c r="J164" i="30"/>
  <c r="H165" i="30"/>
  <c r="F167" i="30"/>
  <c r="N169" i="30"/>
  <c r="L170" i="30"/>
  <c r="L172" i="30"/>
  <c r="L173" i="30"/>
  <c r="L207" i="30"/>
  <c r="J209" i="30"/>
  <c r="H210" i="30"/>
  <c r="F212" i="30"/>
  <c r="N214" i="30"/>
  <c r="L215" i="30"/>
  <c r="N228" i="30"/>
  <c r="F252" i="30"/>
  <c r="H255" i="30"/>
  <c r="H256" i="30"/>
  <c r="J257" i="30"/>
  <c r="F262" i="30"/>
  <c r="J263" i="30"/>
  <c r="J76" i="30"/>
  <c r="J78" i="30"/>
  <c r="J80" i="30"/>
  <c r="J82" i="30"/>
  <c r="F142" i="30"/>
  <c r="N143" i="30"/>
  <c r="L145" i="30"/>
  <c r="J146" i="30"/>
  <c r="H148" i="30"/>
  <c r="F149" i="30"/>
  <c r="H151" i="30"/>
  <c r="H152" i="30"/>
  <c r="L163" i="30"/>
  <c r="J165" i="30"/>
  <c r="H166" i="30"/>
  <c r="F168" i="30"/>
  <c r="N170" i="30"/>
  <c r="L171" i="30"/>
  <c r="N184" i="30"/>
  <c r="N207" i="30"/>
  <c r="L208" i="30"/>
  <c r="J210" i="30"/>
  <c r="H211" i="30"/>
  <c r="F213" i="30"/>
  <c r="F219" i="30"/>
  <c r="J250" i="30"/>
  <c r="H253" i="30"/>
  <c r="H254" i="30"/>
  <c r="J255" i="30"/>
  <c r="L258" i="30"/>
  <c r="L259" i="30"/>
  <c r="F261" i="30"/>
  <c r="D30" i="31"/>
  <c r="L80" i="31"/>
  <c r="J99" i="31"/>
  <c r="L52" i="31"/>
  <c r="L87" i="31"/>
  <c r="J278" i="30"/>
  <c r="J281" i="30"/>
  <c r="H284" i="30"/>
  <c r="J107" i="31"/>
  <c r="J104" i="31"/>
  <c r="J102" i="31"/>
  <c r="J100" i="31"/>
  <c r="J98" i="31"/>
  <c r="J108" i="31"/>
  <c r="J64" i="31"/>
  <c r="J30" i="31"/>
  <c r="J101" i="31"/>
  <c r="J87" i="31"/>
  <c r="J81" i="31"/>
  <c r="J80" i="31"/>
  <c r="J41" i="31"/>
  <c r="J38" i="31"/>
  <c r="J36" i="31"/>
  <c r="J34" i="31"/>
  <c r="J32" i="31"/>
  <c r="J109" i="31"/>
  <c r="J103" i="31"/>
  <c r="J62" i="31"/>
  <c r="J105" i="31"/>
  <c r="J77" i="31"/>
  <c r="J76" i="31"/>
  <c r="J43" i="31"/>
  <c r="J39" i="31"/>
  <c r="J37" i="31"/>
  <c r="J35" i="31"/>
  <c r="J33" i="31"/>
  <c r="J31" i="31"/>
  <c r="J79" i="31"/>
  <c r="J97" i="31"/>
  <c r="L275" i="30"/>
  <c r="H276" i="30"/>
  <c r="N277" i="30"/>
  <c r="H279" i="30"/>
  <c r="N280" i="30"/>
  <c r="J283" i="30"/>
  <c r="L106" i="31"/>
  <c r="L107" i="31"/>
  <c r="L104" i="31"/>
  <c r="L102" i="31"/>
  <c r="L100" i="31"/>
  <c r="L98" i="31"/>
  <c r="L99" i="31"/>
  <c r="L85" i="31"/>
  <c r="L82" i="31"/>
  <c r="L63" i="31"/>
  <c r="L60" i="31"/>
  <c r="L58" i="31"/>
  <c r="L56" i="31"/>
  <c r="L54" i="31"/>
  <c r="L108" i="31"/>
  <c r="L109" i="31"/>
  <c r="L105" i="31"/>
  <c r="L79" i="31"/>
  <c r="L40" i="31"/>
  <c r="L78" i="31"/>
  <c r="L65" i="31"/>
  <c r="L61" i="31"/>
  <c r="L59" i="31"/>
  <c r="L57" i="31"/>
  <c r="L55" i="31"/>
  <c r="L53" i="31"/>
  <c r="L97" i="31"/>
  <c r="L84" i="31"/>
  <c r="L83" i="31"/>
  <c r="L75" i="31"/>
  <c r="L42" i="31"/>
  <c r="L30" i="31"/>
  <c r="L31" i="31"/>
  <c r="L35" i="31"/>
  <c r="L39" i="31"/>
  <c r="J54" i="31"/>
  <c r="J58" i="31"/>
  <c r="L62" i="31"/>
  <c r="J85" i="31"/>
  <c r="L103" i="31"/>
  <c r="F30" i="31"/>
  <c r="L285" i="30"/>
  <c r="F284" i="30"/>
  <c r="H283" i="30"/>
  <c r="J282" i="30"/>
  <c r="L281" i="30"/>
  <c r="H280" i="30"/>
  <c r="L279" i="30"/>
  <c r="H278" i="30"/>
  <c r="L277" i="30"/>
  <c r="H277" i="30"/>
  <c r="N278" i="30"/>
  <c r="F281" i="30"/>
  <c r="L284" i="30"/>
  <c r="J78" i="31"/>
  <c r="L86" i="31"/>
  <c r="L101" i="31"/>
  <c r="H108" i="31"/>
  <c r="H109" i="31"/>
  <c r="H105" i="31"/>
  <c r="H103" i="31"/>
  <c r="H101" i="31"/>
  <c r="H99" i="31"/>
  <c r="H97" i="31"/>
  <c r="F32" i="31"/>
  <c r="F34" i="31"/>
  <c r="F36" i="31"/>
  <c r="F38" i="31"/>
  <c r="H40" i="31"/>
  <c r="F41" i="31"/>
  <c r="H78" i="31"/>
  <c r="F79" i="31"/>
  <c r="F80" i="31"/>
  <c r="F104" i="31"/>
  <c r="C95" i="33"/>
  <c r="D96" i="33" s="1"/>
  <c r="D8" i="33"/>
  <c r="C29" i="33"/>
  <c r="C51" i="33"/>
  <c r="C73" i="33"/>
  <c r="D74" i="33" s="1"/>
  <c r="N8" i="33"/>
  <c r="L11" i="33"/>
  <c r="H106" i="33"/>
  <c r="H100" i="33"/>
  <c r="H86" i="33"/>
  <c r="H76" i="33"/>
  <c r="G73" i="33"/>
  <c r="H60" i="33"/>
  <c r="H36" i="33"/>
  <c r="H105" i="33"/>
  <c r="H85" i="33"/>
  <c r="H101" i="33"/>
  <c r="H77" i="33"/>
  <c r="H61" i="33"/>
  <c r="H53" i="33"/>
  <c r="H41" i="33"/>
  <c r="H37" i="33"/>
  <c r="H21" i="33"/>
  <c r="H17" i="33"/>
  <c r="H15" i="33"/>
  <c r="H82" i="33"/>
  <c r="H81" i="33"/>
  <c r="H63" i="33"/>
  <c r="H42" i="33"/>
  <c r="G29" i="33"/>
  <c r="H102" i="33"/>
  <c r="H83" i="33"/>
  <c r="H80" i="33"/>
  <c r="H79" i="33"/>
  <c r="H78" i="33"/>
  <c r="H64" i="33"/>
  <c r="G51" i="33"/>
  <c r="H107" i="33"/>
  <c r="H103" i="33"/>
  <c r="H84" i="33"/>
  <c r="H108" i="33"/>
  <c r="H104" i="33"/>
  <c r="G95" i="33"/>
  <c r="H39" i="33"/>
  <c r="H38" i="33"/>
  <c r="H98" i="33"/>
  <c r="H40" i="33"/>
  <c r="H35" i="33"/>
  <c r="H34" i="33"/>
  <c r="H33" i="33"/>
  <c r="H19" i="33"/>
  <c r="H18" i="33"/>
  <c r="H16" i="33"/>
  <c r="H62" i="33"/>
  <c r="H56" i="33"/>
  <c r="H55" i="33"/>
  <c r="H54" i="33"/>
  <c r="H14" i="33"/>
  <c r="H11" i="33"/>
  <c r="H9" i="33"/>
  <c r="H58" i="31"/>
  <c r="H60" i="31"/>
  <c r="H63" i="31"/>
  <c r="F64" i="31"/>
  <c r="J74" i="31"/>
  <c r="H81" i="31"/>
  <c r="F84" i="31"/>
  <c r="H87" i="31"/>
  <c r="F98" i="31"/>
  <c r="H102" i="31"/>
  <c r="F108" i="31"/>
  <c r="J102" i="33"/>
  <c r="J84" i="33"/>
  <c r="J78" i="33"/>
  <c r="J64" i="33"/>
  <c r="J54" i="33"/>
  <c r="J38" i="33"/>
  <c r="J99" i="33"/>
  <c r="J83" i="33"/>
  <c r="J107" i="33"/>
  <c r="J103" i="33"/>
  <c r="I95" i="33"/>
  <c r="J96" i="33" s="1"/>
  <c r="J79" i="33"/>
  <c r="J55" i="33"/>
  <c r="J39" i="33"/>
  <c r="J31" i="33"/>
  <c r="J20" i="33"/>
  <c r="J77" i="33"/>
  <c r="J76" i="33"/>
  <c r="I51" i="33"/>
  <c r="J13" i="33"/>
  <c r="J10" i="33"/>
  <c r="J104" i="33"/>
  <c r="J108" i="33"/>
  <c r="I73" i="33"/>
  <c r="J74" i="33" s="1"/>
  <c r="J37" i="33"/>
  <c r="J36" i="33"/>
  <c r="J35" i="33"/>
  <c r="J18" i="33"/>
  <c r="J17" i="33"/>
  <c r="J105" i="33"/>
  <c r="J98" i="33"/>
  <c r="J61" i="33"/>
  <c r="J60" i="33"/>
  <c r="J59" i="33"/>
  <c r="J40" i="33"/>
  <c r="J34" i="33"/>
  <c r="J33" i="33"/>
  <c r="J32" i="33"/>
  <c r="J19" i="33"/>
  <c r="J16" i="33"/>
  <c r="J85" i="33"/>
  <c r="J62" i="33"/>
  <c r="J58" i="33"/>
  <c r="J57" i="33"/>
  <c r="J56" i="33"/>
  <c r="J41" i="33"/>
  <c r="J21" i="33"/>
  <c r="J15" i="33"/>
  <c r="J11" i="33"/>
  <c r="J8" i="33"/>
  <c r="J101" i="33"/>
  <c r="J86" i="33"/>
  <c r="J82" i="33"/>
  <c r="J81" i="33"/>
  <c r="J80" i="33"/>
  <c r="I29" i="33"/>
  <c r="L30" i="33" s="1"/>
  <c r="J9" i="33"/>
  <c r="H12" i="33"/>
  <c r="J53" i="33"/>
  <c r="L77" i="33"/>
  <c r="F37" i="31"/>
  <c r="F39" i="31"/>
  <c r="H42" i="31"/>
  <c r="F43" i="31"/>
  <c r="F75" i="31"/>
  <c r="F76" i="31"/>
  <c r="H82" i="31"/>
  <c r="F83" i="31"/>
  <c r="H84" i="31"/>
  <c r="H85" i="31"/>
  <c r="H86" i="31"/>
  <c r="H96" i="31"/>
  <c r="H100" i="31"/>
  <c r="L104" i="33"/>
  <c r="L80" i="33"/>
  <c r="L62" i="33"/>
  <c r="L56" i="33"/>
  <c r="K51" i="33"/>
  <c r="L42" i="33"/>
  <c r="L32" i="33"/>
  <c r="L101" i="33"/>
  <c r="L105" i="33"/>
  <c r="L85" i="33"/>
  <c r="L81" i="33"/>
  <c r="L57" i="33"/>
  <c r="L33" i="33"/>
  <c r="L19" i="33"/>
  <c r="L16" i="33"/>
  <c r="L14" i="33"/>
  <c r="L103" i="33"/>
  <c r="L108" i="33"/>
  <c r="L84" i="33"/>
  <c r="L39" i="33"/>
  <c r="L38" i="33"/>
  <c r="L37" i="33"/>
  <c r="L17" i="33"/>
  <c r="L12" i="33"/>
  <c r="L98" i="33"/>
  <c r="K73" i="33"/>
  <c r="L74" i="33" s="1"/>
  <c r="L61" i="33"/>
  <c r="L40" i="33"/>
  <c r="L36" i="33"/>
  <c r="L35" i="33"/>
  <c r="L34" i="33"/>
  <c r="L18" i="33"/>
  <c r="K95" i="33"/>
  <c r="L60" i="33"/>
  <c r="L59" i="33"/>
  <c r="L58" i="33"/>
  <c r="L41" i="33"/>
  <c r="L31" i="33"/>
  <c r="L21" i="33"/>
  <c r="L20" i="33"/>
  <c r="L15" i="33"/>
  <c r="L99" i="33"/>
  <c r="L55" i="33"/>
  <c r="L54" i="33"/>
  <c r="L53" i="33"/>
  <c r="L106" i="33"/>
  <c r="L100" i="33"/>
  <c r="L82" i="33"/>
  <c r="L63" i="33"/>
  <c r="L107" i="33"/>
  <c r="L102" i="33"/>
  <c r="L83" i="33"/>
  <c r="L76" i="33"/>
  <c r="J12" i="33"/>
  <c r="H31" i="33"/>
  <c r="L78" i="33"/>
  <c r="N96" i="33"/>
  <c r="F109" i="31"/>
  <c r="F105" i="31"/>
  <c r="F103" i="31"/>
  <c r="F101" i="31"/>
  <c r="F99" i="31"/>
  <c r="F97" i="31"/>
  <c r="F106" i="31"/>
  <c r="H53" i="31"/>
  <c r="H55" i="31"/>
  <c r="H57" i="31"/>
  <c r="H59" i="31"/>
  <c r="H61" i="31"/>
  <c r="F62" i="31"/>
  <c r="H65" i="31"/>
  <c r="H77" i="31"/>
  <c r="H106" i="31"/>
  <c r="L8" i="33"/>
  <c r="H20" i="33"/>
  <c r="J42" i="33"/>
  <c r="H57" i="33"/>
  <c r="H99" i="33"/>
  <c r="F8" i="33"/>
  <c r="N12" i="33"/>
  <c r="F16" i="33"/>
  <c r="F19" i="33"/>
  <c r="F20" i="33"/>
  <c r="F31" i="33"/>
  <c r="F32" i="33"/>
  <c r="F33" i="33"/>
  <c r="M51" i="33"/>
  <c r="F60" i="33"/>
  <c r="F61" i="33"/>
  <c r="H17" i="35"/>
  <c r="H16" i="35"/>
  <c r="H12" i="35"/>
  <c r="H15" i="35"/>
  <c r="H8" i="35"/>
  <c r="H18" i="35"/>
  <c r="H11" i="35"/>
  <c r="H13" i="35"/>
  <c r="H10" i="35"/>
  <c r="F108" i="33"/>
  <c r="F98" i="33"/>
  <c r="F82" i="33"/>
  <c r="F58" i="33"/>
  <c r="F40" i="33"/>
  <c r="F34" i="33"/>
  <c r="F107" i="33"/>
  <c r="F103" i="33"/>
  <c r="F99" i="33"/>
  <c r="F83" i="33"/>
  <c r="F63" i="33"/>
  <c r="F59" i="33"/>
  <c r="F35" i="33"/>
  <c r="E29" i="33"/>
  <c r="F18" i="33"/>
  <c r="N34" i="33"/>
  <c r="N35" i="33"/>
  <c r="F39" i="33"/>
  <c r="F84" i="33"/>
  <c r="E95" i="33"/>
  <c r="F96" i="33" s="1"/>
  <c r="N101" i="33"/>
  <c r="F104" i="33"/>
  <c r="P5" i="36"/>
  <c r="E73" i="33"/>
  <c r="F74" i="33" s="1"/>
  <c r="Q5" i="36"/>
  <c r="F64" i="33"/>
  <c r="F76" i="33"/>
  <c r="F77" i="33"/>
  <c r="F78" i="33"/>
  <c r="N100" i="33"/>
  <c r="F102" i="33"/>
  <c r="V18" i="35"/>
  <c r="V14" i="35"/>
  <c r="V16" i="35"/>
  <c r="V15" i="35"/>
  <c r="V10" i="35"/>
  <c r="V17" i="35"/>
  <c r="V11" i="35"/>
  <c r="V9" i="35"/>
  <c r="V13" i="35"/>
  <c r="V8" i="35"/>
  <c r="J5" i="36"/>
  <c r="I5" i="36"/>
  <c r="E51" i="33"/>
  <c r="F79" i="33"/>
  <c r="F80" i="33"/>
  <c r="F81" i="33"/>
  <c r="F101" i="33"/>
  <c r="V7" i="35"/>
  <c r="AT7" i="35"/>
  <c r="AS7" i="35"/>
  <c r="N98" i="33"/>
  <c r="N103" i="33"/>
  <c r="N99" i="33"/>
  <c r="M73" i="33"/>
  <c r="F11" i="33"/>
  <c r="F14" i="33"/>
  <c r="N16" i="33"/>
  <c r="N30" i="33"/>
  <c r="N31" i="33"/>
  <c r="N32" i="33"/>
  <c r="N33" i="33"/>
  <c r="F42" i="33"/>
  <c r="F53" i="33"/>
  <c r="F54" i="33"/>
  <c r="F86" i="33"/>
  <c r="AR7" i="35"/>
  <c r="F9" i="33"/>
  <c r="F15" i="33"/>
  <c r="F21" i="33"/>
  <c r="N36" i="33"/>
  <c r="N37" i="33"/>
  <c r="N38" i="33"/>
  <c r="F41" i="33"/>
  <c r="F55" i="33"/>
  <c r="F56" i="33"/>
  <c r="F57" i="33"/>
  <c r="F62" i="33"/>
  <c r="N97" i="33"/>
  <c r="F100" i="33"/>
  <c r="N104" i="33"/>
  <c r="F106" i="33"/>
  <c r="N7" i="35"/>
  <c r="AL7" i="35"/>
  <c r="AK7" i="35"/>
  <c r="AU7" i="35"/>
  <c r="N18" i="35"/>
  <c r="N17" i="35"/>
  <c r="N13" i="35"/>
  <c r="AB9" i="35"/>
  <c r="I29" i="35"/>
  <c r="H29" i="35"/>
  <c r="M5" i="39"/>
  <c r="K5" i="39"/>
  <c r="L5" i="39"/>
  <c r="AB16" i="35"/>
  <c r="AB15" i="35"/>
  <c r="AB13" i="35"/>
  <c r="AK29" i="35"/>
  <c r="AB7" i="35"/>
  <c r="AB17" i="35"/>
  <c r="W29" i="35"/>
  <c r="AL29" i="35"/>
  <c r="C129" i="39"/>
  <c r="T5" i="45"/>
  <c r="S5" i="45"/>
  <c r="R5" i="45"/>
  <c r="Q5" i="45"/>
  <c r="P5" i="45"/>
  <c r="P5" i="37"/>
  <c r="I5" i="37"/>
  <c r="Q5" i="37"/>
  <c r="O133" i="40"/>
  <c r="N133" i="40"/>
  <c r="D129" i="39"/>
  <c r="F8" i="41"/>
  <c r="F7" i="41"/>
  <c r="F10" i="41"/>
  <c r="F6" i="41"/>
  <c r="E129" i="39"/>
  <c r="G123" i="39"/>
  <c r="T5" i="40"/>
  <c r="S5" i="40"/>
  <c r="R5" i="40"/>
  <c r="G133" i="41"/>
  <c r="I133" i="41"/>
  <c r="Q5" i="39"/>
  <c r="H123" i="39"/>
  <c r="P5" i="40"/>
  <c r="H133" i="41"/>
  <c r="O5" i="39"/>
  <c r="Q5" i="40"/>
  <c r="G5" i="39"/>
  <c r="P5" i="39"/>
  <c r="N123" i="39"/>
  <c r="O123" i="39"/>
  <c r="J5" i="40"/>
  <c r="F9" i="41"/>
  <c r="M5" i="40"/>
  <c r="L5" i="41"/>
  <c r="T5" i="41"/>
  <c r="F10" i="42"/>
  <c r="F6" i="42"/>
  <c r="F5" i="42"/>
  <c r="R5" i="42"/>
  <c r="G133" i="40"/>
  <c r="H5" i="41"/>
  <c r="P5" i="41"/>
  <c r="O133" i="41"/>
  <c r="M133" i="41"/>
  <c r="K133" i="41"/>
  <c r="N5" i="42"/>
  <c r="L5" i="42"/>
  <c r="H133" i="40"/>
  <c r="I5" i="41"/>
  <c r="Q5" i="41"/>
  <c r="L133" i="41"/>
  <c r="M5" i="42"/>
  <c r="N5" i="43"/>
  <c r="M5" i="43"/>
  <c r="L5" i="43"/>
  <c r="J5" i="41"/>
  <c r="R5" i="41"/>
  <c r="N133" i="41"/>
  <c r="P5" i="42"/>
  <c r="S5" i="41"/>
  <c r="Q5" i="42"/>
  <c r="C16" i="43"/>
  <c r="Q5" i="43"/>
  <c r="T5" i="44"/>
  <c r="S5" i="44"/>
  <c r="R5" i="44"/>
  <c r="Q5" i="44"/>
  <c r="P5" i="44"/>
  <c r="F7" i="43"/>
  <c r="F11" i="43"/>
  <c r="F13" i="43"/>
  <c r="T5" i="42"/>
  <c r="T5" i="43"/>
  <c r="F15" i="43"/>
  <c r="F9" i="43"/>
  <c r="N135" i="43"/>
  <c r="L135" i="43"/>
  <c r="F5" i="43"/>
  <c r="D16" i="43"/>
  <c r="F14" i="43"/>
  <c r="H5" i="43"/>
  <c r="P5" i="43"/>
  <c r="O135" i="43"/>
  <c r="J5" i="44"/>
  <c r="I5" i="44"/>
  <c r="H5" i="44"/>
  <c r="M5" i="44"/>
  <c r="O135" i="44"/>
  <c r="M135" i="45"/>
  <c r="L135" i="45"/>
  <c r="I135" i="45"/>
  <c r="N135" i="44"/>
  <c r="M135" i="44"/>
  <c r="L5" i="45"/>
  <c r="J5" i="45"/>
  <c r="I5" i="45"/>
  <c r="K135" i="44"/>
  <c r="H5" i="45"/>
  <c r="D146" i="45"/>
  <c r="E146" i="45"/>
  <c r="K135" i="45"/>
  <c r="H96" i="33" l="1"/>
  <c r="R84" i="18"/>
  <c r="L96" i="33"/>
  <c r="K145" i="43"/>
  <c r="K142" i="44"/>
  <c r="K142" i="43"/>
  <c r="K145" i="45"/>
  <c r="K139" i="43"/>
  <c r="K137" i="45"/>
  <c r="K140" i="45"/>
  <c r="K143" i="43"/>
  <c r="K143" i="44"/>
  <c r="H74" i="33"/>
  <c r="K139" i="44"/>
  <c r="R93" i="18"/>
  <c r="M143" i="45"/>
  <c r="L143" i="45"/>
  <c r="O143" i="45"/>
  <c r="N143" i="45"/>
  <c r="N138" i="45"/>
  <c r="M138" i="45"/>
  <c r="L138" i="45"/>
  <c r="O138" i="45"/>
  <c r="G138" i="44"/>
  <c r="H138" i="44"/>
  <c r="K138" i="44" s="1"/>
  <c r="I138" i="44"/>
  <c r="O141" i="44"/>
  <c r="N141" i="44"/>
  <c r="M141" i="44"/>
  <c r="L141" i="44"/>
  <c r="M145" i="44"/>
  <c r="L145" i="44"/>
  <c r="N145" i="44"/>
  <c r="O145" i="44"/>
  <c r="M140" i="44"/>
  <c r="L140" i="44"/>
  <c r="N140" i="44"/>
  <c r="O140" i="44"/>
  <c r="J146" i="44"/>
  <c r="O136" i="44"/>
  <c r="L136" i="44"/>
  <c r="N136" i="44"/>
  <c r="M136" i="44"/>
  <c r="O142" i="44"/>
  <c r="N142" i="44"/>
  <c r="M142" i="44"/>
  <c r="L142" i="44"/>
  <c r="N139" i="44"/>
  <c r="M139" i="44"/>
  <c r="L139" i="44"/>
  <c r="O139" i="44"/>
  <c r="N143" i="44"/>
  <c r="M143" i="44"/>
  <c r="O143" i="44"/>
  <c r="L143" i="44"/>
  <c r="I141" i="43"/>
  <c r="H141" i="43"/>
  <c r="K141" i="43" s="1"/>
  <c r="G141" i="43"/>
  <c r="I143" i="45"/>
  <c r="H143" i="45"/>
  <c r="K143" i="45" s="1"/>
  <c r="G143" i="45"/>
  <c r="I142" i="45"/>
  <c r="H142" i="45"/>
  <c r="K142" i="45" s="1"/>
  <c r="G142" i="45"/>
  <c r="I139" i="45"/>
  <c r="H139" i="45"/>
  <c r="K139" i="45" s="1"/>
  <c r="G139" i="45"/>
  <c r="F146" i="45"/>
  <c r="H136" i="45"/>
  <c r="K136" i="45" s="1"/>
  <c r="G136" i="45"/>
  <c r="I136" i="45"/>
  <c r="H144" i="45"/>
  <c r="K144" i="45" s="1"/>
  <c r="G144" i="45"/>
  <c r="I144" i="45"/>
  <c r="G141" i="45"/>
  <c r="H141" i="45"/>
  <c r="K141" i="45" s="1"/>
  <c r="I141" i="45"/>
  <c r="G138" i="45"/>
  <c r="I138" i="45"/>
  <c r="H138" i="45"/>
  <c r="K138" i="45" s="1"/>
  <c r="P9" i="43"/>
  <c r="T9" i="43"/>
  <c r="Q9" i="43"/>
  <c r="S9" i="43"/>
  <c r="R9" i="43"/>
  <c r="H9" i="43"/>
  <c r="I9" i="43"/>
  <c r="J9" i="43"/>
  <c r="F6" i="43"/>
  <c r="E16" i="43"/>
  <c r="F16" i="43" s="1"/>
  <c r="P9" i="42"/>
  <c r="T9" i="42"/>
  <c r="S9" i="42"/>
  <c r="R9" i="42"/>
  <c r="Q9" i="42"/>
  <c r="H9" i="42"/>
  <c r="I9" i="42"/>
  <c r="J9" i="42"/>
  <c r="M9" i="42"/>
  <c r="J15" i="43"/>
  <c r="H15" i="43"/>
  <c r="I15" i="43"/>
  <c r="T14" i="43"/>
  <c r="R14" i="43"/>
  <c r="Q14" i="43"/>
  <c r="P14" i="43"/>
  <c r="S14" i="43"/>
  <c r="O143" i="43"/>
  <c r="N143" i="43"/>
  <c r="L143" i="43"/>
  <c r="M143" i="43"/>
  <c r="L142" i="43"/>
  <c r="O142" i="43"/>
  <c r="N142" i="43"/>
  <c r="M142" i="43"/>
  <c r="N140" i="43"/>
  <c r="M140" i="43"/>
  <c r="O140" i="43"/>
  <c r="L140" i="43"/>
  <c r="L137" i="43"/>
  <c r="O137" i="43"/>
  <c r="N137" i="43"/>
  <c r="M137" i="43"/>
  <c r="N145" i="43"/>
  <c r="M145" i="43"/>
  <c r="L145" i="43"/>
  <c r="O145" i="43"/>
  <c r="O139" i="43"/>
  <c r="N139" i="43"/>
  <c r="M139" i="43"/>
  <c r="L139" i="43"/>
  <c r="O144" i="43"/>
  <c r="N144" i="43"/>
  <c r="M144" i="43"/>
  <c r="L144" i="43"/>
  <c r="R8" i="43"/>
  <c r="Q8" i="43"/>
  <c r="P8" i="43"/>
  <c r="S8" i="43"/>
  <c r="T8" i="43"/>
  <c r="J8" i="43"/>
  <c r="I8" i="43"/>
  <c r="H8" i="43"/>
  <c r="R15" i="43"/>
  <c r="P15" i="43"/>
  <c r="T15" i="43"/>
  <c r="S15" i="43"/>
  <c r="Q15" i="43"/>
  <c r="J12" i="43"/>
  <c r="I12" i="43"/>
  <c r="H12" i="43"/>
  <c r="N8" i="42"/>
  <c r="L8" i="42"/>
  <c r="N6" i="42"/>
  <c r="M6" i="42"/>
  <c r="L6" i="42"/>
  <c r="L9" i="40"/>
  <c r="N9" i="40"/>
  <c r="L14" i="43"/>
  <c r="N14" i="43"/>
  <c r="M14" i="43"/>
  <c r="N8" i="43"/>
  <c r="M8" i="43"/>
  <c r="L8" i="43"/>
  <c r="N6" i="43"/>
  <c r="M6" i="43"/>
  <c r="K16" i="43"/>
  <c r="L6" i="43"/>
  <c r="N10" i="43"/>
  <c r="M10" i="43"/>
  <c r="L10" i="43"/>
  <c r="N13" i="43"/>
  <c r="L13" i="43"/>
  <c r="M13" i="43"/>
  <c r="L7" i="43"/>
  <c r="M7" i="43"/>
  <c r="N7" i="43"/>
  <c r="L11" i="43"/>
  <c r="M11" i="43"/>
  <c r="N11" i="43"/>
  <c r="N12" i="43"/>
  <c r="L12" i="43"/>
  <c r="M12" i="43"/>
  <c r="L15" i="43"/>
  <c r="M15" i="43"/>
  <c r="N15" i="43"/>
  <c r="Q10" i="41"/>
  <c r="P10" i="41"/>
  <c r="R10" i="41"/>
  <c r="S10" i="41"/>
  <c r="T10" i="41"/>
  <c r="AA20" i="41" s="1"/>
  <c r="I10" i="41"/>
  <c r="H10" i="41"/>
  <c r="J10" i="41"/>
  <c r="Q6" i="41"/>
  <c r="P6" i="41"/>
  <c r="R6" i="41"/>
  <c r="T6" i="41"/>
  <c r="S6" i="41"/>
  <c r="I6" i="41"/>
  <c r="H6" i="41"/>
  <c r="J6" i="41"/>
  <c r="L7" i="42"/>
  <c r="M7" i="42"/>
  <c r="N7" i="42"/>
  <c r="N134" i="41"/>
  <c r="O134" i="41"/>
  <c r="M134" i="41"/>
  <c r="L134" i="41"/>
  <c r="K134" i="41"/>
  <c r="S9" i="41"/>
  <c r="R9" i="41"/>
  <c r="Q9" i="41"/>
  <c r="P9" i="41"/>
  <c r="T9" i="41"/>
  <c r="J9" i="41"/>
  <c r="I9" i="41"/>
  <c r="H9" i="41"/>
  <c r="M9" i="41"/>
  <c r="I134" i="40"/>
  <c r="G134" i="40"/>
  <c r="H134" i="40"/>
  <c r="N10" i="40"/>
  <c r="M10" i="40"/>
  <c r="L10" i="40"/>
  <c r="N6" i="40"/>
  <c r="M6" i="40"/>
  <c r="L6" i="40"/>
  <c r="M8" i="40"/>
  <c r="J8" i="40"/>
  <c r="I8" i="40"/>
  <c r="H8" i="40"/>
  <c r="J10" i="40"/>
  <c r="I10" i="40"/>
  <c r="H10" i="40"/>
  <c r="H7" i="40"/>
  <c r="I7" i="40"/>
  <c r="J7" i="40"/>
  <c r="O128" i="39"/>
  <c r="N128" i="39"/>
  <c r="M128" i="39"/>
  <c r="L128" i="39"/>
  <c r="K128" i="39"/>
  <c r="O126" i="39"/>
  <c r="N126" i="39"/>
  <c r="M126" i="39"/>
  <c r="K126" i="39"/>
  <c r="L126" i="39"/>
  <c r="J129" i="39"/>
  <c r="L127" i="39"/>
  <c r="M127" i="39"/>
  <c r="O127" i="39"/>
  <c r="N127" i="39"/>
  <c r="K127" i="39"/>
  <c r="L124" i="39"/>
  <c r="O124" i="39"/>
  <c r="N124" i="39"/>
  <c r="M124" i="39"/>
  <c r="R6" i="40"/>
  <c r="Q6" i="40"/>
  <c r="P6" i="40"/>
  <c r="S6" i="40"/>
  <c r="T6" i="40"/>
  <c r="T9" i="40"/>
  <c r="S9" i="40"/>
  <c r="R9" i="40"/>
  <c r="Q9" i="40"/>
  <c r="P9" i="40"/>
  <c r="H134" i="41"/>
  <c r="I134" i="41"/>
  <c r="G134" i="41"/>
  <c r="T8" i="40"/>
  <c r="S8" i="40"/>
  <c r="Q8" i="40"/>
  <c r="P8" i="40"/>
  <c r="R8" i="40"/>
  <c r="AA20" i="40"/>
  <c r="R10" i="40"/>
  <c r="Q10" i="40"/>
  <c r="P10" i="40"/>
  <c r="S10" i="40"/>
  <c r="T10" i="40"/>
  <c r="P7" i="40"/>
  <c r="Q7" i="40"/>
  <c r="R7" i="40"/>
  <c r="T7" i="40"/>
  <c r="AA19" i="40" s="1"/>
  <c r="S7" i="40"/>
  <c r="J50" i="37"/>
  <c r="I50" i="37"/>
  <c r="P48" i="37"/>
  <c r="Q48" i="37"/>
  <c r="J47" i="37"/>
  <c r="I47" i="37"/>
  <c r="J30" i="37"/>
  <c r="I30" i="37"/>
  <c r="I25" i="37"/>
  <c r="J25" i="37"/>
  <c r="P19" i="37"/>
  <c r="Q19" i="37"/>
  <c r="Q16" i="37"/>
  <c r="P16" i="37"/>
  <c r="Q13" i="37"/>
  <c r="P13" i="37"/>
  <c r="I11" i="37"/>
  <c r="J11" i="37"/>
  <c r="I8" i="37"/>
  <c r="J8" i="37"/>
  <c r="P38" i="37"/>
  <c r="Q38" i="37"/>
  <c r="J37" i="37"/>
  <c r="I37" i="37"/>
  <c r="Q33" i="37"/>
  <c r="P33" i="37"/>
  <c r="Q28" i="37"/>
  <c r="P28" i="37"/>
  <c r="P22" i="37"/>
  <c r="Q22" i="37"/>
  <c r="I20" i="37"/>
  <c r="J20" i="37"/>
  <c r="I17" i="37"/>
  <c r="J17" i="37"/>
  <c r="I14" i="37"/>
  <c r="J14" i="37"/>
  <c r="J32" i="37"/>
  <c r="I32" i="37"/>
  <c r="J40" i="37"/>
  <c r="I40" i="37"/>
  <c r="J48" i="37"/>
  <c r="I48" i="37"/>
  <c r="J46" i="37"/>
  <c r="I46" i="37"/>
  <c r="J45" i="37"/>
  <c r="I45" i="37"/>
  <c r="I44" i="37"/>
  <c r="J44" i="37"/>
  <c r="I10" i="37"/>
  <c r="J10" i="37"/>
  <c r="J19" i="37"/>
  <c r="I19" i="37"/>
  <c r="J27" i="37"/>
  <c r="I27" i="37"/>
  <c r="J35" i="37"/>
  <c r="I35" i="37"/>
  <c r="J43" i="37"/>
  <c r="I43" i="37"/>
  <c r="J51" i="37"/>
  <c r="I51" i="37"/>
  <c r="P40" i="37"/>
  <c r="Q40" i="37"/>
  <c r="P35" i="37"/>
  <c r="Q35" i="37"/>
  <c r="J23" i="37"/>
  <c r="I23" i="37"/>
  <c r="Q11" i="37"/>
  <c r="P11" i="37"/>
  <c r="Q8" i="37"/>
  <c r="P8" i="37"/>
  <c r="J6" i="37"/>
  <c r="I6" i="37"/>
  <c r="Q31" i="37"/>
  <c r="P31" i="37"/>
  <c r="Q39" i="37"/>
  <c r="P39" i="37"/>
  <c r="Q47" i="37"/>
  <c r="P47" i="37"/>
  <c r="Q45" i="37"/>
  <c r="P45" i="37"/>
  <c r="Q44" i="37"/>
  <c r="P44" i="37"/>
  <c r="P43" i="37"/>
  <c r="Q43" i="37"/>
  <c r="P51" i="37"/>
  <c r="Q51" i="37"/>
  <c r="Q9" i="37"/>
  <c r="P9" i="37"/>
  <c r="P18" i="37"/>
  <c r="Q18" i="37"/>
  <c r="Q26" i="37"/>
  <c r="P26" i="37"/>
  <c r="Q34" i="37"/>
  <c r="P34" i="37"/>
  <c r="Q42" i="37"/>
  <c r="P42" i="37"/>
  <c r="Q50" i="37"/>
  <c r="P50" i="37"/>
  <c r="Q46" i="37"/>
  <c r="P46" i="37"/>
  <c r="J39" i="37"/>
  <c r="I39" i="37"/>
  <c r="J34" i="37"/>
  <c r="I34" i="37"/>
  <c r="I41" i="37"/>
  <c r="J41" i="37"/>
  <c r="Q37" i="37"/>
  <c r="P37" i="37"/>
  <c r="I36" i="37"/>
  <c r="J36" i="37"/>
  <c r="P32" i="37"/>
  <c r="Q32" i="37"/>
  <c r="I49" i="37"/>
  <c r="J49" i="37"/>
  <c r="J31" i="37"/>
  <c r="I31" i="37"/>
  <c r="J26" i="37"/>
  <c r="I26" i="37"/>
  <c r="I24" i="37"/>
  <c r="J24" i="37"/>
  <c r="Q12" i="37"/>
  <c r="P12" i="37"/>
  <c r="J7" i="37"/>
  <c r="I7" i="37"/>
  <c r="J49" i="36"/>
  <c r="I49" i="36"/>
  <c r="J46" i="36"/>
  <c r="I46" i="36"/>
  <c r="J31" i="36"/>
  <c r="I31" i="36"/>
  <c r="J20" i="36"/>
  <c r="I20" i="36"/>
  <c r="J17" i="36"/>
  <c r="I17" i="36"/>
  <c r="I37" i="36"/>
  <c r="J37" i="36"/>
  <c r="I23" i="36"/>
  <c r="J23" i="36"/>
  <c r="AK33" i="35"/>
  <c r="AL33" i="35"/>
  <c r="I16" i="37"/>
  <c r="J16" i="37"/>
  <c r="I43" i="36"/>
  <c r="J43" i="36"/>
  <c r="J40" i="36"/>
  <c r="I40" i="36"/>
  <c r="J29" i="36"/>
  <c r="I29" i="36"/>
  <c r="AL36" i="35"/>
  <c r="AK36" i="35"/>
  <c r="Q20" i="37"/>
  <c r="P20" i="37"/>
  <c r="J18" i="37"/>
  <c r="I18" i="37"/>
  <c r="J41" i="36"/>
  <c r="I41" i="36"/>
  <c r="J30" i="36"/>
  <c r="I30" i="36"/>
  <c r="I19" i="36"/>
  <c r="J19" i="36"/>
  <c r="I13" i="36"/>
  <c r="J13" i="36"/>
  <c r="J47" i="36"/>
  <c r="I47" i="36"/>
  <c r="I51" i="36"/>
  <c r="J51" i="36"/>
  <c r="J18" i="36"/>
  <c r="I18" i="36"/>
  <c r="J26" i="36"/>
  <c r="I26" i="36"/>
  <c r="I34" i="36"/>
  <c r="J34" i="36"/>
  <c r="J42" i="36"/>
  <c r="I42" i="36"/>
  <c r="I50" i="36"/>
  <c r="J50" i="36"/>
  <c r="AL37" i="35"/>
  <c r="AK37" i="35"/>
  <c r="W34" i="35"/>
  <c r="V34" i="35"/>
  <c r="W32" i="35"/>
  <c r="V32" i="35"/>
  <c r="W40" i="35"/>
  <c r="V40" i="35"/>
  <c r="W31" i="35"/>
  <c r="V31" i="35"/>
  <c r="W39" i="35"/>
  <c r="V39" i="35"/>
  <c r="V36" i="35"/>
  <c r="W36" i="35"/>
  <c r="W33" i="35"/>
  <c r="V33" i="35"/>
  <c r="I40" i="35"/>
  <c r="H40" i="35"/>
  <c r="I35" i="35"/>
  <c r="H35" i="35"/>
  <c r="I34" i="35"/>
  <c r="H34" i="35"/>
  <c r="H31" i="35"/>
  <c r="I31" i="35"/>
  <c r="H39" i="35"/>
  <c r="I39" i="35"/>
  <c r="I36" i="35"/>
  <c r="H36" i="35"/>
  <c r="Q30" i="36"/>
  <c r="P30" i="36"/>
  <c r="AU9" i="35"/>
  <c r="AT9" i="35"/>
  <c r="AS9" i="35"/>
  <c r="AR9" i="35"/>
  <c r="AV9" i="35"/>
  <c r="AK10" i="35"/>
  <c r="AJ10" i="35"/>
  <c r="AL10" i="35"/>
  <c r="AJ14" i="35"/>
  <c r="AL14" i="35"/>
  <c r="AK14" i="35"/>
  <c r="AJ8" i="35"/>
  <c r="AL8" i="35"/>
  <c r="AK8" i="35"/>
  <c r="AL15" i="35"/>
  <c r="AK15" i="35"/>
  <c r="AJ15" i="35"/>
  <c r="AJ18" i="35"/>
  <c r="AK18" i="35"/>
  <c r="AL18" i="35"/>
  <c r="AJ12" i="35"/>
  <c r="AL12" i="35"/>
  <c r="AK12" i="35"/>
  <c r="AK16" i="35"/>
  <c r="AJ16" i="35"/>
  <c r="AL16" i="35"/>
  <c r="AL17" i="35"/>
  <c r="AK17" i="35"/>
  <c r="AJ17" i="35"/>
  <c r="N82" i="33"/>
  <c r="N75" i="33"/>
  <c r="N81" i="33"/>
  <c r="N80" i="33"/>
  <c r="N79" i="33"/>
  <c r="N78" i="33"/>
  <c r="N77" i="33"/>
  <c r="N76" i="33"/>
  <c r="N74" i="33"/>
  <c r="AV10" i="35"/>
  <c r="AU10" i="35"/>
  <c r="AS10" i="35"/>
  <c r="AR10" i="35"/>
  <c r="AT10" i="35"/>
  <c r="AQ22" i="35"/>
  <c r="AT11" i="35"/>
  <c r="AS11" i="35"/>
  <c r="AU11" i="35"/>
  <c r="AR11" i="35"/>
  <c r="AV11" i="35"/>
  <c r="AT15" i="35"/>
  <c r="AS15" i="35"/>
  <c r="AV15" i="35"/>
  <c r="AR15" i="35"/>
  <c r="AU15" i="35"/>
  <c r="AV18" i="35"/>
  <c r="AU18" i="35"/>
  <c r="AR18" i="35"/>
  <c r="AT18" i="35"/>
  <c r="AS18" i="35"/>
  <c r="AR8" i="35"/>
  <c r="AV8" i="35"/>
  <c r="AU8" i="35"/>
  <c r="AS8" i="35"/>
  <c r="AT8" i="35"/>
  <c r="AT13" i="35"/>
  <c r="AR13" i="35"/>
  <c r="AV13" i="35"/>
  <c r="AS13" i="35"/>
  <c r="AU13" i="35"/>
  <c r="AR12" i="35"/>
  <c r="AV12" i="35"/>
  <c r="AU12" i="35"/>
  <c r="AT12" i="35"/>
  <c r="AS12" i="35"/>
  <c r="AS16" i="35"/>
  <c r="AR16" i="35"/>
  <c r="AV16" i="35"/>
  <c r="AU16" i="35"/>
  <c r="AT16" i="35"/>
  <c r="AT17" i="35"/>
  <c r="AS17" i="35"/>
  <c r="AR17" i="35"/>
  <c r="AV17" i="35"/>
  <c r="AU17" i="35"/>
  <c r="F52" i="33"/>
  <c r="Q45" i="36"/>
  <c r="P45" i="36"/>
  <c r="Q10" i="36"/>
  <c r="P10" i="36"/>
  <c r="Q13" i="36"/>
  <c r="P13" i="36"/>
  <c r="Q38" i="36"/>
  <c r="P38" i="36"/>
  <c r="Q19" i="36"/>
  <c r="P19" i="36"/>
  <c r="Q24" i="36"/>
  <c r="P24" i="36"/>
  <c r="Q6" i="36"/>
  <c r="P6" i="36"/>
  <c r="Q27" i="36"/>
  <c r="P27" i="36"/>
  <c r="P12" i="36"/>
  <c r="Q12" i="36"/>
  <c r="Q21" i="36"/>
  <c r="P21" i="36"/>
  <c r="Q32" i="36"/>
  <c r="P32" i="36"/>
  <c r="Q35" i="36"/>
  <c r="P35" i="36"/>
  <c r="Q11" i="36"/>
  <c r="P11" i="36"/>
  <c r="P18" i="36"/>
  <c r="Q18" i="36"/>
  <c r="Q29" i="36"/>
  <c r="P29" i="36"/>
  <c r="Q40" i="36"/>
  <c r="P40" i="36"/>
  <c r="Q43" i="36"/>
  <c r="P43" i="36"/>
  <c r="Q48" i="36"/>
  <c r="P48" i="36"/>
  <c r="Q23" i="36"/>
  <c r="P23" i="36"/>
  <c r="P26" i="36"/>
  <c r="Q26" i="36"/>
  <c r="Q37" i="36"/>
  <c r="P37" i="36"/>
  <c r="P47" i="36"/>
  <c r="Q47" i="36"/>
  <c r="Q9" i="36"/>
  <c r="P9" i="36"/>
  <c r="Q20" i="36"/>
  <c r="P20" i="36"/>
  <c r="Q31" i="36"/>
  <c r="P31" i="36"/>
  <c r="P34" i="36"/>
  <c r="Q34" i="36"/>
  <c r="P8" i="36"/>
  <c r="Q8" i="36"/>
  <c r="P28" i="36"/>
  <c r="Q28" i="36"/>
  <c r="P39" i="36"/>
  <c r="Q39" i="36"/>
  <c r="P42" i="36"/>
  <c r="Q42" i="36"/>
  <c r="P44" i="36"/>
  <c r="Q44" i="36"/>
  <c r="P7" i="36"/>
  <c r="Q7" i="36"/>
  <c r="Q15" i="36"/>
  <c r="P15" i="36"/>
  <c r="Q16" i="36"/>
  <c r="P16" i="36"/>
  <c r="Q22" i="36"/>
  <c r="P22" i="36"/>
  <c r="Q36" i="36"/>
  <c r="P36" i="36"/>
  <c r="Q46" i="36"/>
  <c r="P46" i="36"/>
  <c r="Q51" i="36"/>
  <c r="P51" i="36"/>
  <c r="P50" i="36"/>
  <c r="Q50" i="36"/>
  <c r="Q17" i="36"/>
  <c r="P17" i="36"/>
  <c r="P25" i="36"/>
  <c r="Q25" i="36"/>
  <c r="Q33" i="36"/>
  <c r="P33" i="36"/>
  <c r="Q41" i="36"/>
  <c r="P41" i="36"/>
  <c r="Q49" i="36"/>
  <c r="P49" i="36"/>
  <c r="F97" i="33"/>
  <c r="F30" i="33"/>
  <c r="F75" i="33"/>
  <c r="N58" i="33"/>
  <c r="N59" i="33"/>
  <c r="N60" i="33"/>
  <c r="N57" i="33"/>
  <c r="N56" i="33"/>
  <c r="N55" i="33"/>
  <c r="N52" i="33"/>
  <c r="N54" i="33"/>
  <c r="N53" i="33"/>
  <c r="L75" i="33"/>
  <c r="L97" i="33"/>
  <c r="L52" i="33"/>
  <c r="J30" i="33"/>
  <c r="J97" i="33"/>
  <c r="J52" i="33"/>
  <c r="J75" i="33"/>
  <c r="H75" i="33"/>
  <c r="H52" i="33"/>
  <c r="H30" i="33"/>
  <c r="H97" i="33"/>
  <c r="D52" i="33"/>
  <c r="D30" i="33"/>
  <c r="N103" i="31"/>
  <c r="N101" i="31"/>
  <c r="N99" i="31"/>
  <c r="N97" i="31"/>
  <c r="N100" i="31"/>
  <c r="N78" i="31"/>
  <c r="N77" i="31"/>
  <c r="N37" i="31"/>
  <c r="N35" i="31"/>
  <c r="N33" i="31"/>
  <c r="N31" i="31"/>
  <c r="N98" i="31"/>
  <c r="N82" i="31"/>
  <c r="N81" i="31"/>
  <c r="N38" i="31"/>
  <c r="N36" i="31"/>
  <c r="N34" i="31"/>
  <c r="N32" i="31"/>
  <c r="N76" i="31"/>
  <c r="N30" i="31"/>
  <c r="N104" i="31"/>
  <c r="N58" i="31"/>
  <c r="N54" i="31"/>
  <c r="N79" i="31"/>
  <c r="N59" i="31"/>
  <c r="N55" i="31"/>
  <c r="N75" i="31"/>
  <c r="N102" i="31"/>
  <c r="N60" i="31"/>
  <c r="N56" i="31"/>
  <c r="N57" i="31"/>
  <c r="N53" i="31"/>
  <c r="N80" i="31"/>
  <c r="M127" i="28"/>
  <c r="K127" i="28"/>
  <c r="J127" i="28"/>
  <c r="I127" i="28"/>
  <c r="L127" i="28"/>
  <c r="M93" i="28"/>
  <c r="K93" i="28"/>
  <c r="J93" i="28"/>
  <c r="I93" i="28"/>
  <c r="L93" i="28"/>
  <c r="K68" i="28"/>
  <c r="J68" i="28"/>
  <c r="H76" i="28"/>
  <c r="L68" i="28"/>
  <c r="I68" i="28"/>
  <c r="M68" i="28"/>
  <c r="J37" i="28"/>
  <c r="M37" i="28"/>
  <c r="K37" i="28"/>
  <c r="I37" i="28"/>
  <c r="L37" i="28"/>
  <c r="J19" i="28"/>
  <c r="M19" i="28"/>
  <c r="K19" i="28"/>
  <c r="I19" i="28"/>
  <c r="L19" i="28"/>
  <c r="J149" i="28"/>
  <c r="I149" i="28"/>
  <c r="M149" i="28"/>
  <c r="K149" i="28"/>
  <c r="L149" i="28"/>
  <c r="J114" i="28"/>
  <c r="I114" i="28"/>
  <c r="M114" i="28"/>
  <c r="K114" i="28"/>
  <c r="L114" i="28"/>
  <c r="J80" i="28"/>
  <c r="I80" i="28"/>
  <c r="M80" i="28"/>
  <c r="K80" i="28"/>
  <c r="L80" i="28"/>
  <c r="K59" i="28"/>
  <c r="J59" i="28"/>
  <c r="L59" i="28"/>
  <c r="I59" i="28"/>
  <c r="M59" i="28"/>
  <c r="K33" i="28"/>
  <c r="L33" i="28"/>
  <c r="I33" i="28"/>
  <c r="J33" i="28"/>
  <c r="M33" i="28"/>
  <c r="K16" i="28"/>
  <c r="L16" i="28"/>
  <c r="I16" i="28"/>
  <c r="J16" i="28"/>
  <c r="M16" i="28"/>
  <c r="M136" i="28"/>
  <c r="K136" i="28"/>
  <c r="J136" i="28"/>
  <c r="I136" i="28"/>
  <c r="L136" i="28"/>
  <c r="M101" i="28"/>
  <c r="K101" i="28"/>
  <c r="J101" i="28"/>
  <c r="I101" i="28"/>
  <c r="L101" i="28"/>
  <c r="K51" i="28"/>
  <c r="J51" i="28"/>
  <c r="L51" i="28"/>
  <c r="M51" i="28"/>
  <c r="I51" i="28"/>
  <c r="J24" i="28"/>
  <c r="I24" i="28"/>
  <c r="L24" i="28"/>
  <c r="K24" i="28"/>
  <c r="M24" i="28"/>
  <c r="K12" i="28"/>
  <c r="J12" i="28"/>
  <c r="H20" i="28"/>
  <c r="L12" i="28"/>
  <c r="M12" i="28"/>
  <c r="I12" i="28"/>
  <c r="K29" i="28"/>
  <c r="J29" i="28"/>
  <c r="L29" i="28"/>
  <c r="M29" i="28"/>
  <c r="I29" i="28"/>
  <c r="K38" i="28"/>
  <c r="J38" i="28"/>
  <c r="M38" i="28"/>
  <c r="L38" i="28"/>
  <c r="I38" i="28"/>
  <c r="K46" i="28"/>
  <c r="J46" i="28"/>
  <c r="M46" i="28"/>
  <c r="L46" i="28"/>
  <c r="I46" i="28"/>
  <c r="K55" i="28"/>
  <c r="J55" i="28"/>
  <c r="L55" i="28"/>
  <c r="I55" i="28"/>
  <c r="M55" i="28"/>
  <c r="K64" i="28"/>
  <c r="J64" i="28"/>
  <c r="I64" i="28"/>
  <c r="L64" i="28"/>
  <c r="M64" i="28"/>
  <c r="K72" i="28"/>
  <c r="J72" i="28"/>
  <c r="M72" i="28"/>
  <c r="I72" i="28"/>
  <c r="L72" i="28"/>
  <c r="L81" i="28"/>
  <c r="K81" i="28"/>
  <c r="J81" i="28"/>
  <c r="M81" i="28"/>
  <c r="I81" i="28"/>
  <c r="L89" i="28"/>
  <c r="K89" i="28"/>
  <c r="J89" i="28"/>
  <c r="I89" i="28"/>
  <c r="M89" i="28"/>
  <c r="L98" i="28"/>
  <c r="K98" i="28"/>
  <c r="J98" i="28"/>
  <c r="M98" i="28"/>
  <c r="I98" i="28"/>
  <c r="L107" i="28"/>
  <c r="K107" i="28"/>
  <c r="J107" i="28"/>
  <c r="I107" i="28"/>
  <c r="M107" i="28"/>
  <c r="L115" i="28"/>
  <c r="K115" i="28"/>
  <c r="J115" i="28"/>
  <c r="M115" i="28"/>
  <c r="I115" i="28"/>
  <c r="L124" i="28"/>
  <c r="K124" i="28"/>
  <c r="J124" i="28"/>
  <c r="H132" i="28"/>
  <c r="I124" i="28"/>
  <c r="M124" i="28"/>
  <c r="L141" i="28"/>
  <c r="K141" i="28"/>
  <c r="J141" i="28"/>
  <c r="I141" i="28"/>
  <c r="M141" i="28"/>
  <c r="L150" i="28"/>
  <c r="K150" i="28"/>
  <c r="J150" i="28"/>
  <c r="M150" i="28"/>
  <c r="I150" i="28"/>
  <c r="L158" i="28"/>
  <c r="K158" i="28"/>
  <c r="J158" i="28"/>
  <c r="I158" i="28"/>
  <c r="M158" i="28"/>
  <c r="M10" i="28"/>
  <c r="I10" i="28"/>
  <c r="K10" i="28"/>
  <c r="J10" i="28"/>
  <c r="L10" i="28"/>
  <c r="M18" i="28"/>
  <c r="I18" i="28"/>
  <c r="J18" i="28"/>
  <c r="L18" i="28"/>
  <c r="K18" i="28"/>
  <c r="M27" i="28"/>
  <c r="I27" i="28"/>
  <c r="K27" i="28"/>
  <c r="J27" i="28"/>
  <c r="L27" i="28"/>
  <c r="M36" i="28"/>
  <c r="I36" i="28"/>
  <c r="J36" i="28"/>
  <c r="L36" i="28"/>
  <c r="K36" i="28"/>
  <c r="M44" i="28"/>
  <c r="L44" i="28"/>
  <c r="I44" i="28"/>
  <c r="K44" i="28"/>
  <c r="J44" i="28"/>
  <c r="M53" i="28"/>
  <c r="L53" i="28"/>
  <c r="I53" i="28"/>
  <c r="K53" i="28"/>
  <c r="J53" i="28"/>
  <c r="M61" i="28"/>
  <c r="L61" i="28"/>
  <c r="I61" i="28"/>
  <c r="J61" i="28"/>
  <c r="K61" i="28"/>
  <c r="M70" i="28"/>
  <c r="L70" i="28"/>
  <c r="I70" i="28"/>
  <c r="J70" i="28"/>
  <c r="K70" i="28"/>
  <c r="M79" i="28"/>
  <c r="L79" i="28"/>
  <c r="J79" i="28"/>
  <c r="I79" i="28"/>
  <c r="K79" i="28"/>
  <c r="M87" i="28"/>
  <c r="L87" i="28"/>
  <c r="J87" i="28"/>
  <c r="I87" i="28"/>
  <c r="K87" i="28"/>
  <c r="M96" i="28"/>
  <c r="L96" i="28"/>
  <c r="J96" i="28"/>
  <c r="I96" i="28"/>
  <c r="H104" i="28"/>
  <c r="K96" i="28"/>
  <c r="M113" i="28"/>
  <c r="L113" i="28"/>
  <c r="J113" i="28"/>
  <c r="I113" i="28"/>
  <c r="K113" i="28"/>
  <c r="M122" i="28"/>
  <c r="L122" i="28"/>
  <c r="J122" i="28"/>
  <c r="I122" i="28"/>
  <c r="K122" i="28"/>
  <c r="M130" i="28"/>
  <c r="L130" i="28"/>
  <c r="J130" i="28"/>
  <c r="I130" i="28"/>
  <c r="K130" i="28"/>
  <c r="M139" i="28"/>
  <c r="L139" i="28"/>
  <c r="J139" i="28"/>
  <c r="I139" i="28"/>
  <c r="K139" i="28"/>
  <c r="M148" i="28"/>
  <c r="L148" i="28"/>
  <c r="J148" i="28"/>
  <c r="I148" i="28"/>
  <c r="K148" i="28"/>
  <c r="M156" i="28"/>
  <c r="L156" i="28"/>
  <c r="J156" i="28"/>
  <c r="I156" i="28"/>
  <c r="K156" i="28"/>
  <c r="L13" i="28"/>
  <c r="M13" i="28"/>
  <c r="J13" i="28"/>
  <c r="I13" i="28"/>
  <c r="K13" i="28"/>
  <c r="L22" i="28"/>
  <c r="M22" i="28"/>
  <c r="I22" i="28"/>
  <c r="K22" i="28"/>
  <c r="J22" i="28"/>
  <c r="L30" i="28"/>
  <c r="M30" i="28"/>
  <c r="J30" i="28"/>
  <c r="I30" i="28"/>
  <c r="K30" i="28"/>
  <c r="L39" i="28"/>
  <c r="K39" i="28"/>
  <c r="M39" i="28"/>
  <c r="I39" i="28"/>
  <c r="J39" i="28"/>
  <c r="L47" i="28"/>
  <c r="K47" i="28"/>
  <c r="M47" i="28"/>
  <c r="J47" i="28"/>
  <c r="I47" i="28"/>
  <c r="L56" i="28"/>
  <c r="K56" i="28"/>
  <c r="M56" i="28"/>
  <c r="J56" i="28"/>
  <c r="I56" i="28"/>
  <c r="L65" i="28"/>
  <c r="K65" i="28"/>
  <c r="M65" i="28"/>
  <c r="I65" i="28"/>
  <c r="J65" i="28"/>
  <c r="L73" i="28"/>
  <c r="K73" i="28"/>
  <c r="M73" i="28"/>
  <c r="J73" i="28"/>
  <c r="I73" i="28"/>
  <c r="L82" i="28"/>
  <c r="K82" i="28"/>
  <c r="I82" i="28"/>
  <c r="H90" i="28"/>
  <c r="M82" i="28"/>
  <c r="J82" i="28"/>
  <c r="L99" i="28"/>
  <c r="K99" i="28"/>
  <c r="I99" i="28"/>
  <c r="M99" i="28"/>
  <c r="J99" i="28"/>
  <c r="L108" i="28"/>
  <c r="K108" i="28"/>
  <c r="I108" i="28"/>
  <c r="M108" i="28"/>
  <c r="J108" i="28"/>
  <c r="L116" i="28"/>
  <c r="K116" i="28"/>
  <c r="I116" i="28"/>
  <c r="M116" i="28"/>
  <c r="J116" i="28"/>
  <c r="L125" i="28"/>
  <c r="K125" i="28"/>
  <c r="I125" i="28"/>
  <c r="M125" i="28"/>
  <c r="J125" i="28"/>
  <c r="L134" i="28"/>
  <c r="K134" i="28"/>
  <c r="I134" i="28"/>
  <c r="M134" i="28"/>
  <c r="J134" i="28"/>
  <c r="L142" i="28"/>
  <c r="K142" i="28"/>
  <c r="I142" i="28"/>
  <c r="M142" i="28"/>
  <c r="J142" i="28"/>
  <c r="L151" i="28"/>
  <c r="K151" i="28"/>
  <c r="I151" i="28"/>
  <c r="M151" i="28"/>
  <c r="J151" i="28"/>
  <c r="L159" i="28"/>
  <c r="K159" i="28"/>
  <c r="I159" i="28"/>
  <c r="M159" i="28"/>
  <c r="J159" i="28"/>
  <c r="K85" i="28"/>
  <c r="J85" i="28"/>
  <c r="L85" i="28"/>
  <c r="M85" i="28"/>
  <c r="I85" i="28"/>
  <c r="K94" i="28"/>
  <c r="J94" i="28"/>
  <c r="L94" i="28"/>
  <c r="M94" i="28"/>
  <c r="I94" i="28"/>
  <c r="K102" i="28"/>
  <c r="J102" i="28"/>
  <c r="L102" i="28"/>
  <c r="I102" i="28"/>
  <c r="M102" i="28"/>
  <c r="K111" i="28"/>
  <c r="J111" i="28"/>
  <c r="L111" i="28"/>
  <c r="M111" i="28"/>
  <c r="I111" i="28"/>
  <c r="K120" i="28"/>
  <c r="J120" i="28"/>
  <c r="L120" i="28"/>
  <c r="M120" i="28"/>
  <c r="I120" i="28"/>
  <c r="K128" i="28"/>
  <c r="J128" i="28"/>
  <c r="L128" i="28"/>
  <c r="M128" i="28"/>
  <c r="I128" i="28"/>
  <c r="K137" i="28"/>
  <c r="J137" i="28"/>
  <c r="L137" i="28"/>
  <c r="I137" i="28"/>
  <c r="M137" i="28"/>
  <c r="K145" i="28"/>
  <c r="J145" i="28"/>
  <c r="L145" i="28"/>
  <c r="M145" i="28"/>
  <c r="I145" i="28"/>
  <c r="K154" i="28"/>
  <c r="J154" i="28"/>
  <c r="L154" i="28"/>
  <c r="M154" i="28"/>
  <c r="I154" i="28"/>
  <c r="I40" i="28"/>
  <c r="H48" i="28"/>
  <c r="M40" i="28"/>
  <c r="L40" i="28"/>
  <c r="J40" i="28"/>
  <c r="K40" i="28"/>
  <c r="I57" i="28"/>
  <c r="M57" i="28"/>
  <c r="L57" i="28"/>
  <c r="J57" i="28"/>
  <c r="K57" i="28"/>
  <c r="I66" i="28"/>
  <c r="M66" i="28"/>
  <c r="L66" i="28"/>
  <c r="J66" i="28"/>
  <c r="K66" i="28"/>
  <c r="I74" i="28"/>
  <c r="M74" i="28"/>
  <c r="L74" i="28"/>
  <c r="J74" i="28"/>
  <c r="K74" i="28"/>
  <c r="I83" i="28"/>
  <c r="M83" i="28"/>
  <c r="L83" i="28"/>
  <c r="J83" i="28"/>
  <c r="K83" i="28"/>
  <c r="I92" i="28"/>
  <c r="M92" i="28"/>
  <c r="L92" i="28"/>
  <c r="J92" i="28"/>
  <c r="K92" i="28"/>
  <c r="I100" i="28"/>
  <c r="M100" i="28"/>
  <c r="L100" i="28"/>
  <c r="J100" i="28"/>
  <c r="K100" i="28"/>
  <c r="I109" i="28"/>
  <c r="M109" i="28"/>
  <c r="L109" i="28"/>
  <c r="J109" i="28"/>
  <c r="K109" i="28"/>
  <c r="I117" i="28"/>
  <c r="M117" i="28"/>
  <c r="L117" i="28"/>
  <c r="J117" i="28"/>
  <c r="K117" i="28"/>
  <c r="I126" i="28"/>
  <c r="M126" i="28"/>
  <c r="L126" i="28"/>
  <c r="J126" i="28"/>
  <c r="K126" i="28"/>
  <c r="I135" i="28"/>
  <c r="M135" i="28"/>
  <c r="L135" i="28"/>
  <c r="J135" i="28"/>
  <c r="K135" i="28"/>
  <c r="I143" i="28"/>
  <c r="M143" i="28"/>
  <c r="L143" i="28"/>
  <c r="J143" i="28"/>
  <c r="K143" i="28"/>
  <c r="I152" i="28"/>
  <c r="H160" i="28"/>
  <c r="M152" i="28"/>
  <c r="L152" i="28"/>
  <c r="J152" i="28"/>
  <c r="K152" i="28"/>
  <c r="L9" i="28"/>
  <c r="K9" i="28"/>
  <c r="I9" i="28"/>
  <c r="M9" i="28"/>
  <c r="J9" i="28"/>
  <c r="L17" i="28"/>
  <c r="K17" i="28"/>
  <c r="I17" i="28"/>
  <c r="M17" i="28"/>
  <c r="J17" i="28"/>
  <c r="H34" i="28"/>
  <c r="L26" i="28"/>
  <c r="K26" i="28"/>
  <c r="I26" i="28"/>
  <c r="M26" i="28"/>
  <c r="J26" i="28"/>
  <c r="L43" i="28"/>
  <c r="K43" i="28"/>
  <c r="I43" i="28"/>
  <c r="M43" i="28"/>
  <c r="J43" i="28"/>
  <c r="L52" i="28"/>
  <c r="K52" i="28"/>
  <c r="I52" i="28"/>
  <c r="M52" i="28"/>
  <c r="J52" i="28"/>
  <c r="L60" i="28"/>
  <c r="K60" i="28"/>
  <c r="I60" i="28"/>
  <c r="J60" i="28"/>
  <c r="M60" i="28"/>
  <c r="L69" i="28"/>
  <c r="K69" i="28"/>
  <c r="I69" i="28"/>
  <c r="M69" i="28"/>
  <c r="J69" i="28"/>
  <c r="M78" i="28"/>
  <c r="L78" i="28"/>
  <c r="K78" i="28"/>
  <c r="I78" i="28"/>
  <c r="J78" i="28"/>
  <c r="M86" i="28"/>
  <c r="L86" i="28"/>
  <c r="K86" i="28"/>
  <c r="I86" i="28"/>
  <c r="J86" i="28"/>
  <c r="M95" i="28"/>
  <c r="L95" i="28"/>
  <c r="K95" i="28"/>
  <c r="I95" i="28"/>
  <c r="J95" i="28"/>
  <c r="M103" i="28"/>
  <c r="L103" i="28"/>
  <c r="K103" i="28"/>
  <c r="I103" i="28"/>
  <c r="J103" i="28"/>
  <c r="M112" i="28"/>
  <c r="L112" i="28"/>
  <c r="K112" i="28"/>
  <c r="I112" i="28"/>
  <c r="J112" i="28"/>
  <c r="M121" i="28"/>
  <c r="L121" i="28"/>
  <c r="K121" i="28"/>
  <c r="I121" i="28"/>
  <c r="J121" i="28"/>
  <c r="M129" i="28"/>
  <c r="L129" i="28"/>
  <c r="K129" i="28"/>
  <c r="I129" i="28"/>
  <c r="J129" i="28"/>
  <c r="H146" i="28"/>
  <c r="M138" i="28"/>
  <c r="L138" i="28"/>
  <c r="K138" i="28"/>
  <c r="I138" i="28"/>
  <c r="J138" i="28"/>
  <c r="M155" i="28"/>
  <c r="L155" i="28"/>
  <c r="K155" i="28"/>
  <c r="I155" i="28"/>
  <c r="J155" i="28"/>
  <c r="J131" i="28"/>
  <c r="I131" i="28"/>
  <c r="M131" i="28"/>
  <c r="K131" i="28"/>
  <c r="L131" i="28"/>
  <c r="J97" i="28"/>
  <c r="I97" i="28"/>
  <c r="M97" i="28"/>
  <c r="K97" i="28"/>
  <c r="L97" i="28"/>
  <c r="M58" i="28"/>
  <c r="J58" i="28"/>
  <c r="I58" i="28"/>
  <c r="K58" i="28"/>
  <c r="L58" i="28"/>
  <c r="J54" i="28"/>
  <c r="I54" i="28"/>
  <c r="M54" i="28"/>
  <c r="K54" i="28"/>
  <c r="H62" i="28"/>
  <c r="L54" i="28"/>
  <c r="K25" i="28"/>
  <c r="L25" i="28"/>
  <c r="M25" i="28"/>
  <c r="J25" i="28"/>
  <c r="I25" i="28"/>
  <c r="K8" i="28"/>
  <c r="L8" i="28"/>
  <c r="M8" i="28"/>
  <c r="J8" i="28"/>
  <c r="I8" i="28"/>
  <c r="I159" i="27"/>
  <c r="J159" i="27"/>
  <c r="K159" i="27"/>
  <c r="K140" i="27"/>
  <c r="J140" i="27"/>
  <c r="I140" i="27"/>
  <c r="K122" i="27"/>
  <c r="J122" i="27"/>
  <c r="I122" i="27"/>
  <c r="K101" i="27"/>
  <c r="J101" i="27"/>
  <c r="I101" i="27"/>
  <c r="K84" i="27"/>
  <c r="J84" i="27"/>
  <c r="I84" i="27"/>
  <c r="K67" i="27"/>
  <c r="J67" i="27"/>
  <c r="I67" i="27"/>
  <c r="K50" i="27"/>
  <c r="J50" i="27"/>
  <c r="I50" i="27"/>
  <c r="J46" i="27"/>
  <c r="K46" i="27"/>
  <c r="I46" i="27"/>
  <c r="K41" i="27"/>
  <c r="J41" i="27"/>
  <c r="I41" i="27"/>
  <c r="I14" i="27"/>
  <c r="K14" i="27"/>
  <c r="J14" i="27"/>
  <c r="K23" i="27"/>
  <c r="J23" i="27"/>
  <c r="I23" i="27"/>
  <c r="K31" i="27"/>
  <c r="J31" i="27"/>
  <c r="I31" i="27"/>
  <c r="H48" i="27"/>
  <c r="K40" i="27"/>
  <c r="J40" i="27"/>
  <c r="I40" i="27"/>
  <c r="K57" i="27"/>
  <c r="I57" i="27"/>
  <c r="J57" i="27"/>
  <c r="K66" i="27"/>
  <c r="J66" i="27"/>
  <c r="I66" i="27"/>
  <c r="K74" i="27"/>
  <c r="I74" i="27"/>
  <c r="J74" i="27"/>
  <c r="K83" i="27"/>
  <c r="J83" i="27"/>
  <c r="I83" i="27"/>
  <c r="K92" i="27"/>
  <c r="I92" i="27"/>
  <c r="J92" i="27"/>
  <c r="K100" i="27"/>
  <c r="J100" i="27"/>
  <c r="I100" i="27"/>
  <c r="K109" i="27"/>
  <c r="I109" i="27"/>
  <c r="J109" i="27"/>
  <c r="J115" i="27"/>
  <c r="K115" i="27"/>
  <c r="I115" i="27"/>
  <c r="I134" i="27"/>
  <c r="J134" i="27"/>
  <c r="K134" i="27"/>
  <c r="I137" i="27"/>
  <c r="J137" i="27"/>
  <c r="K137" i="27"/>
  <c r="J154" i="27"/>
  <c r="I154" i="27"/>
  <c r="K154" i="27"/>
  <c r="J52" i="27"/>
  <c r="I52" i="27"/>
  <c r="K52" i="27"/>
  <c r="J60" i="27"/>
  <c r="I60" i="27"/>
  <c r="K60" i="27"/>
  <c r="J69" i="27"/>
  <c r="I69" i="27"/>
  <c r="K69" i="27"/>
  <c r="J78" i="27"/>
  <c r="I78" i="27"/>
  <c r="K78" i="27"/>
  <c r="J86" i="27"/>
  <c r="I86" i="27"/>
  <c r="K86" i="27"/>
  <c r="J95" i="27"/>
  <c r="I95" i="27"/>
  <c r="K95" i="27"/>
  <c r="J103" i="27"/>
  <c r="I103" i="27"/>
  <c r="K103" i="27"/>
  <c r="J112" i="27"/>
  <c r="I112" i="27"/>
  <c r="K112" i="27"/>
  <c r="I125" i="27"/>
  <c r="J125" i="27"/>
  <c r="K125" i="27"/>
  <c r="I128" i="27"/>
  <c r="K128" i="27"/>
  <c r="J128" i="27"/>
  <c r="J139" i="27"/>
  <c r="I139" i="27"/>
  <c r="K139" i="27"/>
  <c r="I151" i="27"/>
  <c r="J151" i="27"/>
  <c r="K151" i="27"/>
  <c r="I53" i="27"/>
  <c r="K53" i="27"/>
  <c r="J53" i="27"/>
  <c r="I61" i="27"/>
  <c r="K61" i="27"/>
  <c r="J61" i="27"/>
  <c r="I70" i="27"/>
  <c r="K70" i="27"/>
  <c r="J70" i="27"/>
  <c r="I79" i="27"/>
  <c r="K79" i="27"/>
  <c r="J79" i="27"/>
  <c r="I87" i="27"/>
  <c r="K87" i="27"/>
  <c r="J87" i="27"/>
  <c r="I96" i="27"/>
  <c r="H104" i="27"/>
  <c r="K96" i="27"/>
  <c r="J96" i="27"/>
  <c r="I113" i="27"/>
  <c r="K113" i="27"/>
  <c r="J113" i="27"/>
  <c r="K131" i="27"/>
  <c r="I131" i="27"/>
  <c r="J131" i="27"/>
  <c r="J145" i="27"/>
  <c r="I145" i="27"/>
  <c r="K145" i="27"/>
  <c r="K11" i="27"/>
  <c r="J11" i="27"/>
  <c r="I11" i="27"/>
  <c r="K19" i="27"/>
  <c r="J19" i="27"/>
  <c r="I19" i="27"/>
  <c r="K28" i="27"/>
  <c r="I28" i="27"/>
  <c r="J28" i="27"/>
  <c r="K37" i="27"/>
  <c r="J37" i="27"/>
  <c r="I37" i="27"/>
  <c r="K45" i="27"/>
  <c r="J45" i="27"/>
  <c r="I45" i="27"/>
  <c r="H62" i="27"/>
  <c r="K54" i="27"/>
  <c r="J54" i="27"/>
  <c r="I54" i="27"/>
  <c r="K71" i="27"/>
  <c r="J71" i="27"/>
  <c r="I71" i="27"/>
  <c r="K80" i="27"/>
  <c r="J80" i="27"/>
  <c r="I80" i="27"/>
  <c r="K88" i="27"/>
  <c r="J88" i="27"/>
  <c r="I88" i="27"/>
  <c r="K97" i="27"/>
  <c r="J97" i="27"/>
  <c r="I97" i="27"/>
  <c r="K106" i="27"/>
  <c r="J106" i="27"/>
  <c r="I106" i="27"/>
  <c r="J124" i="27"/>
  <c r="K124" i="27"/>
  <c r="I124" i="27"/>
  <c r="H132" i="27"/>
  <c r="I142" i="27"/>
  <c r="J142" i="27"/>
  <c r="K142" i="27"/>
  <c r="K157" i="27"/>
  <c r="I157" i="27"/>
  <c r="J157" i="27"/>
  <c r="J127" i="27"/>
  <c r="K127" i="27"/>
  <c r="I127" i="27"/>
  <c r="J136" i="27"/>
  <c r="K136" i="27"/>
  <c r="I136" i="27"/>
  <c r="K144" i="27"/>
  <c r="J144" i="27"/>
  <c r="I144" i="27"/>
  <c r="K153" i="27"/>
  <c r="J153" i="27"/>
  <c r="I153" i="27"/>
  <c r="J121" i="27"/>
  <c r="I121" i="27"/>
  <c r="K121" i="27"/>
  <c r="K129" i="27"/>
  <c r="J129" i="27"/>
  <c r="I129" i="27"/>
  <c r="H146" i="27"/>
  <c r="K138" i="27"/>
  <c r="J138" i="27"/>
  <c r="I138" i="27"/>
  <c r="I155" i="27"/>
  <c r="J155" i="27"/>
  <c r="K155" i="27"/>
  <c r="I148" i="27"/>
  <c r="K148" i="27"/>
  <c r="J148" i="27"/>
  <c r="K156" i="27"/>
  <c r="J156" i="27"/>
  <c r="I156" i="27"/>
  <c r="K117" i="27"/>
  <c r="I117" i="27"/>
  <c r="J117" i="27"/>
  <c r="K126" i="27"/>
  <c r="I126" i="27"/>
  <c r="J126" i="27"/>
  <c r="K135" i="27"/>
  <c r="I135" i="27"/>
  <c r="J135" i="27"/>
  <c r="K143" i="27"/>
  <c r="I143" i="27"/>
  <c r="J143" i="27"/>
  <c r="H160" i="27"/>
  <c r="K152" i="27"/>
  <c r="I152" i="27"/>
  <c r="J152" i="27"/>
  <c r="J159" i="26"/>
  <c r="K159" i="26"/>
  <c r="I159" i="26"/>
  <c r="K145" i="26"/>
  <c r="J145" i="26"/>
  <c r="I145" i="26"/>
  <c r="J139" i="26"/>
  <c r="K139" i="26"/>
  <c r="I139" i="26"/>
  <c r="J125" i="26"/>
  <c r="K125" i="26"/>
  <c r="I125" i="26"/>
  <c r="K111" i="26"/>
  <c r="J111" i="26"/>
  <c r="I111" i="26"/>
  <c r="K80" i="26"/>
  <c r="J80" i="26"/>
  <c r="I80" i="26"/>
  <c r="K71" i="26"/>
  <c r="I71" i="26"/>
  <c r="J71" i="26"/>
  <c r="H62" i="26"/>
  <c r="K54" i="26"/>
  <c r="J54" i="26"/>
  <c r="I54" i="26"/>
  <c r="K45" i="26"/>
  <c r="J45" i="26"/>
  <c r="I45" i="26"/>
  <c r="K37" i="26"/>
  <c r="I37" i="26"/>
  <c r="J37" i="26"/>
  <c r="K28" i="26"/>
  <c r="J28" i="26"/>
  <c r="I28" i="26"/>
  <c r="K19" i="26"/>
  <c r="J19" i="26"/>
  <c r="I19" i="26"/>
  <c r="K11" i="26"/>
  <c r="J11" i="26"/>
  <c r="I11" i="26"/>
  <c r="I99" i="27"/>
  <c r="J99" i="27"/>
  <c r="K99" i="27"/>
  <c r="I82" i="27"/>
  <c r="J82" i="27"/>
  <c r="H90" i="27"/>
  <c r="K82" i="27"/>
  <c r="I65" i="27"/>
  <c r="J65" i="27"/>
  <c r="K65" i="27"/>
  <c r="K42" i="27"/>
  <c r="I42" i="27"/>
  <c r="J42" i="27"/>
  <c r="I36" i="27"/>
  <c r="J36" i="27"/>
  <c r="K36" i="27"/>
  <c r="I22" i="27"/>
  <c r="J22" i="27"/>
  <c r="K22" i="27"/>
  <c r="K8" i="27"/>
  <c r="I8" i="27"/>
  <c r="J8" i="27"/>
  <c r="I140" i="26"/>
  <c r="J140" i="26"/>
  <c r="K140" i="26"/>
  <c r="I126" i="26"/>
  <c r="J126" i="26"/>
  <c r="K126" i="26"/>
  <c r="K112" i="26"/>
  <c r="I112" i="26"/>
  <c r="J112" i="26"/>
  <c r="I106" i="26"/>
  <c r="J106" i="26"/>
  <c r="K106" i="26"/>
  <c r="I92" i="26"/>
  <c r="J92" i="26"/>
  <c r="K92" i="26"/>
  <c r="I79" i="26"/>
  <c r="J79" i="26"/>
  <c r="K79" i="26"/>
  <c r="I70" i="26"/>
  <c r="K70" i="26"/>
  <c r="J70" i="26"/>
  <c r="I61" i="26"/>
  <c r="K61" i="26"/>
  <c r="J61" i="26"/>
  <c r="I53" i="26"/>
  <c r="K53" i="26"/>
  <c r="J53" i="26"/>
  <c r="I44" i="26"/>
  <c r="J44" i="26"/>
  <c r="K44" i="26"/>
  <c r="I36" i="26"/>
  <c r="K36" i="26"/>
  <c r="J36" i="26"/>
  <c r="I27" i="26"/>
  <c r="K27" i="26"/>
  <c r="J27" i="26"/>
  <c r="I18" i="26"/>
  <c r="K18" i="26"/>
  <c r="J18" i="26"/>
  <c r="I10" i="26"/>
  <c r="J10" i="26"/>
  <c r="K10" i="26"/>
  <c r="J150" i="27"/>
  <c r="K150" i="27"/>
  <c r="I150" i="27"/>
  <c r="J130" i="27"/>
  <c r="K130" i="27"/>
  <c r="I130" i="27"/>
  <c r="J107" i="27"/>
  <c r="K107" i="27"/>
  <c r="I107" i="27"/>
  <c r="J89" i="27"/>
  <c r="K89" i="27"/>
  <c r="I89" i="27"/>
  <c r="J72" i="27"/>
  <c r="K72" i="27"/>
  <c r="I72" i="27"/>
  <c r="J55" i="27"/>
  <c r="K55" i="27"/>
  <c r="I55" i="27"/>
  <c r="I47" i="27"/>
  <c r="K47" i="27"/>
  <c r="J47" i="27"/>
  <c r="J43" i="27"/>
  <c r="K43" i="27"/>
  <c r="I43" i="27"/>
  <c r="J29" i="27"/>
  <c r="K29" i="27"/>
  <c r="I29" i="27"/>
  <c r="J15" i="27"/>
  <c r="I15" i="27"/>
  <c r="K15" i="27"/>
  <c r="J9" i="27"/>
  <c r="K9" i="27"/>
  <c r="I9" i="27"/>
  <c r="J154" i="26"/>
  <c r="I154" i="26"/>
  <c r="K154" i="26"/>
  <c r="J148" i="26"/>
  <c r="K148" i="26"/>
  <c r="I148" i="26"/>
  <c r="J134" i="26"/>
  <c r="K134" i="26"/>
  <c r="I134" i="26"/>
  <c r="J120" i="26"/>
  <c r="I120" i="26"/>
  <c r="K120" i="26"/>
  <c r="J113" i="26"/>
  <c r="K113" i="26"/>
  <c r="I113" i="26"/>
  <c r="J99" i="26"/>
  <c r="K99" i="26"/>
  <c r="I99" i="26"/>
  <c r="J78" i="26"/>
  <c r="I78" i="26"/>
  <c r="K78" i="26"/>
  <c r="J69" i="26"/>
  <c r="I69" i="26"/>
  <c r="K69" i="26"/>
  <c r="J60" i="26"/>
  <c r="I60" i="26"/>
  <c r="K60" i="26"/>
  <c r="J52" i="26"/>
  <c r="I52" i="26"/>
  <c r="K52" i="26"/>
  <c r="J43" i="26"/>
  <c r="I43" i="26"/>
  <c r="K43" i="26"/>
  <c r="J26" i="26"/>
  <c r="I26" i="26"/>
  <c r="H34" i="26"/>
  <c r="K26" i="26"/>
  <c r="J17" i="26"/>
  <c r="I17" i="26"/>
  <c r="K17" i="26"/>
  <c r="J9" i="26"/>
  <c r="I9" i="26"/>
  <c r="K9" i="26"/>
  <c r="K114" i="27"/>
  <c r="J114" i="27"/>
  <c r="I114" i="27"/>
  <c r="K102" i="27"/>
  <c r="J102" i="27"/>
  <c r="I102" i="27"/>
  <c r="K85" i="27"/>
  <c r="J85" i="27"/>
  <c r="I85" i="27"/>
  <c r="K68" i="27"/>
  <c r="J68" i="27"/>
  <c r="I68" i="27"/>
  <c r="H76" i="27"/>
  <c r="K51" i="27"/>
  <c r="J51" i="27"/>
  <c r="I51" i="27"/>
  <c r="I44" i="27"/>
  <c r="K44" i="27"/>
  <c r="J44" i="27"/>
  <c r="I30" i="27"/>
  <c r="K30" i="27"/>
  <c r="J30" i="27"/>
  <c r="K16" i="27"/>
  <c r="J16" i="27"/>
  <c r="I16" i="27"/>
  <c r="I10" i="27"/>
  <c r="K10" i="27"/>
  <c r="J10" i="27"/>
  <c r="K155" i="26"/>
  <c r="J155" i="26"/>
  <c r="I155" i="26"/>
  <c r="I149" i="26"/>
  <c r="K149" i="26"/>
  <c r="J149" i="26"/>
  <c r="I135" i="26"/>
  <c r="K135" i="26"/>
  <c r="J135" i="26"/>
  <c r="K121" i="26"/>
  <c r="J121" i="26"/>
  <c r="I121" i="26"/>
  <c r="I114" i="26"/>
  <c r="K114" i="26"/>
  <c r="J114" i="26"/>
  <c r="I100" i="26"/>
  <c r="K100" i="26"/>
  <c r="J100" i="26"/>
  <c r="K86" i="26"/>
  <c r="J86" i="26"/>
  <c r="I86" i="26"/>
  <c r="K85" i="26"/>
  <c r="J85" i="26"/>
  <c r="I85" i="26"/>
  <c r="K68" i="26"/>
  <c r="J68" i="26"/>
  <c r="I68" i="26"/>
  <c r="H76" i="26"/>
  <c r="K59" i="26"/>
  <c r="J59" i="26"/>
  <c r="I59" i="26"/>
  <c r="K51" i="26"/>
  <c r="J51" i="26"/>
  <c r="I51" i="26"/>
  <c r="K42" i="26"/>
  <c r="J42" i="26"/>
  <c r="I42" i="26"/>
  <c r="K33" i="26"/>
  <c r="J33" i="26"/>
  <c r="I33" i="26"/>
  <c r="K25" i="26"/>
  <c r="J25" i="26"/>
  <c r="I25" i="26"/>
  <c r="K16" i="26"/>
  <c r="J16" i="26"/>
  <c r="I16" i="26"/>
  <c r="K8" i="26"/>
  <c r="J8" i="26"/>
  <c r="I8" i="26"/>
  <c r="K149" i="27"/>
  <c r="J149" i="27"/>
  <c r="I149" i="27"/>
  <c r="H118" i="27"/>
  <c r="K110" i="27"/>
  <c r="J110" i="27"/>
  <c r="I110" i="27"/>
  <c r="K93" i="27"/>
  <c r="J93" i="27"/>
  <c r="I93" i="27"/>
  <c r="K75" i="27"/>
  <c r="J75" i="27"/>
  <c r="I75" i="27"/>
  <c r="K58" i="27"/>
  <c r="J58" i="27"/>
  <c r="I58" i="27"/>
  <c r="J38" i="27"/>
  <c r="K38" i="27"/>
  <c r="I38" i="27"/>
  <c r="K24" i="27"/>
  <c r="J24" i="27"/>
  <c r="I24" i="27"/>
  <c r="J17" i="27"/>
  <c r="K17" i="27"/>
  <c r="I17" i="27"/>
  <c r="J156" i="26"/>
  <c r="K156" i="26"/>
  <c r="I156" i="26"/>
  <c r="J142" i="26"/>
  <c r="K142" i="26"/>
  <c r="I142" i="26"/>
  <c r="K128" i="26"/>
  <c r="J128" i="26"/>
  <c r="I128" i="26"/>
  <c r="J122" i="26"/>
  <c r="K122" i="26"/>
  <c r="I122" i="26"/>
  <c r="J108" i="26"/>
  <c r="K108" i="26"/>
  <c r="I108" i="26"/>
  <c r="K94" i="26"/>
  <c r="J94" i="26"/>
  <c r="I94" i="26"/>
  <c r="J87" i="26"/>
  <c r="K87" i="26"/>
  <c r="I87" i="26"/>
  <c r="K84" i="26"/>
  <c r="J84" i="26"/>
  <c r="I84" i="26"/>
  <c r="K75" i="26"/>
  <c r="J75" i="26"/>
  <c r="I75" i="26"/>
  <c r="K67" i="26"/>
  <c r="J67" i="26"/>
  <c r="I6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K93" i="26"/>
  <c r="J93" i="26"/>
  <c r="I93" i="26"/>
  <c r="K101" i="26"/>
  <c r="J101" i="26"/>
  <c r="I101" i="26"/>
  <c r="H118" i="26"/>
  <c r="K110" i="26"/>
  <c r="J110" i="26"/>
  <c r="I110" i="26"/>
  <c r="K127" i="26"/>
  <c r="J127" i="26"/>
  <c r="I127" i="26"/>
  <c r="K136" i="26"/>
  <c r="J136" i="26"/>
  <c r="I136" i="26"/>
  <c r="K144" i="26"/>
  <c r="J144" i="26"/>
  <c r="I144" i="26"/>
  <c r="I153" i="26"/>
  <c r="J153" i="26"/>
  <c r="K153" i="26"/>
  <c r="K89" i="26"/>
  <c r="J89" i="26"/>
  <c r="I89" i="26"/>
  <c r="K98" i="26"/>
  <c r="I98" i="26"/>
  <c r="J98" i="26"/>
  <c r="K107" i="26"/>
  <c r="J107" i="26"/>
  <c r="I107" i="26"/>
  <c r="K115" i="26"/>
  <c r="J115" i="26"/>
  <c r="I115" i="26"/>
  <c r="H132" i="26"/>
  <c r="K124" i="26"/>
  <c r="J124" i="26"/>
  <c r="I124" i="26"/>
  <c r="K141" i="26"/>
  <c r="J141" i="26"/>
  <c r="I141" i="26"/>
  <c r="K150" i="26"/>
  <c r="J150" i="26"/>
  <c r="I150" i="26"/>
  <c r="K158" i="26"/>
  <c r="J158" i="26"/>
  <c r="I158" i="26"/>
  <c r="J141" i="27"/>
  <c r="K141" i="27"/>
  <c r="I141" i="27"/>
  <c r="K123" i="27"/>
  <c r="I123" i="27"/>
  <c r="J123" i="27"/>
  <c r="I108" i="27"/>
  <c r="K108" i="27"/>
  <c r="J108" i="27"/>
  <c r="I73" i="27"/>
  <c r="K73" i="27"/>
  <c r="J73" i="27"/>
  <c r="I56" i="27"/>
  <c r="K56" i="27"/>
  <c r="J56" i="27"/>
  <c r="I39" i="27"/>
  <c r="K39" i="27"/>
  <c r="J39" i="27"/>
  <c r="K25" i="27"/>
  <c r="J25" i="27"/>
  <c r="I25" i="27"/>
  <c r="I18" i="27"/>
  <c r="K18" i="27"/>
  <c r="J18" i="27"/>
  <c r="I143" i="26"/>
  <c r="K143" i="26"/>
  <c r="J143" i="26"/>
  <c r="K129" i="26"/>
  <c r="J129" i="26"/>
  <c r="I129" i="26"/>
  <c r="I123" i="26"/>
  <c r="K123" i="26"/>
  <c r="J123" i="26"/>
  <c r="I109" i="26"/>
  <c r="K109" i="26"/>
  <c r="J109" i="26"/>
  <c r="K95" i="26"/>
  <c r="J95" i="26"/>
  <c r="I95" i="26"/>
  <c r="I88" i="26"/>
  <c r="K88" i="26"/>
  <c r="J88" i="26"/>
  <c r="K83" i="26"/>
  <c r="J83" i="26"/>
  <c r="I83" i="26"/>
  <c r="K74" i="26"/>
  <c r="J74" i="26"/>
  <c r="I74" i="26"/>
  <c r="K66" i="26"/>
  <c r="J66" i="26"/>
  <c r="I66" i="26"/>
  <c r="K57" i="26"/>
  <c r="J57" i="26"/>
  <c r="I57" i="26"/>
  <c r="K40" i="26"/>
  <c r="J40" i="26"/>
  <c r="I40" i="26"/>
  <c r="H48" i="26"/>
  <c r="K31" i="26"/>
  <c r="J31" i="26"/>
  <c r="I31" i="26"/>
  <c r="K23" i="26"/>
  <c r="J23" i="26"/>
  <c r="I23" i="26"/>
  <c r="K14" i="26"/>
  <c r="J14" i="26"/>
  <c r="I14" i="26"/>
  <c r="K138" i="22"/>
  <c r="L138" i="22"/>
  <c r="J138" i="22"/>
  <c r="L115" i="22"/>
  <c r="K115" i="22"/>
  <c r="J115" i="22"/>
  <c r="L110" i="22"/>
  <c r="K110" i="22"/>
  <c r="J110" i="22"/>
  <c r="J100" i="22"/>
  <c r="L100" i="22"/>
  <c r="K100" i="22"/>
  <c r="L81" i="22"/>
  <c r="K81" i="22"/>
  <c r="J81" i="22"/>
  <c r="L75" i="22"/>
  <c r="K75" i="22"/>
  <c r="J75" i="22"/>
  <c r="L70" i="22"/>
  <c r="K70" i="22"/>
  <c r="J70" i="22"/>
  <c r="L66" i="22"/>
  <c r="K66" i="22"/>
  <c r="J66" i="22"/>
  <c r="L61" i="22"/>
  <c r="K61" i="22"/>
  <c r="J61" i="22"/>
  <c r="L57" i="22"/>
  <c r="K57" i="22"/>
  <c r="J57" i="22"/>
  <c r="L53" i="22"/>
  <c r="J53" i="22"/>
  <c r="K53" i="22"/>
  <c r="L48" i="22"/>
  <c r="J48" i="22"/>
  <c r="K48" i="22"/>
  <c r="L44" i="22"/>
  <c r="K44" i="22"/>
  <c r="J44" i="22"/>
  <c r="L40" i="22"/>
  <c r="K40" i="22"/>
  <c r="J40" i="22"/>
  <c r="L31" i="22"/>
  <c r="K31" i="22"/>
  <c r="J31" i="22"/>
  <c r="I35" i="22"/>
  <c r="L27" i="22"/>
  <c r="K27" i="22"/>
  <c r="J27" i="22"/>
  <c r="L23" i="22"/>
  <c r="K23" i="22"/>
  <c r="J23" i="22"/>
  <c r="L14" i="22"/>
  <c r="K14" i="22"/>
  <c r="J14" i="22"/>
  <c r="R16" i="21"/>
  <c r="Q16" i="21"/>
  <c r="R12" i="21"/>
  <c r="Q12" i="21"/>
  <c r="K155" i="22"/>
  <c r="L155" i="22"/>
  <c r="J155" i="22"/>
  <c r="K140" i="22"/>
  <c r="J140" i="22"/>
  <c r="L140" i="22"/>
  <c r="I119" i="22"/>
  <c r="L111" i="22"/>
  <c r="K111" i="22"/>
  <c r="J111" i="22"/>
  <c r="J96" i="22"/>
  <c r="K96" i="22"/>
  <c r="L96" i="22"/>
  <c r="L76" i="22"/>
  <c r="K76" i="22"/>
  <c r="J76" i="22"/>
  <c r="J74" i="22"/>
  <c r="L74" i="22"/>
  <c r="K74" i="22"/>
  <c r="J19" i="22"/>
  <c r="L19" i="22"/>
  <c r="K19" i="22"/>
  <c r="J11" i="22"/>
  <c r="K11" i="22"/>
  <c r="L11" i="22"/>
  <c r="K146" i="22"/>
  <c r="L146" i="22"/>
  <c r="J146" i="22"/>
  <c r="L107" i="22"/>
  <c r="K107" i="22"/>
  <c r="J107" i="22"/>
  <c r="K101" i="22"/>
  <c r="J101" i="22"/>
  <c r="L101" i="22"/>
  <c r="K73" i="22"/>
  <c r="J73" i="22"/>
  <c r="L73" i="22"/>
  <c r="I77" i="22"/>
  <c r="K69" i="22"/>
  <c r="J69" i="22"/>
  <c r="L69" i="22"/>
  <c r="K65" i="22"/>
  <c r="J65" i="22"/>
  <c r="L65" i="22"/>
  <c r="K60" i="22"/>
  <c r="J60" i="22"/>
  <c r="L60" i="22"/>
  <c r="L102" i="22"/>
  <c r="K102" i="22"/>
  <c r="J102" i="22"/>
  <c r="L97" i="22"/>
  <c r="I105" i="22"/>
  <c r="K97" i="22"/>
  <c r="J97" i="22"/>
  <c r="J87" i="22"/>
  <c r="L87" i="22"/>
  <c r="K87" i="22"/>
  <c r="L13" i="22"/>
  <c r="K13" i="22"/>
  <c r="J13" i="22"/>
  <c r="I21" i="22"/>
  <c r="K127" i="22"/>
  <c r="J127" i="22"/>
  <c r="L127" i="22"/>
  <c r="K144" i="22"/>
  <c r="J144" i="22"/>
  <c r="L144" i="22"/>
  <c r="K125" i="22"/>
  <c r="I133" i="22"/>
  <c r="J125" i="22"/>
  <c r="L125" i="22"/>
  <c r="K142" i="22"/>
  <c r="L142" i="22"/>
  <c r="J142" i="22"/>
  <c r="K159" i="22"/>
  <c r="J159" i="22"/>
  <c r="L159" i="22"/>
  <c r="K157" i="22"/>
  <c r="L157" i="22"/>
  <c r="J157" i="22"/>
  <c r="J82" i="22"/>
  <c r="L82" i="22"/>
  <c r="K82" i="22"/>
  <c r="J86" i="22"/>
  <c r="L86" i="22"/>
  <c r="K86" i="22"/>
  <c r="J90" i="22"/>
  <c r="L90" i="22"/>
  <c r="K90" i="22"/>
  <c r="J95" i="22"/>
  <c r="L95" i="22"/>
  <c r="K95" i="22"/>
  <c r="J99" i="22"/>
  <c r="L99" i="22"/>
  <c r="K99" i="22"/>
  <c r="J103" i="22"/>
  <c r="L103" i="22"/>
  <c r="K103" i="22"/>
  <c r="J108" i="22"/>
  <c r="L108" i="22"/>
  <c r="K108" i="22"/>
  <c r="J112" i="22"/>
  <c r="L112" i="22"/>
  <c r="K112" i="22"/>
  <c r="J116" i="22"/>
  <c r="L116" i="22"/>
  <c r="K116" i="22"/>
  <c r="K151" i="22"/>
  <c r="J151" i="22"/>
  <c r="L151" i="22"/>
  <c r="K131" i="22"/>
  <c r="L131" i="22"/>
  <c r="J131" i="22"/>
  <c r="K149" i="22"/>
  <c r="L149" i="22"/>
  <c r="J149" i="22"/>
  <c r="L122" i="22"/>
  <c r="J122" i="22"/>
  <c r="K122" i="22"/>
  <c r="J126" i="22"/>
  <c r="L126" i="22"/>
  <c r="K126" i="22"/>
  <c r="L130" i="22"/>
  <c r="K130" i="22"/>
  <c r="J130" i="22"/>
  <c r="K135" i="22"/>
  <c r="J135" i="22"/>
  <c r="L135" i="22"/>
  <c r="I147" i="22"/>
  <c r="L139" i="22"/>
  <c r="K139" i="22"/>
  <c r="J139" i="22"/>
  <c r="J143" i="22"/>
  <c r="K143" i="22"/>
  <c r="L143" i="22"/>
  <c r="K152" i="22"/>
  <c r="J152" i="22"/>
  <c r="L152" i="22"/>
  <c r="L156" i="22"/>
  <c r="K156" i="22"/>
  <c r="J156" i="22"/>
  <c r="K160" i="22"/>
  <c r="J160" i="22"/>
  <c r="L160" i="22"/>
  <c r="K124" i="22"/>
  <c r="J124" i="22"/>
  <c r="L124" i="22"/>
  <c r="K128" i="22"/>
  <c r="J128" i="22"/>
  <c r="L128" i="22"/>
  <c r="J132" i="22"/>
  <c r="L132" i="22"/>
  <c r="K132" i="22"/>
  <c r="L137" i="22"/>
  <c r="K137" i="22"/>
  <c r="J137" i="22"/>
  <c r="L141" i="22"/>
  <c r="J141" i="22"/>
  <c r="K141" i="22"/>
  <c r="K145" i="22"/>
  <c r="J145" i="22"/>
  <c r="L145" i="22"/>
  <c r="J150" i="22"/>
  <c r="L150" i="22"/>
  <c r="K150" i="22"/>
  <c r="L154" i="22"/>
  <c r="K154" i="22"/>
  <c r="J154" i="22"/>
  <c r="J158" i="22"/>
  <c r="K158" i="22"/>
  <c r="L158" i="22"/>
  <c r="J113" i="22"/>
  <c r="L113" i="22"/>
  <c r="K113" i="22"/>
  <c r="L94" i="22"/>
  <c r="K94" i="22"/>
  <c r="J94" i="22"/>
  <c r="L88" i="22"/>
  <c r="K88" i="22"/>
  <c r="J88" i="22"/>
  <c r="J79" i="22"/>
  <c r="L79" i="22"/>
  <c r="K79" i="22"/>
  <c r="L15" i="22"/>
  <c r="K15" i="22"/>
  <c r="J15" i="22"/>
  <c r="X12" i="22"/>
  <c r="W12" i="22"/>
  <c r="V12" i="22"/>
  <c r="X20" i="22"/>
  <c r="W20" i="22"/>
  <c r="V20" i="22"/>
  <c r="X10" i="22"/>
  <c r="W10" i="22"/>
  <c r="V10" i="22"/>
  <c r="X18" i="22"/>
  <c r="W18" i="22"/>
  <c r="V18" i="22"/>
  <c r="W13" i="22"/>
  <c r="V13" i="22"/>
  <c r="U21" i="22"/>
  <c r="X13" i="22"/>
  <c r="V16" i="22"/>
  <c r="W16" i="22"/>
  <c r="X16" i="22"/>
  <c r="X11" i="22"/>
  <c r="W11" i="22"/>
  <c r="V11" i="22"/>
  <c r="X19" i="22"/>
  <c r="W19" i="22"/>
  <c r="V19" i="22"/>
  <c r="H160" i="21"/>
  <c r="I160" i="21"/>
  <c r="H143" i="21"/>
  <c r="I143" i="21"/>
  <c r="H126" i="21"/>
  <c r="G134" i="21"/>
  <c r="I126" i="21"/>
  <c r="H109" i="21"/>
  <c r="I109" i="21"/>
  <c r="H91" i="21"/>
  <c r="I91" i="21"/>
  <c r="H74" i="21"/>
  <c r="I74" i="21"/>
  <c r="H57" i="21"/>
  <c r="I57" i="21"/>
  <c r="H40" i="21"/>
  <c r="I40" i="21"/>
  <c r="H145" i="21"/>
  <c r="I145" i="21"/>
  <c r="H128" i="21"/>
  <c r="I128" i="21"/>
  <c r="H111" i="21"/>
  <c r="I111" i="21"/>
  <c r="H94" i="21"/>
  <c r="I94" i="21"/>
  <c r="H76" i="21"/>
  <c r="I76" i="21"/>
  <c r="H59" i="21"/>
  <c r="I59" i="21"/>
  <c r="H42" i="21"/>
  <c r="I42" i="21"/>
  <c r="G50" i="21"/>
  <c r="H25" i="21"/>
  <c r="I25" i="21"/>
  <c r="I155" i="21"/>
  <c r="H155" i="21"/>
  <c r="I138" i="21"/>
  <c r="H138" i="21"/>
  <c r="I103" i="21"/>
  <c r="H103" i="21"/>
  <c r="I86" i="21"/>
  <c r="H86" i="21"/>
  <c r="I69" i="21"/>
  <c r="H69" i="21"/>
  <c r="I52" i="21"/>
  <c r="H52" i="21"/>
  <c r="I34" i="21"/>
  <c r="H34" i="21"/>
  <c r="I20" i="21"/>
  <c r="H20" i="21"/>
  <c r="I12" i="21"/>
  <c r="H12" i="21"/>
  <c r="I11" i="21"/>
  <c r="H11" i="21"/>
  <c r="I15" i="21"/>
  <c r="H15" i="21"/>
  <c r="I19" i="21"/>
  <c r="H19" i="21"/>
  <c r="I24" i="21"/>
  <c r="H24" i="21"/>
  <c r="I32" i="21"/>
  <c r="H32" i="21"/>
  <c r="I41" i="21"/>
  <c r="H41" i="21"/>
  <c r="I49" i="21"/>
  <c r="H49" i="21"/>
  <c r="I58" i="21"/>
  <c r="H58" i="21"/>
  <c r="I67" i="21"/>
  <c r="H67" i="21"/>
  <c r="I75" i="21"/>
  <c r="H75" i="21"/>
  <c r="I84" i="21"/>
  <c r="G92" i="21"/>
  <c r="H84" i="21"/>
  <c r="I101" i="21"/>
  <c r="H101" i="21"/>
  <c r="I110" i="21"/>
  <c r="H110" i="21"/>
  <c r="I118" i="21"/>
  <c r="H118" i="21"/>
  <c r="I127" i="21"/>
  <c r="H127" i="21"/>
  <c r="I136" i="21"/>
  <c r="H136" i="21"/>
  <c r="I144" i="21"/>
  <c r="H144" i="21"/>
  <c r="I153" i="21"/>
  <c r="H153" i="21"/>
  <c r="I161" i="21"/>
  <c r="H161" i="21"/>
  <c r="I10" i="21"/>
  <c r="H10" i="21"/>
  <c r="I14" i="21"/>
  <c r="G22" i="21"/>
  <c r="H14" i="21"/>
  <c r="I18" i="21"/>
  <c r="H18" i="21"/>
  <c r="I30" i="21"/>
  <c r="H30" i="21"/>
  <c r="I39" i="21"/>
  <c r="H39" i="21"/>
  <c r="I47" i="21"/>
  <c r="H47" i="21"/>
  <c r="I56" i="21"/>
  <c r="G64" i="21"/>
  <c r="H56" i="21"/>
  <c r="I73" i="21"/>
  <c r="H73" i="21"/>
  <c r="I82" i="21"/>
  <c r="H82" i="21"/>
  <c r="I90" i="21"/>
  <c r="H90" i="21"/>
  <c r="I99" i="21"/>
  <c r="H99" i="21"/>
  <c r="I108" i="21"/>
  <c r="H108" i="21"/>
  <c r="I116" i="21"/>
  <c r="H116" i="21"/>
  <c r="I125" i="21"/>
  <c r="H125" i="21"/>
  <c r="I133" i="21"/>
  <c r="H133" i="21"/>
  <c r="I142" i="21"/>
  <c r="H142" i="21"/>
  <c r="I151" i="21"/>
  <c r="H151" i="21"/>
  <c r="I159" i="21"/>
  <c r="H159" i="21"/>
  <c r="H13" i="21"/>
  <c r="I13" i="21"/>
  <c r="H17" i="21"/>
  <c r="I17" i="21"/>
  <c r="H21" i="21"/>
  <c r="I21" i="21"/>
  <c r="H28" i="21"/>
  <c r="G36" i="21"/>
  <c r="I28" i="21"/>
  <c r="H45" i="21"/>
  <c r="I45" i="21"/>
  <c r="H54" i="21"/>
  <c r="I54" i="21"/>
  <c r="H62" i="21"/>
  <c r="I62" i="21"/>
  <c r="H71" i="21"/>
  <c r="I71" i="21"/>
  <c r="H80" i="21"/>
  <c r="I80" i="21"/>
  <c r="H88" i="21"/>
  <c r="I88" i="21"/>
  <c r="H97" i="21"/>
  <c r="I97" i="21"/>
  <c r="H105" i="21"/>
  <c r="I105" i="21"/>
  <c r="H114" i="21"/>
  <c r="I114" i="21"/>
  <c r="H123" i="21"/>
  <c r="I123" i="21"/>
  <c r="H131" i="21"/>
  <c r="I131" i="21"/>
  <c r="H140" i="21"/>
  <c r="G148" i="21"/>
  <c r="I140" i="21"/>
  <c r="H157" i="21"/>
  <c r="I157" i="21"/>
  <c r="I27" i="21"/>
  <c r="H27" i="21"/>
  <c r="I35" i="21"/>
  <c r="H35" i="21"/>
  <c r="I44" i="21"/>
  <c r="H44" i="21"/>
  <c r="I53" i="21"/>
  <c r="H53" i="21"/>
  <c r="I61" i="21"/>
  <c r="H61" i="21"/>
  <c r="G78" i="21"/>
  <c r="I70" i="21"/>
  <c r="H70" i="21"/>
  <c r="I87" i="21"/>
  <c r="H87" i="21"/>
  <c r="I96" i="21"/>
  <c r="H96" i="21"/>
  <c r="I104" i="21"/>
  <c r="H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I132" i="21"/>
  <c r="H132" i="21"/>
  <c r="I115" i="21"/>
  <c r="H115" i="21"/>
  <c r="I98" i="21"/>
  <c r="H98" i="21"/>
  <c r="G106" i="21"/>
  <c r="I81" i="21"/>
  <c r="H81" i="21"/>
  <c r="I63" i="21"/>
  <c r="H63" i="21"/>
  <c r="I46" i="21"/>
  <c r="H46" i="21"/>
  <c r="I29" i="21"/>
  <c r="H29" i="21"/>
  <c r="H152" i="21"/>
  <c r="I152" i="21"/>
  <c r="H117" i="21"/>
  <c r="I117" i="21"/>
  <c r="H100" i="21"/>
  <c r="I100" i="21"/>
  <c r="H83" i="21"/>
  <c r="I83" i="21"/>
  <c r="H66" i="21"/>
  <c r="I66" i="21"/>
  <c r="H48" i="21"/>
  <c r="I48" i="21"/>
  <c r="H31" i="21"/>
  <c r="I31" i="21"/>
  <c r="H154" i="21"/>
  <c r="G162" i="21"/>
  <c r="I154" i="21"/>
  <c r="H137" i="21"/>
  <c r="I137" i="21"/>
  <c r="H119" i="21"/>
  <c r="I119" i="21"/>
  <c r="H102" i="21"/>
  <c r="I102" i="21"/>
  <c r="H85" i="21"/>
  <c r="I85" i="21"/>
  <c r="H68" i="21"/>
  <c r="I68" i="21"/>
  <c r="H33" i="21"/>
  <c r="I33" i="21"/>
  <c r="I158" i="21"/>
  <c r="H158" i="21"/>
  <c r="I141" i="21"/>
  <c r="H141" i="21"/>
  <c r="I124" i="21"/>
  <c r="H124" i="21"/>
  <c r="I89" i="21"/>
  <c r="H89" i="21"/>
  <c r="I72" i="21"/>
  <c r="H72" i="21"/>
  <c r="I55" i="21"/>
  <c r="H55" i="21"/>
  <c r="I38" i="21"/>
  <c r="H38" i="21"/>
  <c r="H156" i="19"/>
  <c r="I156" i="19"/>
  <c r="X151" i="19"/>
  <c r="Y151" i="19"/>
  <c r="Y83" i="19"/>
  <c r="X83" i="19"/>
  <c r="W91" i="19"/>
  <c r="I81" i="19"/>
  <c r="H81" i="19"/>
  <c r="Y74" i="19"/>
  <c r="X74" i="19"/>
  <c r="X160" i="19"/>
  <c r="Y160" i="19"/>
  <c r="P155" i="19"/>
  <c r="Q155" i="19"/>
  <c r="Q86" i="19"/>
  <c r="P86" i="19"/>
  <c r="Y84" i="19"/>
  <c r="X84" i="19"/>
  <c r="I82" i="19"/>
  <c r="H82" i="19"/>
  <c r="Y75" i="19"/>
  <c r="X75" i="19"/>
  <c r="I73" i="19"/>
  <c r="H73" i="19"/>
  <c r="X71" i="19"/>
  <c r="Y71" i="19"/>
  <c r="P71" i="19"/>
  <c r="Q71" i="19"/>
  <c r="H71" i="19"/>
  <c r="I71" i="19"/>
  <c r="X70" i="19"/>
  <c r="Y70" i="19"/>
  <c r="P70" i="19"/>
  <c r="Q70" i="19"/>
  <c r="H70" i="19"/>
  <c r="I70" i="19"/>
  <c r="X69" i="19"/>
  <c r="W77" i="19"/>
  <c r="Y69" i="19"/>
  <c r="O77" i="19"/>
  <c r="P69" i="19"/>
  <c r="Q69" i="19"/>
  <c r="H69" i="19"/>
  <c r="G77" i="19"/>
  <c r="I69" i="19"/>
  <c r="X68" i="19"/>
  <c r="Y68" i="19"/>
  <c r="P68" i="19"/>
  <c r="Q68" i="19"/>
  <c r="H68" i="19"/>
  <c r="I68" i="19"/>
  <c r="X67" i="19"/>
  <c r="Y67" i="19"/>
  <c r="P67" i="19"/>
  <c r="Q67" i="19"/>
  <c r="H67" i="19"/>
  <c r="I67" i="19"/>
  <c r="X66" i="19"/>
  <c r="W65" i="19"/>
  <c r="Y66" i="19"/>
  <c r="P66" i="19"/>
  <c r="O65" i="19"/>
  <c r="Q66" i="19"/>
  <c r="H66" i="19"/>
  <c r="G65" i="19"/>
  <c r="I66" i="19"/>
  <c r="X62" i="19"/>
  <c r="Y62" i="19"/>
  <c r="P62" i="19"/>
  <c r="Q62" i="19"/>
  <c r="H62" i="19"/>
  <c r="I62" i="19"/>
  <c r="X61" i="19"/>
  <c r="Y61" i="19"/>
  <c r="P61" i="19"/>
  <c r="Q61" i="19"/>
  <c r="H61" i="19"/>
  <c r="I61" i="19"/>
  <c r="X60" i="19"/>
  <c r="Y60" i="19"/>
  <c r="P60" i="19"/>
  <c r="Q60" i="19"/>
  <c r="H60" i="19"/>
  <c r="I60" i="19"/>
  <c r="X59" i="19"/>
  <c r="Y59" i="19"/>
  <c r="P59" i="19"/>
  <c r="Q59" i="19"/>
  <c r="H59" i="19"/>
  <c r="I59" i="19"/>
  <c r="X58" i="19"/>
  <c r="Y58" i="19"/>
  <c r="P58" i="19"/>
  <c r="Q58" i="19"/>
  <c r="H58" i="19"/>
  <c r="I58" i="19"/>
  <c r="X57" i="19"/>
  <c r="Y57" i="19"/>
  <c r="P57" i="19"/>
  <c r="Q57" i="19"/>
  <c r="H57" i="19"/>
  <c r="I57" i="19"/>
  <c r="X56" i="19"/>
  <c r="Y56" i="19"/>
  <c r="P56" i="19"/>
  <c r="Q56" i="19"/>
  <c r="H56" i="19"/>
  <c r="I56" i="19"/>
  <c r="X55" i="19"/>
  <c r="W63" i="19"/>
  <c r="Y55" i="19"/>
  <c r="P55" i="19"/>
  <c r="O63" i="19"/>
  <c r="Q55" i="19"/>
  <c r="H55" i="19"/>
  <c r="G63" i="19"/>
  <c r="I55" i="19"/>
  <c r="X54" i="19"/>
  <c r="Y54" i="19"/>
  <c r="P54" i="19"/>
  <c r="Q54" i="19"/>
  <c r="H54" i="19"/>
  <c r="I54" i="19"/>
  <c r="X53" i="19"/>
  <c r="Y53" i="19"/>
  <c r="P53" i="19"/>
  <c r="Q53" i="19"/>
  <c r="H53" i="19"/>
  <c r="I53" i="19"/>
  <c r="X52" i="19"/>
  <c r="W51" i="19"/>
  <c r="Y52" i="19"/>
  <c r="P52" i="19"/>
  <c r="O51" i="19"/>
  <c r="Q52" i="19"/>
  <c r="H52" i="19"/>
  <c r="G51" i="19"/>
  <c r="I52" i="19"/>
  <c r="X48" i="19"/>
  <c r="Y48" i="19"/>
  <c r="P48" i="19"/>
  <c r="Q48" i="19"/>
  <c r="H48" i="19"/>
  <c r="I48" i="19"/>
  <c r="X47" i="19"/>
  <c r="Y47" i="19"/>
  <c r="P47" i="19"/>
  <c r="Q47" i="19"/>
  <c r="H47" i="19"/>
  <c r="I47" i="19"/>
  <c r="X46" i="19"/>
  <c r="Y46" i="19"/>
  <c r="P46" i="19"/>
  <c r="Q46" i="19"/>
  <c r="H46" i="19"/>
  <c r="I46" i="19"/>
  <c r="X45" i="19"/>
  <c r="Y45" i="19"/>
  <c r="P45" i="19"/>
  <c r="Q45" i="19"/>
  <c r="H45" i="19"/>
  <c r="I45" i="19"/>
  <c r="X44" i="19"/>
  <c r="Y44" i="19"/>
  <c r="P44" i="19"/>
  <c r="Q44" i="19"/>
  <c r="H44" i="19"/>
  <c r="I44" i="19"/>
  <c r="X43" i="19"/>
  <c r="Y43" i="19"/>
  <c r="P43" i="19"/>
  <c r="Q43" i="19"/>
  <c r="H43" i="19"/>
  <c r="I43" i="19"/>
  <c r="X42" i="19"/>
  <c r="Y42" i="19"/>
  <c r="P42" i="19"/>
  <c r="Q42" i="19"/>
  <c r="H42" i="19"/>
  <c r="I42" i="19"/>
  <c r="X41" i="19"/>
  <c r="W49" i="19"/>
  <c r="Y41" i="19"/>
  <c r="P41" i="19"/>
  <c r="O49" i="19"/>
  <c r="Q41" i="19"/>
  <c r="H41" i="19"/>
  <c r="G49" i="19"/>
  <c r="I41" i="19"/>
  <c r="X40" i="19"/>
  <c r="Y40" i="19"/>
  <c r="P40" i="19"/>
  <c r="Q40" i="19"/>
  <c r="H40" i="19"/>
  <c r="I40" i="19"/>
  <c r="X39" i="19"/>
  <c r="Y39" i="19"/>
  <c r="P39" i="19"/>
  <c r="Q39" i="19"/>
  <c r="H39" i="19"/>
  <c r="I39" i="19"/>
  <c r="X38" i="19"/>
  <c r="W37" i="19"/>
  <c r="Y38" i="19"/>
  <c r="P38" i="19"/>
  <c r="O37" i="19"/>
  <c r="Q38" i="19"/>
  <c r="H38" i="19"/>
  <c r="G37" i="19"/>
  <c r="I38" i="19"/>
  <c r="X34" i="19"/>
  <c r="Y34" i="19"/>
  <c r="P34" i="19"/>
  <c r="Q34" i="19"/>
  <c r="H34" i="19"/>
  <c r="I34" i="19"/>
  <c r="X33" i="19"/>
  <c r="Y33" i="19"/>
  <c r="P33" i="19"/>
  <c r="Q33" i="19"/>
  <c r="H33" i="19"/>
  <c r="I33" i="19"/>
  <c r="X32" i="19"/>
  <c r="Y32" i="19"/>
  <c r="P32" i="19"/>
  <c r="Q32" i="19"/>
  <c r="H32" i="19"/>
  <c r="I32" i="19"/>
  <c r="X31" i="19"/>
  <c r="Y31" i="19"/>
  <c r="P31" i="19"/>
  <c r="Q31" i="19"/>
  <c r="H31" i="19"/>
  <c r="I31" i="19"/>
  <c r="X30" i="19"/>
  <c r="Y30" i="19"/>
  <c r="P30" i="19"/>
  <c r="Q30" i="19"/>
  <c r="H30" i="19"/>
  <c r="I30" i="19"/>
  <c r="X29" i="19"/>
  <c r="Y29" i="19"/>
  <c r="P29" i="19"/>
  <c r="Q29" i="19"/>
  <c r="H29" i="19"/>
  <c r="I29" i="19"/>
  <c r="X28" i="19"/>
  <c r="Y28" i="19"/>
  <c r="P28" i="19"/>
  <c r="Q28" i="19"/>
  <c r="H28" i="19"/>
  <c r="I28" i="19"/>
  <c r="X27" i="19"/>
  <c r="W35" i="19"/>
  <c r="Y27" i="19"/>
  <c r="P27" i="19"/>
  <c r="O35" i="19"/>
  <c r="Q27" i="19"/>
  <c r="H27" i="19"/>
  <c r="G35" i="19"/>
  <c r="I27" i="19"/>
  <c r="X26" i="19"/>
  <c r="Y26" i="19"/>
  <c r="P26" i="19"/>
  <c r="Q26" i="19"/>
  <c r="H26" i="19"/>
  <c r="I26" i="19"/>
  <c r="X25" i="19"/>
  <c r="Y25" i="19"/>
  <c r="P25" i="19"/>
  <c r="Q25" i="19"/>
  <c r="H25" i="19"/>
  <c r="I25" i="19"/>
  <c r="X24" i="19"/>
  <c r="W23" i="19"/>
  <c r="Y24" i="19"/>
  <c r="P24" i="19"/>
  <c r="O23" i="19"/>
  <c r="Q24" i="19"/>
  <c r="H24" i="19"/>
  <c r="G23" i="19"/>
  <c r="I24" i="19"/>
  <c r="X20" i="19"/>
  <c r="Y20" i="19"/>
  <c r="P20" i="19"/>
  <c r="Q20" i="19"/>
  <c r="H20" i="19"/>
  <c r="I20" i="19"/>
  <c r="X19" i="19"/>
  <c r="Y19" i="19"/>
  <c r="P19" i="19"/>
  <c r="Q19" i="19"/>
  <c r="H19" i="19"/>
  <c r="I19" i="19"/>
  <c r="X18" i="19"/>
  <c r="Y18" i="19"/>
  <c r="P18" i="19"/>
  <c r="Q18" i="19"/>
  <c r="H18" i="19"/>
  <c r="I18" i="19"/>
  <c r="X17" i="19"/>
  <c r="Y17" i="19"/>
  <c r="P17" i="19"/>
  <c r="Q17" i="19"/>
  <c r="H17" i="19"/>
  <c r="I17" i="19"/>
  <c r="X16" i="19"/>
  <c r="Y16" i="19"/>
  <c r="P16" i="19"/>
  <c r="Q16" i="19"/>
  <c r="H16" i="19"/>
  <c r="I16" i="19"/>
  <c r="X15" i="19"/>
  <c r="Y15" i="19"/>
  <c r="P15" i="19"/>
  <c r="Q15" i="19"/>
  <c r="H15" i="19"/>
  <c r="I15" i="19"/>
  <c r="X14" i="19"/>
  <c r="Y14" i="19"/>
  <c r="P14" i="19"/>
  <c r="Q14" i="19"/>
  <c r="H14" i="19"/>
  <c r="I14" i="19"/>
  <c r="X13" i="19"/>
  <c r="W21" i="19"/>
  <c r="Y13" i="19"/>
  <c r="P13" i="19"/>
  <c r="O21" i="19"/>
  <c r="Q13" i="19"/>
  <c r="H13" i="19"/>
  <c r="G21" i="19"/>
  <c r="I13" i="19"/>
  <c r="X12" i="19"/>
  <c r="Y12" i="19"/>
  <c r="P12" i="19"/>
  <c r="Q12" i="19"/>
  <c r="H12" i="19"/>
  <c r="I12" i="19"/>
  <c r="X11" i="19"/>
  <c r="Y11" i="19"/>
  <c r="P11" i="19"/>
  <c r="Q11" i="19"/>
  <c r="H11" i="19"/>
  <c r="I11" i="19"/>
  <c r="X10" i="19"/>
  <c r="W9" i="19"/>
  <c r="Y10" i="19"/>
  <c r="P10" i="19"/>
  <c r="O9" i="19"/>
  <c r="R155" i="19" s="1"/>
  <c r="Q10" i="19"/>
  <c r="H10" i="19"/>
  <c r="G9" i="19"/>
  <c r="J66" i="19" s="1"/>
  <c r="I10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W147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X153" i="19"/>
  <c r="W161" i="19"/>
  <c r="Y153" i="19"/>
  <c r="X152" i="19"/>
  <c r="Y152" i="19"/>
  <c r="X155" i="19"/>
  <c r="Y155" i="19"/>
  <c r="X157" i="19"/>
  <c r="Y157" i="19"/>
  <c r="X159" i="19"/>
  <c r="Y159" i="19"/>
  <c r="X146" i="19"/>
  <c r="Y146" i="19"/>
  <c r="X150" i="19"/>
  <c r="W149" i="19"/>
  <c r="Y150" i="19"/>
  <c r="R146" i="19"/>
  <c r="Q146" i="19"/>
  <c r="P146" i="19"/>
  <c r="R87" i="19"/>
  <c r="Q87" i="19"/>
  <c r="P87" i="19"/>
  <c r="R88" i="19"/>
  <c r="Q88" i="19"/>
  <c r="P88" i="19"/>
  <c r="R89" i="19"/>
  <c r="Q89" i="19"/>
  <c r="P89" i="19"/>
  <c r="R90" i="19"/>
  <c r="Q90" i="19"/>
  <c r="P90" i="19"/>
  <c r="R94" i="19"/>
  <c r="Q94" i="19"/>
  <c r="P94" i="19"/>
  <c r="O93" i="19"/>
  <c r="R95" i="19"/>
  <c r="Q95" i="19"/>
  <c r="P95" i="19"/>
  <c r="R96" i="19"/>
  <c r="Q96" i="19"/>
  <c r="P96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R108" i="19"/>
  <c r="Q108" i="19"/>
  <c r="P108" i="19"/>
  <c r="O107" i="19"/>
  <c r="R109" i="19"/>
  <c r="Q109" i="19"/>
  <c r="P109" i="19"/>
  <c r="R110" i="19"/>
  <c r="Q110" i="19"/>
  <c r="P110" i="19"/>
  <c r="R111" i="19"/>
  <c r="Q111" i="19"/>
  <c r="P111" i="19"/>
  <c r="O119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R122" i="19"/>
  <c r="Q122" i="19"/>
  <c r="P122" i="19"/>
  <c r="O121" i="19"/>
  <c r="R123" i="19"/>
  <c r="Q123" i="19"/>
  <c r="P123" i="19"/>
  <c r="R124" i="19"/>
  <c r="Q124" i="19"/>
  <c r="P124" i="19"/>
  <c r="R125" i="19"/>
  <c r="Q125" i="19"/>
  <c r="P125" i="19"/>
  <c r="O133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R136" i="19"/>
  <c r="Q136" i="19"/>
  <c r="P136" i="19"/>
  <c r="O135" i="19"/>
  <c r="R137" i="19"/>
  <c r="Q137" i="19"/>
  <c r="P137" i="19"/>
  <c r="R138" i="19"/>
  <c r="Q138" i="19"/>
  <c r="P138" i="19"/>
  <c r="O147" i="19"/>
  <c r="R139" i="19"/>
  <c r="Q139" i="19"/>
  <c r="P139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51" i="19"/>
  <c r="P151" i="19"/>
  <c r="Q151" i="19"/>
  <c r="R154" i="19"/>
  <c r="P154" i="19"/>
  <c r="Q154" i="19"/>
  <c r="R152" i="19"/>
  <c r="P152" i="19"/>
  <c r="Q152" i="19"/>
  <c r="R153" i="19"/>
  <c r="P153" i="19"/>
  <c r="Q153" i="19"/>
  <c r="O161" i="19"/>
  <c r="R156" i="19"/>
  <c r="P156" i="19"/>
  <c r="Q156" i="19"/>
  <c r="R158" i="19"/>
  <c r="P158" i="19"/>
  <c r="Q158" i="19"/>
  <c r="R160" i="19"/>
  <c r="P160" i="19"/>
  <c r="Q160" i="19"/>
  <c r="J153" i="19"/>
  <c r="H153" i="19"/>
  <c r="G161" i="19"/>
  <c r="I153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94" i="19"/>
  <c r="I94" i="19"/>
  <c r="H94" i="19"/>
  <c r="G93" i="19"/>
  <c r="J95" i="19"/>
  <c r="I95" i="19"/>
  <c r="H95" i="19"/>
  <c r="J96" i="19"/>
  <c r="I96" i="19"/>
  <c r="H96" i="19"/>
  <c r="J97" i="19"/>
  <c r="I97" i="19"/>
  <c r="H97" i="19"/>
  <c r="G10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09" i="19"/>
  <c r="I109" i="19"/>
  <c r="H109" i="19"/>
  <c r="J110" i="19"/>
  <c r="I110" i="19"/>
  <c r="H110" i="19"/>
  <c r="J111" i="19"/>
  <c r="I111" i="19"/>
  <c r="H111" i="19"/>
  <c r="G119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J122" i="19"/>
  <c r="I122" i="19"/>
  <c r="H122" i="19"/>
  <c r="G121" i="19"/>
  <c r="J123" i="19"/>
  <c r="I123" i="19"/>
  <c r="H123" i="19"/>
  <c r="J124" i="19"/>
  <c r="I124" i="19"/>
  <c r="H124" i="19"/>
  <c r="J125" i="19"/>
  <c r="I125" i="19"/>
  <c r="H125" i="19"/>
  <c r="G133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G147" i="19"/>
  <c r="J139" i="19"/>
  <c r="I139" i="19"/>
  <c r="H139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50" i="19"/>
  <c r="H150" i="19"/>
  <c r="I150" i="19"/>
  <c r="G149" i="19"/>
  <c r="J151" i="19"/>
  <c r="H151" i="19"/>
  <c r="I151" i="19"/>
  <c r="J155" i="19"/>
  <c r="H155" i="19"/>
  <c r="I155" i="19"/>
  <c r="J157" i="19"/>
  <c r="H157" i="19"/>
  <c r="I157" i="19"/>
  <c r="J159" i="19"/>
  <c r="H159" i="19"/>
  <c r="I159" i="19"/>
  <c r="J152" i="19"/>
  <c r="H152" i="19"/>
  <c r="I152" i="19"/>
  <c r="J154" i="19"/>
  <c r="H154" i="19"/>
  <c r="I154" i="19"/>
  <c r="Y85" i="19"/>
  <c r="X85" i="19"/>
  <c r="J83" i="19"/>
  <c r="I83" i="19"/>
  <c r="H83" i="19"/>
  <c r="G91" i="19"/>
  <c r="Y76" i="19"/>
  <c r="X76" i="19"/>
  <c r="J74" i="19"/>
  <c r="I74" i="19"/>
  <c r="H74" i="19"/>
  <c r="J72" i="19"/>
  <c r="I72" i="19"/>
  <c r="H72" i="19"/>
  <c r="V161" i="19"/>
  <c r="V149" i="19"/>
  <c r="V91" i="19"/>
  <c r="V77" i="19"/>
  <c r="V65" i="19"/>
  <c r="V63" i="19"/>
  <c r="V51" i="19"/>
  <c r="V49" i="19"/>
  <c r="V37" i="19"/>
  <c r="V35" i="19"/>
  <c r="V23" i="19"/>
  <c r="V21" i="19"/>
  <c r="V9" i="19"/>
  <c r="V105" i="19"/>
  <c r="U7" i="19"/>
  <c r="V119" i="19"/>
  <c r="V133" i="19"/>
  <c r="V107" i="19"/>
  <c r="V147" i="19"/>
  <c r="V121" i="19"/>
  <c r="V79" i="19"/>
  <c r="V135" i="19"/>
  <c r="V93" i="19"/>
  <c r="N161" i="19"/>
  <c r="N149" i="19"/>
  <c r="N135" i="19"/>
  <c r="N93" i="19"/>
  <c r="N77" i="19"/>
  <c r="N65" i="19"/>
  <c r="N63" i="19"/>
  <c r="N51" i="19"/>
  <c r="N49" i="19"/>
  <c r="N37" i="19"/>
  <c r="N35" i="19"/>
  <c r="N23" i="19"/>
  <c r="N21" i="19"/>
  <c r="N9" i="19"/>
  <c r="N79" i="19"/>
  <c r="M7" i="19"/>
  <c r="N105" i="19"/>
  <c r="N119" i="19"/>
  <c r="N133" i="19"/>
  <c r="N107" i="19"/>
  <c r="N91" i="19"/>
  <c r="N121" i="19"/>
  <c r="N147" i="19"/>
  <c r="F161" i="19"/>
  <c r="F149" i="19"/>
  <c r="F147" i="19"/>
  <c r="F121" i="19"/>
  <c r="F79" i="19"/>
  <c r="F135" i="19"/>
  <c r="F77" i="19"/>
  <c r="F65" i="19"/>
  <c r="F63" i="19"/>
  <c r="F51" i="19"/>
  <c r="F49" i="19"/>
  <c r="F37" i="19"/>
  <c r="F35" i="19"/>
  <c r="F23" i="19"/>
  <c r="F21" i="19"/>
  <c r="F9" i="19"/>
  <c r="F93" i="19"/>
  <c r="F91" i="19"/>
  <c r="E7" i="19"/>
  <c r="F105" i="19"/>
  <c r="F119" i="19"/>
  <c r="F107" i="19"/>
  <c r="F133" i="19"/>
  <c r="R159" i="19"/>
  <c r="P159" i="19"/>
  <c r="Q159" i="19"/>
  <c r="R150" i="19"/>
  <c r="P150" i="19"/>
  <c r="O149" i="19"/>
  <c r="Q150" i="19"/>
  <c r="J146" i="19"/>
  <c r="I146" i="19"/>
  <c r="H146" i="19"/>
  <c r="J84" i="19"/>
  <c r="I84" i="19"/>
  <c r="H84" i="19"/>
  <c r="R81" i="19"/>
  <c r="Q81" i="19"/>
  <c r="P81" i="19"/>
  <c r="J75" i="19"/>
  <c r="I75" i="19"/>
  <c r="H75" i="19"/>
  <c r="R72" i="19"/>
  <c r="Q72" i="19"/>
  <c r="P72" i="19"/>
  <c r="X9" i="22"/>
  <c r="V9" i="22"/>
  <c r="W9" i="22"/>
  <c r="X158" i="19"/>
  <c r="Y158" i="19"/>
  <c r="J85" i="19"/>
  <c r="I85" i="19"/>
  <c r="H85" i="19"/>
  <c r="R82" i="19"/>
  <c r="Q82" i="19"/>
  <c r="P82" i="19"/>
  <c r="J76" i="19"/>
  <c r="I76" i="19"/>
  <c r="H76" i="19"/>
  <c r="R73" i="19"/>
  <c r="Q73" i="19"/>
  <c r="P73" i="19"/>
  <c r="W14" i="22"/>
  <c r="X14" i="22"/>
  <c r="V14" i="22"/>
  <c r="X15" i="22"/>
  <c r="W15" i="22"/>
  <c r="V15" i="22"/>
  <c r="J158" i="19"/>
  <c r="H158" i="19"/>
  <c r="I158" i="19"/>
  <c r="J86" i="19"/>
  <c r="I86" i="19"/>
  <c r="H86" i="19"/>
  <c r="R83" i="19"/>
  <c r="Q83" i="19"/>
  <c r="P83" i="19"/>
  <c r="O91" i="19"/>
  <c r="Y80" i="19"/>
  <c r="X80" i="19"/>
  <c r="W79" i="19"/>
  <c r="R74" i="19"/>
  <c r="Q74" i="19"/>
  <c r="P74" i="19"/>
  <c r="R157" i="19"/>
  <c r="P157" i="19"/>
  <c r="Q157" i="19"/>
  <c r="R84" i="19"/>
  <c r="Q84" i="19"/>
  <c r="P84" i="19"/>
  <c r="Y81" i="19"/>
  <c r="X81" i="19"/>
  <c r="R75" i="19"/>
  <c r="Q75" i="19"/>
  <c r="P75" i="19"/>
  <c r="Y72" i="19"/>
  <c r="X72" i="19"/>
  <c r="R101" i="18"/>
  <c r="Q101" i="18"/>
  <c r="J93" i="18"/>
  <c r="I93" i="18"/>
  <c r="H92" i="18"/>
  <c r="Y83" i="18"/>
  <c r="X83" i="18"/>
  <c r="X40" i="18"/>
  <c r="W48" i="18"/>
  <c r="R30" i="18"/>
  <c r="Q30" i="18"/>
  <c r="R29" i="18"/>
  <c r="Q29" i="18"/>
  <c r="R18" i="18"/>
  <c r="Q18" i="18"/>
  <c r="J18" i="18"/>
  <c r="I18" i="18"/>
  <c r="X17" i="18"/>
  <c r="R10" i="18"/>
  <c r="Q10" i="18"/>
  <c r="J10" i="18"/>
  <c r="I10" i="18"/>
  <c r="Y9" i="18"/>
  <c r="X9" i="18"/>
  <c r="W8" i="18"/>
  <c r="J152" i="17"/>
  <c r="I152" i="17"/>
  <c r="J143" i="17"/>
  <c r="I143" i="17"/>
  <c r="J126" i="17"/>
  <c r="I126" i="17"/>
  <c r="J117" i="17"/>
  <c r="I117" i="17"/>
  <c r="J109" i="17"/>
  <c r="I109" i="17"/>
  <c r="J100" i="17"/>
  <c r="I100" i="17"/>
  <c r="H91" i="17"/>
  <c r="J83" i="17"/>
  <c r="I83" i="17"/>
  <c r="J74" i="17"/>
  <c r="I74" i="17"/>
  <c r="H65" i="17"/>
  <c r="J66" i="17"/>
  <c r="I66" i="17"/>
  <c r="J57" i="17"/>
  <c r="I57" i="17"/>
  <c r="J48" i="17"/>
  <c r="I48" i="17"/>
  <c r="J40" i="17"/>
  <c r="I40" i="17"/>
  <c r="J31" i="17"/>
  <c r="I31" i="17"/>
  <c r="J18" i="17"/>
  <c r="I18" i="17"/>
  <c r="J14" i="17"/>
  <c r="I14" i="17"/>
  <c r="H9" i="17"/>
  <c r="K152" i="17" s="1"/>
  <c r="J10" i="17"/>
  <c r="I10" i="17"/>
  <c r="J144" i="16"/>
  <c r="I144" i="16"/>
  <c r="H135" i="16"/>
  <c r="J136" i="16"/>
  <c r="I136" i="16"/>
  <c r="J127" i="16"/>
  <c r="I127" i="16"/>
  <c r="J118" i="16"/>
  <c r="I118" i="16"/>
  <c r="J110" i="16"/>
  <c r="I110" i="16"/>
  <c r="J101" i="16"/>
  <c r="I101" i="16"/>
  <c r="J84" i="16"/>
  <c r="I84" i="16"/>
  <c r="J75" i="16"/>
  <c r="I75" i="16"/>
  <c r="J67" i="16"/>
  <c r="I67" i="16"/>
  <c r="J58" i="16"/>
  <c r="I58" i="16"/>
  <c r="H49" i="16"/>
  <c r="J41" i="16"/>
  <c r="I41" i="16"/>
  <c r="J32" i="16"/>
  <c r="I32" i="16"/>
  <c r="H23" i="16"/>
  <c r="J24" i="16"/>
  <c r="I24" i="16"/>
  <c r="V14" i="16"/>
  <c r="U14" i="16"/>
  <c r="V10" i="16"/>
  <c r="U10" i="16"/>
  <c r="T9" i="16"/>
  <c r="W14" i="16" s="1"/>
  <c r="X137" i="18"/>
  <c r="Y137" i="18"/>
  <c r="R110" i="18"/>
  <c r="Q110" i="18"/>
  <c r="P118" i="18"/>
  <c r="J101" i="18"/>
  <c r="I101" i="18"/>
  <c r="J47" i="18"/>
  <c r="I47" i="18"/>
  <c r="J46" i="18"/>
  <c r="I46" i="18"/>
  <c r="Y38" i="18"/>
  <c r="X38" i="18"/>
  <c r="Y37" i="18"/>
  <c r="X37" i="18"/>
  <c r="W36" i="18"/>
  <c r="Q19" i="18"/>
  <c r="R19" i="18"/>
  <c r="I19" i="18"/>
  <c r="J19" i="18"/>
  <c r="X18" i="18"/>
  <c r="Y18" i="18"/>
  <c r="Q11" i="18"/>
  <c r="R11" i="18"/>
  <c r="I11" i="18"/>
  <c r="J11" i="18"/>
  <c r="X10" i="18"/>
  <c r="Y10" i="18"/>
  <c r="I159" i="17"/>
  <c r="K159" i="17"/>
  <c r="J159" i="17"/>
  <c r="I151" i="17"/>
  <c r="K151" i="17"/>
  <c r="J151" i="17"/>
  <c r="I142" i="17"/>
  <c r="K142" i="17"/>
  <c r="J142" i="17"/>
  <c r="I125" i="17"/>
  <c r="H133" i="17"/>
  <c r="K125" i="17"/>
  <c r="J125" i="17"/>
  <c r="I116" i="17"/>
  <c r="K116" i="17"/>
  <c r="J116" i="17"/>
  <c r="I108" i="17"/>
  <c r="H107" i="17"/>
  <c r="K108" i="17"/>
  <c r="J108" i="17"/>
  <c r="I99" i="17"/>
  <c r="K99" i="17"/>
  <c r="J99" i="17"/>
  <c r="I90" i="17"/>
  <c r="K90" i="17"/>
  <c r="J90" i="17"/>
  <c r="I82" i="17"/>
  <c r="K82" i="17"/>
  <c r="J82" i="17"/>
  <c r="I73" i="17"/>
  <c r="K73" i="17"/>
  <c r="J73" i="17"/>
  <c r="I56" i="17"/>
  <c r="K56" i="17"/>
  <c r="J56" i="17"/>
  <c r="I47" i="17"/>
  <c r="K47" i="17"/>
  <c r="J47" i="17"/>
  <c r="I39" i="17"/>
  <c r="K39" i="17"/>
  <c r="J39" i="17"/>
  <c r="I30" i="17"/>
  <c r="K30" i="17"/>
  <c r="J30" i="17"/>
  <c r="U13" i="17"/>
  <c r="T21" i="17"/>
  <c r="W13" i="17"/>
  <c r="V13" i="17"/>
  <c r="I160" i="16"/>
  <c r="K160" i="16"/>
  <c r="J160" i="16"/>
  <c r="I152" i="16"/>
  <c r="J152" i="16"/>
  <c r="I143" i="16"/>
  <c r="K143" i="16"/>
  <c r="J143" i="16"/>
  <c r="I126" i="16"/>
  <c r="J126" i="16"/>
  <c r="I117" i="16"/>
  <c r="J117" i="16"/>
  <c r="I109" i="16"/>
  <c r="J109" i="16"/>
  <c r="I100" i="16"/>
  <c r="J100" i="16"/>
  <c r="I83" i="16"/>
  <c r="H91" i="16"/>
  <c r="K83" i="16"/>
  <c r="J83" i="16"/>
  <c r="I74" i="16"/>
  <c r="J74" i="16"/>
  <c r="I66" i="16"/>
  <c r="J66" i="16"/>
  <c r="H65" i="16"/>
  <c r="I57" i="16"/>
  <c r="K57" i="16"/>
  <c r="J57" i="16"/>
  <c r="I48" i="16"/>
  <c r="J48" i="16"/>
  <c r="I40" i="16"/>
  <c r="K40" i="16"/>
  <c r="J40" i="16"/>
  <c r="I31" i="16"/>
  <c r="J31" i="16"/>
  <c r="I18" i="16"/>
  <c r="J18" i="16"/>
  <c r="I14" i="16"/>
  <c r="J14" i="16"/>
  <c r="I10" i="16"/>
  <c r="J10" i="16"/>
  <c r="H9" i="16"/>
  <c r="K84" i="16" s="1"/>
  <c r="J110" i="18"/>
  <c r="I110" i="18"/>
  <c r="H118" i="18"/>
  <c r="Y100" i="18"/>
  <c r="X100" i="18"/>
  <c r="Q41" i="18"/>
  <c r="R41" i="18"/>
  <c r="I32" i="18"/>
  <c r="J32" i="18"/>
  <c r="J158" i="17"/>
  <c r="I158" i="17"/>
  <c r="K158" i="17"/>
  <c r="J150" i="17"/>
  <c r="I150" i="17"/>
  <c r="H149" i="17"/>
  <c r="K150" i="17"/>
  <c r="J141" i="17"/>
  <c r="I141" i="17"/>
  <c r="K141" i="17"/>
  <c r="J132" i="17"/>
  <c r="I132" i="17"/>
  <c r="K132" i="17"/>
  <c r="J124" i="17"/>
  <c r="I124" i="17"/>
  <c r="K124" i="17"/>
  <c r="J115" i="17"/>
  <c r="I115" i="17"/>
  <c r="K115" i="17"/>
  <c r="J159" i="16"/>
  <c r="I159" i="16"/>
  <c r="K159" i="16"/>
  <c r="J151" i="16"/>
  <c r="I151" i="16"/>
  <c r="K151" i="16"/>
  <c r="J142" i="16"/>
  <c r="I142" i="16"/>
  <c r="K142" i="16"/>
  <c r="J125" i="16"/>
  <c r="I125" i="16"/>
  <c r="H133" i="16"/>
  <c r="K125" i="16"/>
  <c r="J116" i="16"/>
  <c r="I116" i="16"/>
  <c r="K116" i="16"/>
  <c r="Y109" i="18"/>
  <c r="X109" i="18"/>
  <c r="R58" i="18"/>
  <c r="Q58" i="18"/>
  <c r="R39" i="18"/>
  <c r="Q39" i="18"/>
  <c r="R38" i="18"/>
  <c r="Q38" i="18"/>
  <c r="J30" i="18"/>
  <c r="I30" i="18"/>
  <c r="J29" i="18"/>
  <c r="I29" i="18"/>
  <c r="K157" i="17"/>
  <c r="J157" i="17"/>
  <c r="I157" i="17"/>
  <c r="K140" i="17"/>
  <c r="J140" i="17"/>
  <c r="I140" i="17"/>
  <c r="K131" i="17"/>
  <c r="J131" i="17"/>
  <c r="I131" i="17"/>
  <c r="K123" i="17"/>
  <c r="J123" i="17"/>
  <c r="I123" i="17"/>
  <c r="K114" i="17"/>
  <c r="J114" i="17"/>
  <c r="I114" i="17"/>
  <c r="K158" i="16"/>
  <c r="J158" i="16"/>
  <c r="I158" i="16"/>
  <c r="K150" i="16"/>
  <c r="J150" i="16"/>
  <c r="I150" i="16"/>
  <c r="H149" i="16"/>
  <c r="K141" i="16"/>
  <c r="J141" i="16"/>
  <c r="I141" i="16"/>
  <c r="K132" i="16"/>
  <c r="J132" i="16"/>
  <c r="I132" i="16"/>
  <c r="K124" i="16"/>
  <c r="J124" i="16"/>
  <c r="I124" i="16"/>
  <c r="K115" i="16"/>
  <c r="J115" i="16"/>
  <c r="I115" i="16"/>
  <c r="Y117" i="18"/>
  <c r="X117" i="18"/>
  <c r="R67" i="18"/>
  <c r="Q67" i="18"/>
  <c r="J58" i="18"/>
  <c r="I58" i="18"/>
  <c r="Y46" i="18"/>
  <c r="X46" i="18"/>
  <c r="Y45" i="18"/>
  <c r="X45" i="18"/>
  <c r="R23" i="18"/>
  <c r="Q23" i="18"/>
  <c r="P22" i="18"/>
  <c r="J23" i="18"/>
  <c r="I23" i="18"/>
  <c r="H22" i="18"/>
  <c r="R14" i="18"/>
  <c r="Q14" i="18"/>
  <c r="J14" i="18"/>
  <c r="I14" i="18"/>
  <c r="Y13" i="18"/>
  <c r="X13" i="18"/>
  <c r="K156" i="17"/>
  <c r="J156" i="17"/>
  <c r="I156" i="17"/>
  <c r="K139" i="17"/>
  <c r="J139" i="17"/>
  <c r="I139" i="17"/>
  <c r="H147" i="17"/>
  <c r="K130" i="17"/>
  <c r="J130" i="17"/>
  <c r="I130" i="17"/>
  <c r="K122" i="17"/>
  <c r="J122" i="17"/>
  <c r="I122" i="17"/>
  <c r="H121" i="17"/>
  <c r="K113" i="17"/>
  <c r="J113" i="17"/>
  <c r="I113" i="17"/>
  <c r="K104" i="17"/>
  <c r="J104" i="17"/>
  <c r="I104" i="17"/>
  <c r="K96" i="17"/>
  <c r="J96" i="17"/>
  <c r="I96" i="17"/>
  <c r="K87" i="17"/>
  <c r="J87" i="17"/>
  <c r="I87" i="17"/>
  <c r="K70" i="17"/>
  <c r="J70" i="17"/>
  <c r="I70" i="17"/>
  <c r="K61" i="17"/>
  <c r="J61" i="17"/>
  <c r="I61" i="17"/>
  <c r="K53" i="17"/>
  <c r="J53" i="17"/>
  <c r="I53" i="17"/>
  <c r="K157" i="16"/>
  <c r="J157" i="16"/>
  <c r="I157" i="16"/>
  <c r="K140" i="16"/>
  <c r="J140" i="16"/>
  <c r="I140" i="16"/>
  <c r="K131" i="16"/>
  <c r="J131" i="16"/>
  <c r="I131" i="16"/>
  <c r="K123" i="16"/>
  <c r="J123" i="16"/>
  <c r="I123" i="16"/>
  <c r="K114" i="16"/>
  <c r="J114" i="16"/>
  <c r="I114" i="16"/>
  <c r="K97" i="16"/>
  <c r="J97" i="16"/>
  <c r="I97" i="16"/>
  <c r="H105" i="16"/>
  <c r="K88" i="16"/>
  <c r="J88" i="16"/>
  <c r="I88" i="16"/>
  <c r="K80" i="16"/>
  <c r="J80" i="16"/>
  <c r="I80" i="16"/>
  <c r="H79" i="16"/>
  <c r="K71" i="16"/>
  <c r="J71" i="16"/>
  <c r="I71" i="16"/>
  <c r="K62" i="16"/>
  <c r="J62" i="16"/>
  <c r="I62" i="16"/>
  <c r="K54" i="16"/>
  <c r="J54" i="16"/>
  <c r="I54" i="16"/>
  <c r="K45" i="16"/>
  <c r="J45" i="16"/>
  <c r="I45" i="16"/>
  <c r="K28" i="16"/>
  <c r="J28" i="16"/>
  <c r="I28" i="16"/>
  <c r="Q127" i="18"/>
  <c r="R127" i="18"/>
  <c r="R75" i="18"/>
  <c r="Q75" i="18"/>
  <c r="J67" i="18"/>
  <c r="I67" i="18"/>
  <c r="Y57" i="18"/>
  <c r="X57" i="18"/>
  <c r="I41" i="18"/>
  <c r="J41" i="18"/>
  <c r="X31" i="18"/>
  <c r="Y31" i="18"/>
  <c r="R24" i="18"/>
  <c r="Q24" i="18"/>
  <c r="J24" i="18"/>
  <c r="I24" i="18"/>
  <c r="Y23" i="18"/>
  <c r="X23" i="18"/>
  <c r="W22" i="18"/>
  <c r="R15" i="18"/>
  <c r="Q15" i="18"/>
  <c r="J15" i="18"/>
  <c r="I15" i="18"/>
  <c r="Y14" i="18"/>
  <c r="X14" i="18"/>
  <c r="R33" i="18"/>
  <c r="Q33" i="18"/>
  <c r="R42" i="18"/>
  <c r="Q42" i="18"/>
  <c r="R51" i="18"/>
  <c r="P50" i="18"/>
  <c r="Q51" i="18"/>
  <c r="R59" i="18"/>
  <c r="Q59" i="18"/>
  <c r="R68" i="18"/>
  <c r="P76" i="18"/>
  <c r="Q68" i="18"/>
  <c r="R85" i="18"/>
  <c r="Q85" i="18"/>
  <c r="R94" i="18"/>
  <c r="Q94" i="18"/>
  <c r="R102" i="18"/>
  <c r="Q102" i="18"/>
  <c r="R111" i="18"/>
  <c r="Q111" i="18"/>
  <c r="R139" i="18"/>
  <c r="Q139" i="18"/>
  <c r="R151" i="18"/>
  <c r="Q151" i="18"/>
  <c r="R31" i="18"/>
  <c r="Q31" i="18"/>
  <c r="P48" i="18"/>
  <c r="R40" i="18"/>
  <c r="Q40" i="18"/>
  <c r="R57" i="18"/>
  <c r="Q57" i="18"/>
  <c r="R66" i="18"/>
  <c r="Q66" i="18"/>
  <c r="R74" i="18"/>
  <c r="Q74" i="18"/>
  <c r="R83" i="18"/>
  <c r="Q83" i="18"/>
  <c r="R100" i="18"/>
  <c r="Q100" i="18"/>
  <c r="R109" i="18"/>
  <c r="Q109" i="18"/>
  <c r="R117" i="18"/>
  <c r="Q117" i="18"/>
  <c r="R128" i="18"/>
  <c r="Q128" i="18"/>
  <c r="Q142" i="18"/>
  <c r="R142" i="18"/>
  <c r="R56" i="18"/>
  <c r="Q56" i="18"/>
  <c r="R65" i="18"/>
  <c r="Q65" i="18"/>
  <c r="P64" i="18"/>
  <c r="R73" i="18"/>
  <c r="Q73" i="18"/>
  <c r="R82" i="18"/>
  <c r="Q82" i="18"/>
  <c r="P90" i="18"/>
  <c r="R99" i="18"/>
  <c r="Q99" i="18"/>
  <c r="R108" i="18"/>
  <c r="Q108" i="18"/>
  <c r="R116" i="18"/>
  <c r="Q116" i="18"/>
  <c r="R129" i="18"/>
  <c r="Q129" i="18"/>
  <c r="Q136" i="18"/>
  <c r="R136" i="18"/>
  <c r="Q138" i="18"/>
  <c r="R138" i="18"/>
  <c r="P146" i="18"/>
  <c r="R140" i="18"/>
  <c r="Q140" i="18"/>
  <c r="R55" i="18"/>
  <c r="Q55" i="18"/>
  <c r="R72" i="18"/>
  <c r="Q72" i="18"/>
  <c r="R81" i="18"/>
  <c r="Q81" i="18"/>
  <c r="R89" i="18"/>
  <c r="Q89" i="18"/>
  <c r="R98" i="18"/>
  <c r="Q98" i="18"/>
  <c r="R107" i="18"/>
  <c r="Q107" i="18"/>
  <c r="P106" i="18"/>
  <c r="R115" i="18"/>
  <c r="Q115" i="18"/>
  <c r="P132" i="18"/>
  <c r="R124" i="18"/>
  <c r="Q124" i="18"/>
  <c r="R130" i="18"/>
  <c r="Q130" i="18"/>
  <c r="R137" i="18"/>
  <c r="Q137" i="18"/>
  <c r="R159" i="18"/>
  <c r="Q159" i="18"/>
  <c r="R28" i="18"/>
  <c r="Q28" i="18"/>
  <c r="R37" i="18"/>
  <c r="Q37" i="18"/>
  <c r="P36" i="18"/>
  <c r="R45" i="18"/>
  <c r="Q45" i="18"/>
  <c r="R54" i="18"/>
  <c r="Q54" i="18"/>
  <c r="P62" i="18"/>
  <c r="R71" i="18"/>
  <c r="Q71" i="18"/>
  <c r="R80" i="18"/>
  <c r="Q80" i="18"/>
  <c r="R88" i="18"/>
  <c r="Q88" i="18"/>
  <c r="R97" i="18"/>
  <c r="Q97" i="18"/>
  <c r="R114" i="18"/>
  <c r="Q114" i="18"/>
  <c r="R123" i="18"/>
  <c r="Q123" i="18"/>
  <c r="R131" i="18"/>
  <c r="Q131" i="18"/>
  <c r="Q27" i="18"/>
  <c r="R27" i="18"/>
  <c r="Q44" i="18"/>
  <c r="R44" i="18"/>
  <c r="Q53" i="18"/>
  <c r="R53" i="18"/>
  <c r="Q61" i="18"/>
  <c r="R61" i="18"/>
  <c r="Q70" i="18"/>
  <c r="R70" i="18"/>
  <c r="Q79" i="18"/>
  <c r="P78" i="18"/>
  <c r="R79" i="18"/>
  <c r="Q87" i="18"/>
  <c r="R87" i="18"/>
  <c r="Q96" i="18"/>
  <c r="P104" i="18"/>
  <c r="R96" i="18"/>
  <c r="Q113" i="18"/>
  <c r="R113" i="18"/>
  <c r="Q122" i="18"/>
  <c r="R122" i="18"/>
  <c r="Q125" i="18"/>
  <c r="R125" i="18"/>
  <c r="P34" i="18"/>
  <c r="Q26" i="18"/>
  <c r="R26" i="18"/>
  <c r="Q43" i="18"/>
  <c r="R43" i="18"/>
  <c r="Q52" i="18"/>
  <c r="R52" i="18"/>
  <c r="Q60" i="18"/>
  <c r="R60" i="18"/>
  <c r="Q69" i="18"/>
  <c r="R69" i="18"/>
  <c r="Q86" i="18"/>
  <c r="R86" i="18"/>
  <c r="Q95" i="18"/>
  <c r="R95" i="18"/>
  <c r="Q103" i="18"/>
  <c r="R103" i="18"/>
  <c r="Q112" i="18"/>
  <c r="R112" i="18"/>
  <c r="Q121" i="18"/>
  <c r="P120" i="18"/>
  <c r="R121" i="18"/>
  <c r="R155" i="18"/>
  <c r="Q155" i="18"/>
  <c r="Q141" i="18"/>
  <c r="R141" i="18"/>
  <c r="R150" i="18"/>
  <c r="Q150" i="18"/>
  <c r="R158" i="18"/>
  <c r="Q158" i="18"/>
  <c r="Q149" i="18"/>
  <c r="P148" i="18"/>
  <c r="R149" i="18"/>
  <c r="Q157" i="18"/>
  <c r="R157" i="18"/>
  <c r="R156" i="18"/>
  <c r="Q156" i="18"/>
  <c r="R145" i="18"/>
  <c r="Q145" i="18"/>
  <c r="R154" i="18"/>
  <c r="Q154" i="18"/>
  <c r="Q144" i="18"/>
  <c r="R144" i="18"/>
  <c r="Q153" i="18"/>
  <c r="R153" i="18"/>
  <c r="R126" i="18"/>
  <c r="Q126" i="18"/>
  <c r="R135" i="18"/>
  <c r="Q135" i="18"/>
  <c r="P134" i="18"/>
  <c r="R143" i="18"/>
  <c r="Q143" i="18"/>
  <c r="P160" i="18"/>
  <c r="R152" i="18"/>
  <c r="Q152" i="18"/>
  <c r="J33" i="18"/>
  <c r="I33" i="18"/>
  <c r="J42" i="18"/>
  <c r="I42" i="18"/>
  <c r="J51" i="18"/>
  <c r="I51" i="18"/>
  <c r="H50" i="18"/>
  <c r="J59" i="18"/>
  <c r="I59" i="18"/>
  <c r="J68" i="18"/>
  <c r="H76" i="18"/>
  <c r="I68" i="18"/>
  <c r="J85" i="18"/>
  <c r="I85" i="18"/>
  <c r="J94" i="18"/>
  <c r="I94" i="18"/>
  <c r="J102" i="18"/>
  <c r="I102" i="18"/>
  <c r="J111" i="18"/>
  <c r="I111" i="18"/>
  <c r="I125" i="18"/>
  <c r="J125" i="18"/>
  <c r="J31" i="18"/>
  <c r="I31" i="18"/>
  <c r="H48" i="18"/>
  <c r="J40" i="18"/>
  <c r="I40" i="18"/>
  <c r="J57" i="18"/>
  <c r="I57" i="18"/>
  <c r="J66" i="18"/>
  <c r="I66" i="18"/>
  <c r="J74" i="18"/>
  <c r="I74" i="18"/>
  <c r="J83" i="18"/>
  <c r="I83" i="18"/>
  <c r="J100" i="18"/>
  <c r="I100" i="18"/>
  <c r="J109" i="18"/>
  <c r="I109" i="18"/>
  <c r="J117" i="18"/>
  <c r="I117" i="18"/>
  <c r="J56" i="18"/>
  <c r="I56" i="18"/>
  <c r="J65" i="18"/>
  <c r="I65" i="18"/>
  <c r="H64" i="18"/>
  <c r="J73" i="18"/>
  <c r="I73" i="18"/>
  <c r="J82" i="18"/>
  <c r="I82" i="18"/>
  <c r="H90" i="18"/>
  <c r="J99" i="18"/>
  <c r="I99" i="18"/>
  <c r="J108" i="18"/>
  <c r="I108" i="18"/>
  <c r="J116" i="18"/>
  <c r="I116" i="18"/>
  <c r="I127" i="18"/>
  <c r="J127" i="18"/>
  <c r="J159" i="18"/>
  <c r="I159" i="18"/>
  <c r="J55" i="18"/>
  <c r="I55" i="18"/>
  <c r="J72" i="18"/>
  <c r="I72" i="18"/>
  <c r="J81" i="18"/>
  <c r="I81" i="18"/>
  <c r="J89" i="18"/>
  <c r="I89" i="18"/>
  <c r="J98" i="18"/>
  <c r="I98" i="18"/>
  <c r="J107" i="18"/>
  <c r="I107" i="18"/>
  <c r="H106" i="18"/>
  <c r="J115" i="18"/>
  <c r="I115" i="18"/>
  <c r="H132" i="18"/>
  <c r="J124" i="18"/>
  <c r="I124" i="18"/>
  <c r="J128" i="18"/>
  <c r="I128" i="18"/>
  <c r="J139" i="18"/>
  <c r="I139" i="18"/>
  <c r="J28" i="18"/>
  <c r="I28" i="18"/>
  <c r="J37" i="18"/>
  <c r="I37" i="18"/>
  <c r="H36" i="18"/>
  <c r="J45" i="18"/>
  <c r="I45" i="18"/>
  <c r="J54" i="18"/>
  <c r="I54" i="18"/>
  <c r="H62" i="18"/>
  <c r="J71" i="18"/>
  <c r="I71" i="18"/>
  <c r="J80" i="18"/>
  <c r="I80" i="18"/>
  <c r="J88" i="18"/>
  <c r="I88" i="18"/>
  <c r="J97" i="18"/>
  <c r="I97" i="18"/>
  <c r="J114" i="18"/>
  <c r="I114" i="18"/>
  <c r="J123" i="18"/>
  <c r="I123" i="18"/>
  <c r="J129" i="18"/>
  <c r="I129" i="18"/>
  <c r="I136" i="18"/>
  <c r="J136" i="18"/>
  <c r="J155" i="18"/>
  <c r="I155" i="18"/>
  <c r="I27" i="18"/>
  <c r="J27" i="18"/>
  <c r="I44" i="18"/>
  <c r="J44" i="18"/>
  <c r="I53" i="18"/>
  <c r="J53" i="18"/>
  <c r="I61" i="18"/>
  <c r="J61" i="18"/>
  <c r="I70" i="18"/>
  <c r="J70" i="18"/>
  <c r="I79" i="18"/>
  <c r="H78" i="18"/>
  <c r="J79" i="18"/>
  <c r="I87" i="18"/>
  <c r="J87" i="18"/>
  <c r="I96" i="18"/>
  <c r="H104" i="18"/>
  <c r="J96" i="18"/>
  <c r="I113" i="18"/>
  <c r="J113" i="18"/>
  <c r="I122" i="18"/>
  <c r="J122" i="18"/>
  <c r="I130" i="18"/>
  <c r="J130" i="18"/>
  <c r="J137" i="18"/>
  <c r="I137" i="18"/>
  <c r="I138" i="18"/>
  <c r="H146" i="18"/>
  <c r="J138" i="18"/>
  <c r="I142" i="18"/>
  <c r="J142" i="18"/>
  <c r="J151" i="18"/>
  <c r="I151" i="18"/>
  <c r="H34" i="18"/>
  <c r="I26" i="18"/>
  <c r="J26" i="18"/>
  <c r="I43" i="18"/>
  <c r="J43" i="18"/>
  <c r="I52" i="18"/>
  <c r="J52" i="18"/>
  <c r="I60" i="18"/>
  <c r="J60" i="18"/>
  <c r="I69" i="18"/>
  <c r="J69" i="18"/>
  <c r="I86" i="18"/>
  <c r="J86" i="18"/>
  <c r="I95" i="18"/>
  <c r="J95" i="18"/>
  <c r="I103" i="18"/>
  <c r="J103" i="18"/>
  <c r="I112" i="18"/>
  <c r="J112" i="18"/>
  <c r="I121" i="18"/>
  <c r="H120" i="18"/>
  <c r="J121" i="18"/>
  <c r="I131" i="18"/>
  <c r="J131" i="18"/>
  <c r="I140" i="18"/>
  <c r="J140" i="18"/>
  <c r="J141" i="18"/>
  <c r="I141" i="18"/>
  <c r="J150" i="18"/>
  <c r="I150" i="18"/>
  <c r="J158" i="18"/>
  <c r="I158" i="18"/>
  <c r="I149" i="18"/>
  <c r="H148" i="18"/>
  <c r="J149" i="18"/>
  <c r="I157" i="18"/>
  <c r="J157" i="18"/>
  <c r="J156" i="18"/>
  <c r="I156" i="18"/>
  <c r="J145" i="18"/>
  <c r="I145" i="18"/>
  <c r="J154" i="18"/>
  <c r="I154" i="18"/>
  <c r="I144" i="18"/>
  <c r="J144" i="18"/>
  <c r="I153" i="18"/>
  <c r="J153" i="18"/>
  <c r="J126" i="18"/>
  <c r="I126" i="18"/>
  <c r="J135" i="18"/>
  <c r="I135" i="18"/>
  <c r="H134" i="18"/>
  <c r="J143" i="18"/>
  <c r="I143" i="18"/>
  <c r="H160" i="18"/>
  <c r="J152" i="18"/>
  <c r="I152" i="18"/>
  <c r="K155" i="17"/>
  <c r="J155" i="17"/>
  <c r="I155" i="17"/>
  <c r="K146" i="17"/>
  <c r="J146" i="17"/>
  <c r="I146" i="17"/>
  <c r="K138" i="17"/>
  <c r="J138" i="17"/>
  <c r="I138" i="17"/>
  <c r="K129" i="17"/>
  <c r="J129" i="17"/>
  <c r="I129" i="17"/>
  <c r="K112" i="17"/>
  <c r="J112" i="17"/>
  <c r="I112" i="17"/>
  <c r="K103" i="17"/>
  <c r="J103" i="17"/>
  <c r="I103" i="17"/>
  <c r="K95" i="17"/>
  <c r="J95" i="17"/>
  <c r="I95" i="17"/>
  <c r="K86" i="17"/>
  <c r="J86" i="17"/>
  <c r="I86" i="17"/>
  <c r="K69" i="17"/>
  <c r="J69" i="17"/>
  <c r="I69" i="17"/>
  <c r="H77" i="17"/>
  <c r="K60" i="17"/>
  <c r="J60" i="17"/>
  <c r="I60" i="17"/>
  <c r="K52" i="17"/>
  <c r="J52" i="17"/>
  <c r="I52" i="17"/>
  <c r="H51" i="17"/>
  <c r="K43" i="17"/>
  <c r="J43" i="17"/>
  <c r="I43" i="17"/>
  <c r="K34" i="17"/>
  <c r="J34" i="17"/>
  <c r="I34" i="17"/>
  <c r="K26" i="17"/>
  <c r="J26" i="17"/>
  <c r="I26" i="17"/>
  <c r="W19" i="17"/>
  <c r="V19" i="17"/>
  <c r="U19" i="17"/>
  <c r="W15" i="17"/>
  <c r="V15" i="17"/>
  <c r="U15" i="17"/>
  <c r="W11" i="17"/>
  <c r="V11" i="17"/>
  <c r="U11" i="17"/>
  <c r="K156" i="16"/>
  <c r="J156" i="16"/>
  <c r="I156" i="16"/>
  <c r="K139" i="16"/>
  <c r="J139" i="16"/>
  <c r="I139" i="16"/>
  <c r="H147" i="16"/>
  <c r="K130" i="16"/>
  <c r="J130" i="16"/>
  <c r="I130" i="16"/>
  <c r="K122" i="16"/>
  <c r="J122" i="16"/>
  <c r="I122" i="16"/>
  <c r="H121" i="16"/>
  <c r="K113" i="16"/>
  <c r="J113" i="16"/>
  <c r="I113" i="16"/>
  <c r="K104" i="16"/>
  <c r="J104" i="16"/>
  <c r="I104" i="16"/>
  <c r="K96" i="16"/>
  <c r="J96" i="16"/>
  <c r="I96" i="16"/>
  <c r="K87" i="16"/>
  <c r="J87" i="16"/>
  <c r="I87" i="16"/>
  <c r="I70" i="16"/>
  <c r="K70" i="16"/>
  <c r="J70" i="16"/>
  <c r="I61" i="16"/>
  <c r="K61" i="16"/>
  <c r="J61" i="16"/>
  <c r="I53" i="16"/>
  <c r="K53" i="16"/>
  <c r="J53" i="16"/>
  <c r="I44" i="16"/>
  <c r="K44" i="16"/>
  <c r="J44" i="16"/>
  <c r="I27" i="16"/>
  <c r="H35" i="16"/>
  <c r="K27" i="16"/>
  <c r="J27" i="16"/>
  <c r="I20" i="16"/>
  <c r="J20" i="16"/>
  <c r="K20" i="16"/>
  <c r="I16" i="16"/>
  <c r="K16" i="16"/>
  <c r="J16" i="16"/>
  <c r="I12" i="16"/>
  <c r="K12" i="16"/>
  <c r="J12" i="16"/>
  <c r="Y130" i="18"/>
  <c r="X130" i="18"/>
  <c r="Y66" i="18"/>
  <c r="X66" i="18"/>
  <c r="R47" i="18"/>
  <c r="Q47" i="18"/>
  <c r="R46" i="18"/>
  <c r="Q46" i="18"/>
  <c r="J39" i="18"/>
  <c r="I39" i="18"/>
  <c r="J38" i="18"/>
  <c r="I38" i="18"/>
  <c r="Y29" i="18"/>
  <c r="X29" i="18"/>
  <c r="Y28" i="18"/>
  <c r="X28" i="18"/>
  <c r="R25" i="18"/>
  <c r="Q25" i="18"/>
  <c r="J25" i="18"/>
  <c r="I25" i="18"/>
  <c r="Y24" i="18"/>
  <c r="X24" i="18"/>
  <c r="R16" i="18"/>
  <c r="Q16" i="18"/>
  <c r="J16" i="18"/>
  <c r="I16" i="18"/>
  <c r="Y15" i="18"/>
  <c r="X15" i="18"/>
  <c r="Y32" i="18"/>
  <c r="X32" i="18"/>
  <c r="Y41" i="18"/>
  <c r="X41" i="18"/>
  <c r="Y58" i="18"/>
  <c r="X58" i="18"/>
  <c r="Y67" i="18"/>
  <c r="X67" i="18"/>
  <c r="Y75" i="18"/>
  <c r="X75" i="18"/>
  <c r="Y84" i="18"/>
  <c r="X84" i="18"/>
  <c r="Y93" i="18"/>
  <c r="W92" i="18"/>
  <c r="X93" i="18"/>
  <c r="Y101" i="18"/>
  <c r="X101" i="18"/>
  <c r="Y110" i="18"/>
  <c r="W118" i="18"/>
  <c r="X110" i="18"/>
  <c r="Y129" i="18"/>
  <c r="X129" i="18"/>
  <c r="Y136" i="18"/>
  <c r="X136" i="18"/>
  <c r="Y30" i="18"/>
  <c r="X30" i="18"/>
  <c r="X39" i="18"/>
  <c r="Y39" i="18"/>
  <c r="Y47" i="18"/>
  <c r="X47" i="18"/>
  <c r="Y56" i="18"/>
  <c r="X56" i="18"/>
  <c r="Y65" i="18"/>
  <c r="X65" i="18"/>
  <c r="W64" i="18"/>
  <c r="Y73" i="18"/>
  <c r="X73" i="18"/>
  <c r="Y82" i="18"/>
  <c r="X82" i="18"/>
  <c r="W90" i="18"/>
  <c r="Y99" i="18"/>
  <c r="X99" i="18"/>
  <c r="Y108" i="18"/>
  <c r="X108" i="18"/>
  <c r="Y116" i="18"/>
  <c r="X116" i="18"/>
  <c r="X124" i="18"/>
  <c r="W132" i="18"/>
  <c r="Y124" i="18"/>
  <c r="X141" i="18"/>
  <c r="Y141" i="18"/>
  <c r="Y158" i="18"/>
  <c r="X158" i="18"/>
  <c r="Y55" i="18"/>
  <c r="X55" i="18"/>
  <c r="Y72" i="18"/>
  <c r="X72" i="18"/>
  <c r="Y81" i="18"/>
  <c r="X81" i="18"/>
  <c r="Y89" i="18"/>
  <c r="X89" i="18"/>
  <c r="Y98" i="18"/>
  <c r="X98" i="18"/>
  <c r="Y107" i="18"/>
  <c r="X107" i="18"/>
  <c r="W106" i="18"/>
  <c r="Y115" i="18"/>
  <c r="X115" i="18"/>
  <c r="Y139" i="18"/>
  <c r="X139" i="18"/>
  <c r="Y154" i="18"/>
  <c r="X154" i="18"/>
  <c r="Y54" i="18"/>
  <c r="X54" i="18"/>
  <c r="W62" i="18"/>
  <c r="Y71" i="18"/>
  <c r="X71" i="18"/>
  <c r="Y80" i="18"/>
  <c r="X80" i="18"/>
  <c r="Y88" i="18"/>
  <c r="X88" i="18"/>
  <c r="Y97" i="18"/>
  <c r="X97" i="18"/>
  <c r="Y114" i="18"/>
  <c r="X114" i="18"/>
  <c r="Y123" i="18"/>
  <c r="X123" i="18"/>
  <c r="Y150" i="18"/>
  <c r="X150" i="18"/>
  <c r="Y27" i="18"/>
  <c r="X27" i="18"/>
  <c r="Y44" i="18"/>
  <c r="X44" i="18"/>
  <c r="Y53" i="18"/>
  <c r="X53" i="18"/>
  <c r="Y61" i="18"/>
  <c r="X61" i="18"/>
  <c r="Y70" i="18"/>
  <c r="X70" i="18"/>
  <c r="Y79" i="18"/>
  <c r="X79" i="18"/>
  <c r="W78" i="18"/>
  <c r="Y87" i="18"/>
  <c r="X87" i="18"/>
  <c r="Y96" i="18"/>
  <c r="X96" i="18"/>
  <c r="W104" i="18"/>
  <c r="Y113" i="18"/>
  <c r="X113" i="18"/>
  <c r="Y122" i="18"/>
  <c r="X122" i="18"/>
  <c r="X126" i="18"/>
  <c r="Y126" i="18"/>
  <c r="Y145" i="18"/>
  <c r="X145" i="18"/>
  <c r="X26" i="18"/>
  <c r="W34" i="18"/>
  <c r="Y26" i="18"/>
  <c r="X43" i="18"/>
  <c r="Y43" i="18"/>
  <c r="X52" i="18"/>
  <c r="Y52" i="18"/>
  <c r="X60" i="18"/>
  <c r="Y60" i="18"/>
  <c r="X69" i="18"/>
  <c r="Y69" i="18"/>
  <c r="X86" i="18"/>
  <c r="Y86" i="18"/>
  <c r="X95" i="18"/>
  <c r="Y95" i="18"/>
  <c r="X103" i="18"/>
  <c r="Y103" i="18"/>
  <c r="X112" i="18"/>
  <c r="Y112" i="18"/>
  <c r="X121" i="18"/>
  <c r="W120" i="18"/>
  <c r="Y121" i="18"/>
  <c r="Y127" i="18"/>
  <c r="X127" i="18"/>
  <c r="Y25" i="18"/>
  <c r="X25" i="18"/>
  <c r="X33" i="18"/>
  <c r="Y33" i="18"/>
  <c r="X42" i="18"/>
  <c r="Y42" i="18"/>
  <c r="X51" i="18"/>
  <c r="W50" i="18"/>
  <c r="Y51" i="18"/>
  <c r="X59" i="18"/>
  <c r="Y59" i="18"/>
  <c r="W76" i="18"/>
  <c r="X68" i="18"/>
  <c r="Y68" i="18"/>
  <c r="X85" i="18"/>
  <c r="Y85" i="18"/>
  <c r="X94" i="18"/>
  <c r="Y94" i="18"/>
  <c r="X102" i="18"/>
  <c r="Y102" i="18"/>
  <c r="X111" i="18"/>
  <c r="Y111" i="18"/>
  <c r="X128" i="18"/>
  <c r="Y128" i="18"/>
  <c r="X135" i="18"/>
  <c r="W134" i="18"/>
  <c r="Y135" i="18"/>
  <c r="Y138" i="18"/>
  <c r="W146" i="18"/>
  <c r="X138" i="18"/>
  <c r="Y131" i="18"/>
  <c r="X131" i="18"/>
  <c r="X140" i="18"/>
  <c r="Y140" i="18"/>
  <c r="Y149" i="18"/>
  <c r="X149" i="18"/>
  <c r="W148" i="18"/>
  <c r="Y157" i="18"/>
  <c r="X157" i="18"/>
  <c r="X156" i="18"/>
  <c r="Y156" i="18"/>
  <c r="Y155" i="18"/>
  <c r="X155" i="18"/>
  <c r="Y144" i="18"/>
  <c r="X144" i="18"/>
  <c r="Y153" i="18"/>
  <c r="X153" i="18"/>
  <c r="X143" i="18"/>
  <c r="Y143" i="18"/>
  <c r="X152" i="18"/>
  <c r="W160" i="18"/>
  <c r="Y152" i="18"/>
  <c r="Y125" i="18"/>
  <c r="X125" i="18"/>
  <c r="Y142" i="18"/>
  <c r="X142" i="18"/>
  <c r="Y151" i="18"/>
  <c r="X151" i="18"/>
  <c r="Y159" i="18"/>
  <c r="X159" i="18"/>
  <c r="K154" i="17"/>
  <c r="J154" i="17"/>
  <c r="I154" i="17"/>
  <c r="K145" i="17"/>
  <c r="J145" i="17"/>
  <c r="I145" i="17"/>
  <c r="K137" i="17"/>
  <c r="J137" i="17"/>
  <c r="I137" i="17"/>
  <c r="K128" i="17"/>
  <c r="J128" i="17"/>
  <c r="I128" i="17"/>
  <c r="K111" i="17"/>
  <c r="J111" i="17"/>
  <c r="I111" i="17"/>
  <c r="H119" i="17"/>
  <c r="K102" i="17"/>
  <c r="J102" i="17"/>
  <c r="I102" i="17"/>
  <c r="K94" i="17"/>
  <c r="J94" i="17"/>
  <c r="I94" i="17"/>
  <c r="H93" i="17"/>
  <c r="K85" i="17"/>
  <c r="J85" i="17"/>
  <c r="I85" i="17"/>
  <c r="K76" i="17"/>
  <c r="J76" i="17"/>
  <c r="I76" i="17"/>
  <c r="K68" i="17"/>
  <c r="J68" i="17"/>
  <c r="I68" i="17"/>
  <c r="K59" i="17"/>
  <c r="J59" i="17"/>
  <c r="I59" i="17"/>
  <c r="K42" i="17"/>
  <c r="J42" i="17"/>
  <c r="I42" i="17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J69" i="16"/>
  <c r="I69" i="16"/>
  <c r="H77" i="16"/>
  <c r="K69" i="16"/>
  <c r="J60" i="16"/>
  <c r="I60" i="16"/>
  <c r="K60" i="16"/>
  <c r="J52" i="16"/>
  <c r="I52" i="16"/>
  <c r="H51" i="16"/>
  <c r="K52" i="16"/>
  <c r="J43" i="16"/>
  <c r="I43" i="16"/>
  <c r="K43" i="16"/>
  <c r="J34" i="16"/>
  <c r="I34" i="16"/>
  <c r="K34" i="16"/>
  <c r="J26" i="16"/>
  <c r="I26" i="16"/>
  <c r="K26" i="16"/>
  <c r="J140" i="15"/>
  <c r="M140" i="15"/>
  <c r="L140" i="15"/>
  <c r="K140" i="15"/>
  <c r="I140" i="15"/>
  <c r="L132" i="15"/>
  <c r="K132" i="15"/>
  <c r="M132" i="15"/>
  <c r="J132" i="15"/>
  <c r="I132" i="15"/>
  <c r="M117" i="15"/>
  <c r="I117" i="15"/>
  <c r="L117" i="15"/>
  <c r="K117" i="15"/>
  <c r="J117" i="15"/>
  <c r="K110" i="15"/>
  <c r="J110" i="15"/>
  <c r="M110" i="15"/>
  <c r="L110" i="15"/>
  <c r="I110" i="15"/>
  <c r="J87" i="15"/>
  <c r="I87" i="15"/>
  <c r="M87" i="15"/>
  <c r="L87" i="15"/>
  <c r="K87" i="15"/>
  <c r="J71" i="15"/>
  <c r="M71" i="15"/>
  <c r="L71" i="15"/>
  <c r="K71" i="15"/>
  <c r="I71" i="15"/>
  <c r="M48" i="15"/>
  <c r="I48" i="15"/>
  <c r="L48" i="15"/>
  <c r="K48" i="15"/>
  <c r="J48" i="15"/>
  <c r="K41" i="15"/>
  <c r="J41" i="15"/>
  <c r="H49" i="15"/>
  <c r="M41" i="15"/>
  <c r="L41" i="15"/>
  <c r="I41" i="15"/>
  <c r="M16" i="15"/>
  <c r="I16" i="15"/>
  <c r="L16" i="15"/>
  <c r="K16" i="15"/>
  <c r="J16" i="15"/>
  <c r="X13" i="15"/>
  <c r="V21" i="15"/>
  <c r="Y13" i="15"/>
  <c r="W13" i="15"/>
  <c r="J13" i="15"/>
  <c r="M13" i="15"/>
  <c r="H21" i="15"/>
  <c r="L13" i="15"/>
  <c r="K13" i="15"/>
  <c r="I13" i="15"/>
  <c r="H56" i="12"/>
  <c r="I9" i="12"/>
  <c r="L9" i="12"/>
  <c r="K9" i="12"/>
  <c r="J9" i="12"/>
  <c r="H54" i="12"/>
  <c r="I7" i="12"/>
  <c r="L7" i="12"/>
  <c r="K7" i="12"/>
  <c r="J7" i="12"/>
  <c r="L141" i="15"/>
  <c r="K141" i="15"/>
  <c r="I141" i="15"/>
  <c r="M141" i="15"/>
  <c r="J141" i="15"/>
  <c r="M126" i="15"/>
  <c r="I126" i="15"/>
  <c r="J126" i="15"/>
  <c r="L126" i="15"/>
  <c r="K126" i="15"/>
  <c r="K118" i="15"/>
  <c r="J118" i="15"/>
  <c r="I118" i="15"/>
  <c r="M118" i="15"/>
  <c r="L118" i="15"/>
  <c r="J96" i="15"/>
  <c r="I96" i="15"/>
  <c r="M96" i="15"/>
  <c r="K96" i="15"/>
  <c r="L96" i="15"/>
  <c r="J80" i="15"/>
  <c r="I80" i="15"/>
  <c r="M80" i="15"/>
  <c r="L80" i="15"/>
  <c r="K80" i="15"/>
  <c r="L72" i="15"/>
  <c r="K72" i="15"/>
  <c r="I72" i="15"/>
  <c r="M72" i="15"/>
  <c r="J72" i="15"/>
  <c r="M57" i="15"/>
  <c r="I57" i="15"/>
  <c r="J57" i="15"/>
  <c r="L57" i="15"/>
  <c r="K57" i="15"/>
  <c r="J27" i="15"/>
  <c r="I27" i="15"/>
  <c r="M27" i="15"/>
  <c r="K27" i="15"/>
  <c r="H35" i="15"/>
  <c r="L27" i="15"/>
  <c r="Y16" i="15"/>
  <c r="X16" i="15"/>
  <c r="W16" i="15"/>
  <c r="M14" i="15"/>
  <c r="I14" i="15"/>
  <c r="J14" i="15"/>
  <c r="L14" i="15"/>
  <c r="K14" i="15"/>
  <c r="K157" i="15"/>
  <c r="J157" i="15"/>
  <c r="I157" i="15"/>
  <c r="M157" i="15"/>
  <c r="L157" i="15"/>
  <c r="M135" i="15"/>
  <c r="I135" i="15"/>
  <c r="K135" i="15"/>
  <c r="J135" i="15"/>
  <c r="L135" i="15"/>
  <c r="K127" i="15"/>
  <c r="J127" i="15"/>
  <c r="L127" i="15"/>
  <c r="I127" i="15"/>
  <c r="M127" i="15"/>
  <c r="J104" i="15"/>
  <c r="I104" i="15"/>
  <c r="M104" i="15"/>
  <c r="L104" i="15"/>
  <c r="K104" i="15"/>
  <c r="J88" i="15"/>
  <c r="K88" i="15"/>
  <c r="I88" i="15"/>
  <c r="M88" i="15"/>
  <c r="L88" i="15"/>
  <c r="L81" i="15"/>
  <c r="K81" i="15"/>
  <c r="J81" i="15"/>
  <c r="I81" i="15"/>
  <c r="M81" i="15"/>
  <c r="J130" i="15"/>
  <c r="I130" i="15"/>
  <c r="M130" i="15"/>
  <c r="L130" i="15"/>
  <c r="K130" i="15"/>
  <c r="J114" i="15"/>
  <c r="M114" i="15"/>
  <c r="L114" i="15"/>
  <c r="K114" i="15"/>
  <c r="I114" i="15"/>
  <c r="L107" i="15"/>
  <c r="K107" i="15"/>
  <c r="M107" i="15"/>
  <c r="J107" i="15"/>
  <c r="I107" i="15"/>
  <c r="K84" i="15"/>
  <c r="J84" i="15"/>
  <c r="M84" i="15"/>
  <c r="L84" i="15"/>
  <c r="I84" i="15"/>
  <c r="J61" i="15"/>
  <c r="I61" i="15"/>
  <c r="M61" i="15"/>
  <c r="L61" i="15"/>
  <c r="K61" i="15"/>
  <c r="J45" i="15"/>
  <c r="M45" i="15"/>
  <c r="L45" i="15"/>
  <c r="K45" i="15"/>
  <c r="I45" i="15"/>
  <c r="L38" i="15"/>
  <c r="K38" i="15"/>
  <c r="M38" i="15"/>
  <c r="J38" i="15"/>
  <c r="I38" i="15"/>
  <c r="M23" i="15"/>
  <c r="I23" i="15"/>
  <c r="L23" i="15"/>
  <c r="K23" i="15"/>
  <c r="J23" i="15"/>
  <c r="X17" i="15"/>
  <c r="Y17" i="15"/>
  <c r="W17" i="15"/>
  <c r="Y10" i="15"/>
  <c r="X10" i="15"/>
  <c r="W10" i="15"/>
  <c r="I10" i="15"/>
  <c r="M10" i="15"/>
  <c r="L10" i="15"/>
  <c r="K10" i="15"/>
  <c r="J10" i="15"/>
  <c r="J131" i="15"/>
  <c r="M131" i="15"/>
  <c r="L131" i="15"/>
  <c r="K131" i="15"/>
  <c r="I131" i="15"/>
  <c r="L124" i="15"/>
  <c r="K124" i="15"/>
  <c r="M124" i="15"/>
  <c r="J124" i="15"/>
  <c r="I124" i="15"/>
  <c r="M109" i="15"/>
  <c r="I109" i="15"/>
  <c r="L109" i="15"/>
  <c r="K109" i="15"/>
  <c r="J109" i="15"/>
  <c r="K101" i="15"/>
  <c r="J101" i="15"/>
  <c r="M101" i="15"/>
  <c r="L101" i="15"/>
  <c r="I101" i="15"/>
  <c r="J79" i="15"/>
  <c r="I79" i="15"/>
  <c r="M79" i="15"/>
  <c r="L79" i="15"/>
  <c r="K79" i="15"/>
  <c r="J62" i="15"/>
  <c r="M62" i="15"/>
  <c r="L62" i="15"/>
  <c r="K62" i="15"/>
  <c r="I62" i="15"/>
  <c r="L55" i="15"/>
  <c r="K55" i="15"/>
  <c r="H63" i="15"/>
  <c r="M55" i="15"/>
  <c r="J55" i="15"/>
  <c r="I55" i="15"/>
  <c r="M40" i="15"/>
  <c r="I40" i="15"/>
  <c r="L40" i="15"/>
  <c r="K40" i="15"/>
  <c r="J40" i="15"/>
  <c r="K32" i="15"/>
  <c r="J32" i="15"/>
  <c r="M32" i="15"/>
  <c r="L32" i="15"/>
  <c r="I32" i="15"/>
  <c r="Y20" i="15"/>
  <c r="X20" i="15"/>
  <c r="W20" i="15"/>
  <c r="M18" i="15"/>
  <c r="I18" i="15"/>
  <c r="L18" i="15"/>
  <c r="K18" i="15"/>
  <c r="J18" i="15"/>
  <c r="Y12" i="15"/>
  <c r="X12" i="15"/>
  <c r="W12" i="15"/>
  <c r="I12" i="15"/>
  <c r="M12" i="15"/>
  <c r="L12" i="15"/>
  <c r="K12" i="15"/>
  <c r="J12" i="15"/>
  <c r="M143" i="15"/>
  <c r="J143" i="15"/>
  <c r="I143" i="15"/>
  <c r="L143" i="15"/>
  <c r="K143" i="15"/>
  <c r="M152" i="15"/>
  <c r="J152" i="15"/>
  <c r="I152" i="15"/>
  <c r="L152" i="15"/>
  <c r="K152" i="15"/>
  <c r="M160" i="15"/>
  <c r="J160" i="15"/>
  <c r="I160" i="15"/>
  <c r="L160" i="15"/>
  <c r="K160" i="15"/>
  <c r="M26" i="15"/>
  <c r="L26" i="15"/>
  <c r="I26" i="15"/>
  <c r="K26" i="15"/>
  <c r="J26" i="15"/>
  <c r="M34" i="15"/>
  <c r="L34" i="15"/>
  <c r="J34" i="15"/>
  <c r="I34" i="15"/>
  <c r="K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H77" i="15"/>
  <c r="K69" i="15"/>
  <c r="J69" i="15"/>
  <c r="I69" i="15"/>
  <c r="M86" i="15"/>
  <c r="L86" i="15"/>
  <c r="K86" i="15"/>
  <c r="J86" i="15"/>
  <c r="I86" i="15"/>
  <c r="M95" i="15"/>
  <c r="L95" i="15"/>
  <c r="I95" i="15"/>
  <c r="K95" i="15"/>
  <c r="J95" i="15"/>
  <c r="M103" i="15"/>
  <c r="L103" i="15"/>
  <c r="J103" i="15"/>
  <c r="I103" i="15"/>
  <c r="K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I146" i="15"/>
  <c r="K146" i="15"/>
  <c r="J146" i="15"/>
  <c r="M155" i="15"/>
  <c r="L155" i="15"/>
  <c r="I155" i="15"/>
  <c r="K155" i="15"/>
  <c r="J155" i="15"/>
  <c r="L150" i="15"/>
  <c r="K150" i="15"/>
  <c r="M150" i="15"/>
  <c r="J150" i="15"/>
  <c r="I150" i="15"/>
  <c r="L158" i="15"/>
  <c r="K158" i="15"/>
  <c r="M158" i="15"/>
  <c r="J158" i="15"/>
  <c r="I158" i="15"/>
  <c r="I30" i="15"/>
  <c r="L30" i="15"/>
  <c r="M30" i="15"/>
  <c r="K30" i="15"/>
  <c r="J30" i="15"/>
  <c r="I39" i="15"/>
  <c r="L39" i="15"/>
  <c r="M39" i="15"/>
  <c r="K39" i="15"/>
  <c r="J39" i="15"/>
  <c r="I47" i="15"/>
  <c r="L47" i="15"/>
  <c r="M47" i="15"/>
  <c r="K47" i="15"/>
  <c r="J47" i="15"/>
  <c r="I56" i="15"/>
  <c r="L56" i="15"/>
  <c r="M56" i="15"/>
  <c r="K56" i="15"/>
  <c r="J56" i="15"/>
  <c r="I65" i="15"/>
  <c r="L65" i="15"/>
  <c r="J65" i="15"/>
  <c r="M65" i="15"/>
  <c r="K65" i="15"/>
  <c r="I73" i="15"/>
  <c r="L73" i="15"/>
  <c r="K73" i="15"/>
  <c r="J73" i="15"/>
  <c r="M73" i="15"/>
  <c r="I82" i="15"/>
  <c r="L82" i="15"/>
  <c r="M82" i="15"/>
  <c r="K82" i="15"/>
  <c r="J82" i="15"/>
  <c r="I90" i="15"/>
  <c r="L90" i="15"/>
  <c r="M90" i="15"/>
  <c r="K90" i="15"/>
  <c r="J90" i="15"/>
  <c r="I99" i="15"/>
  <c r="L99" i="15"/>
  <c r="M99" i="15"/>
  <c r="K99" i="15"/>
  <c r="J99" i="15"/>
  <c r="I108" i="15"/>
  <c r="L108" i="15"/>
  <c r="M108" i="15"/>
  <c r="K108" i="15"/>
  <c r="J108" i="15"/>
  <c r="I116" i="15"/>
  <c r="L116" i="15"/>
  <c r="M116" i="15"/>
  <c r="K116" i="15"/>
  <c r="J116" i="15"/>
  <c r="I125" i="15"/>
  <c r="H133" i="15"/>
  <c r="L125" i="15"/>
  <c r="M125" i="15"/>
  <c r="K125" i="15"/>
  <c r="J125" i="15"/>
  <c r="I142" i="15"/>
  <c r="M142" i="15"/>
  <c r="L142" i="15"/>
  <c r="K142" i="15"/>
  <c r="J142" i="15"/>
  <c r="I151" i="15"/>
  <c r="M151" i="15"/>
  <c r="L151" i="15"/>
  <c r="K151" i="15"/>
  <c r="J151" i="15"/>
  <c r="I159" i="15"/>
  <c r="M159" i="15"/>
  <c r="L159" i="15"/>
  <c r="K159" i="15"/>
  <c r="J159" i="15"/>
  <c r="K25" i="15"/>
  <c r="M25" i="15"/>
  <c r="L25" i="15"/>
  <c r="J25" i="15"/>
  <c r="I25" i="15"/>
  <c r="K33" i="15"/>
  <c r="I33" i="15"/>
  <c r="M33" i="15"/>
  <c r="L33" i="15"/>
  <c r="J33" i="15"/>
  <c r="K42" i="15"/>
  <c r="J42" i="15"/>
  <c r="I42" i="15"/>
  <c r="M42" i="15"/>
  <c r="L42" i="15"/>
  <c r="K51" i="15"/>
  <c r="L51" i="15"/>
  <c r="J51" i="15"/>
  <c r="I51" i="15"/>
  <c r="M51" i="15"/>
  <c r="K59" i="15"/>
  <c r="M59" i="15"/>
  <c r="L59" i="15"/>
  <c r="J59" i="15"/>
  <c r="I59" i="15"/>
  <c r="K68" i="15"/>
  <c r="M68" i="15"/>
  <c r="L68" i="15"/>
  <c r="J68" i="15"/>
  <c r="I68" i="15"/>
  <c r="K76" i="15"/>
  <c r="M76" i="15"/>
  <c r="L76" i="15"/>
  <c r="J76" i="15"/>
  <c r="I76" i="15"/>
  <c r="K85" i="15"/>
  <c r="M85" i="15"/>
  <c r="L85" i="15"/>
  <c r="J85" i="15"/>
  <c r="I85" i="15"/>
  <c r="K94" i="15"/>
  <c r="M94" i="15"/>
  <c r="L94" i="15"/>
  <c r="J94" i="15"/>
  <c r="I94" i="15"/>
  <c r="K102" i="15"/>
  <c r="I102" i="15"/>
  <c r="M102" i="15"/>
  <c r="L102" i="15"/>
  <c r="J102" i="15"/>
  <c r="H119" i="15"/>
  <c r="K111" i="15"/>
  <c r="J111" i="15"/>
  <c r="I111" i="15"/>
  <c r="M111" i="15"/>
  <c r="L111" i="15"/>
  <c r="K128" i="15"/>
  <c r="M128" i="15"/>
  <c r="L128" i="15"/>
  <c r="J128" i="15"/>
  <c r="I128" i="15"/>
  <c r="K137" i="15"/>
  <c r="M137" i="15"/>
  <c r="L137" i="15"/>
  <c r="J137" i="15"/>
  <c r="I137" i="15"/>
  <c r="L145" i="15"/>
  <c r="K145" i="15"/>
  <c r="J145" i="15"/>
  <c r="M145" i="15"/>
  <c r="I145" i="15"/>
  <c r="L154" i="15"/>
  <c r="K154" i="15"/>
  <c r="J154" i="15"/>
  <c r="M154" i="15"/>
  <c r="I154" i="15"/>
  <c r="L52" i="12"/>
  <c r="K52" i="12"/>
  <c r="J52" i="12"/>
  <c r="I52" i="12"/>
  <c r="K50" i="12"/>
  <c r="J50" i="12"/>
  <c r="I50" i="12"/>
  <c r="L50" i="12"/>
  <c r="I48" i="12"/>
  <c r="L48" i="12"/>
  <c r="J48" i="12"/>
  <c r="K48" i="12"/>
  <c r="L46" i="12"/>
  <c r="K46" i="12"/>
  <c r="J46" i="12"/>
  <c r="I46" i="12"/>
  <c r="L44" i="12"/>
  <c r="K44" i="12"/>
  <c r="J44" i="12"/>
  <c r="I44" i="12"/>
  <c r="K42" i="12"/>
  <c r="J42" i="12"/>
  <c r="I42" i="12"/>
  <c r="L42" i="12"/>
  <c r="I40" i="12"/>
  <c r="L40" i="12"/>
  <c r="J40" i="12"/>
  <c r="K40" i="12"/>
  <c r="L38" i="12"/>
  <c r="K38" i="12"/>
  <c r="J38" i="12"/>
  <c r="I38" i="12"/>
  <c r="L36" i="12"/>
  <c r="K36" i="12"/>
  <c r="J36" i="12"/>
  <c r="I36" i="12"/>
  <c r="K34" i="12"/>
  <c r="J34" i="12"/>
  <c r="I34" i="12"/>
  <c r="L34" i="12"/>
  <c r="I32" i="12"/>
  <c r="L32" i="12"/>
  <c r="J32" i="12"/>
  <c r="K32" i="12"/>
  <c r="L30" i="12"/>
  <c r="K30" i="12"/>
  <c r="J30" i="12"/>
  <c r="I30" i="12"/>
  <c r="L28" i="12"/>
  <c r="K28" i="12"/>
  <c r="J28" i="12"/>
  <c r="I28" i="12"/>
  <c r="K26" i="12"/>
  <c r="J26" i="12"/>
  <c r="I26" i="12"/>
  <c r="L26" i="12"/>
  <c r="I24" i="12"/>
  <c r="L24" i="12"/>
  <c r="J24" i="12"/>
  <c r="K24" i="12"/>
  <c r="L22" i="12"/>
  <c r="K22" i="12"/>
  <c r="J22" i="12"/>
  <c r="I22" i="12"/>
  <c r="L20" i="12"/>
  <c r="K20" i="12"/>
  <c r="J20" i="12"/>
  <c r="I20" i="12"/>
  <c r="K18" i="12"/>
  <c r="J18" i="12"/>
  <c r="I18" i="12"/>
  <c r="L18" i="12"/>
  <c r="I16" i="12"/>
  <c r="L16" i="12"/>
  <c r="J16" i="12"/>
  <c r="K16" i="12"/>
  <c r="L11" i="12"/>
  <c r="K11" i="12"/>
  <c r="J11" i="12"/>
  <c r="I11" i="12"/>
  <c r="I158" i="13"/>
  <c r="K158" i="13"/>
  <c r="J158" i="13"/>
  <c r="K154" i="13"/>
  <c r="J154" i="13"/>
  <c r="I154" i="13"/>
  <c r="J140" i="13"/>
  <c r="K140" i="13"/>
  <c r="I140" i="13"/>
  <c r="K120" i="13"/>
  <c r="J120" i="13"/>
  <c r="I120" i="13"/>
  <c r="K113" i="13"/>
  <c r="J113" i="13"/>
  <c r="I113" i="13"/>
  <c r="I107" i="13"/>
  <c r="J107" i="13"/>
  <c r="K107" i="13"/>
  <c r="K85" i="13"/>
  <c r="J85" i="13"/>
  <c r="I85" i="13"/>
  <c r="K79" i="13"/>
  <c r="J79" i="13"/>
  <c r="I79" i="13"/>
  <c r="I72" i="13"/>
  <c r="J72" i="13"/>
  <c r="K72" i="13"/>
  <c r="K51" i="13"/>
  <c r="J51" i="13"/>
  <c r="I51" i="13"/>
  <c r="K44" i="13"/>
  <c r="J44" i="13"/>
  <c r="I44" i="13"/>
  <c r="I38" i="13"/>
  <c r="J38" i="13"/>
  <c r="K38" i="13"/>
  <c r="V14" i="12"/>
  <c r="S14" i="12"/>
  <c r="T14" i="12"/>
  <c r="K148" i="13"/>
  <c r="I148" i="13"/>
  <c r="J148" i="13"/>
  <c r="I129" i="13"/>
  <c r="K129" i="13"/>
  <c r="J129" i="13"/>
  <c r="I121" i="13"/>
  <c r="K121" i="13"/>
  <c r="J121" i="13"/>
  <c r="J114" i="13"/>
  <c r="K114" i="13"/>
  <c r="I114" i="13"/>
  <c r="I93" i="13"/>
  <c r="K93" i="13"/>
  <c r="J93" i="13"/>
  <c r="I86" i="13"/>
  <c r="K86" i="13"/>
  <c r="J86" i="13"/>
  <c r="J80" i="13"/>
  <c r="K80" i="13"/>
  <c r="I80" i="13"/>
  <c r="I58" i="13"/>
  <c r="K58" i="13"/>
  <c r="J58" i="13"/>
  <c r="I52" i="13"/>
  <c r="K52" i="13"/>
  <c r="J52" i="13"/>
  <c r="J45" i="13"/>
  <c r="K45" i="13"/>
  <c r="I45" i="13"/>
  <c r="I24" i="13"/>
  <c r="J24" i="13"/>
  <c r="K24" i="13"/>
  <c r="I19" i="13"/>
  <c r="J19" i="13"/>
  <c r="K19" i="13"/>
  <c r="J16" i="13"/>
  <c r="K16" i="13"/>
  <c r="I16" i="13"/>
  <c r="S57" i="12"/>
  <c r="T57" i="12"/>
  <c r="V57" i="12"/>
  <c r="S56" i="12"/>
  <c r="V56" i="12"/>
  <c r="T56" i="12"/>
  <c r="S49" i="12"/>
  <c r="T49" i="12"/>
  <c r="V49" i="12"/>
  <c r="S48" i="12"/>
  <c r="V48" i="12"/>
  <c r="T48" i="12"/>
  <c r="S41" i="12"/>
  <c r="T41" i="12"/>
  <c r="V41" i="12"/>
  <c r="S40" i="12"/>
  <c r="V40" i="12"/>
  <c r="T40" i="12"/>
  <c r="S33" i="12"/>
  <c r="T33" i="12"/>
  <c r="V33" i="12"/>
  <c r="S32" i="12"/>
  <c r="V32" i="12"/>
  <c r="T32" i="12"/>
  <c r="S25" i="12"/>
  <c r="T25" i="12"/>
  <c r="V25" i="12"/>
  <c r="S24" i="12"/>
  <c r="V24" i="12"/>
  <c r="T24" i="12"/>
  <c r="S17" i="12"/>
  <c r="T17" i="12"/>
  <c r="V17" i="12"/>
  <c r="S16" i="12"/>
  <c r="V16" i="12"/>
  <c r="T16" i="12"/>
  <c r="T17" i="14"/>
  <c r="S17" i="14"/>
  <c r="J155" i="13"/>
  <c r="I155" i="13"/>
  <c r="K155" i="13"/>
  <c r="I141" i="13"/>
  <c r="K141" i="13"/>
  <c r="J141" i="13"/>
  <c r="J137" i="13"/>
  <c r="I137" i="13"/>
  <c r="K137" i="13"/>
  <c r="K122" i="13"/>
  <c r="J122" i="13"/>
  <c r="I122" i="13"/>
  <c r="I115" i="13"/>
  <c r="J115" i="13"/>
  <c r="K115" i="13"/>
  <c r="J94" i="13"/>
  <c r="I94" i="13"/>
  <c r="K94" i="13"/>
  <c r="K87" i="13"/>
  <c r="J87" i="13"/>
  <c r="I87" i="13"/>
  <c r="I81" i="13"/>
  <c r="J81" i="13"/>
  <c r="K81" i="13"/>
  <c r="J59" i="13"/>
  <c r="I59" i="13"/>
  <c r="K59" i="13"/>
  <c r="K53" i="13"/>
  <c r="J53" i="13"/>
  <c r="I53" i="13"/>
  <c r="I46" i="13"/>
  <c r="J46" i="13"/>
  <c r="K46" i="13"/>
  <c r="J25" i="13"/>
  <c r="I25" i="13"/>
  <c r="K25" i="13"/>
  <c r="T6" i="12"/>
  <c r="V6" i="12"/>
  <c r="S6" i="12"/>
  <c r="J149" i="13"/>
  <c r="K149" i="13"/>
  <c r="I149" i="13"/>
  <c r="K130" i="13"/>
  <c r="J130" i="13"/>
  <c r="I130" i="13"/>
  <c r="J123" i="13"/>
  <c r="K123" i="13"/>
  <c r="I123" i="13"/>
  <c r="K101" i="13"/>
  <c r="J101" i="13"/>
  <c r="I101" i="13"/>
  <c r="K95" i="13"/>
  <c r="J95" i="13"/>
  <c r="I95" i="13"/>
  <c r="J88" i="13"/>
  <c r="K88" i="13"/>
  <c r="I88" i="13"/>
  <c r="K67" i="13"/>
  <c r="J67" i="13"/>
  <c r="I67" i="13"/>
  <c r="K60" i="13"/>
  <c r="J60" i="13"/>
  <c r="I60" i="13"/>
  <c r="T50" i="12"/>
  <c r="S50" i="12"/>
  <c r="V50" i="12"/>
  <c r="S43" i="12"/>
  <c r="T43" i="12"/>
  <c r="V43" i="12"/>
  <c r="T42" i="12"/>
  <c r="S42" i="12"/>
  <c r="V42" i="12"/>
  <c r="K156" i="13"/>
  <c r="J156" i="13"/>
  <c r="I156" i="13"/>
  <c r="K138" i="13"/>
  <c r="J138" i="13"/>
  <c r="I138" i="13"/>
  <c r="H146" i="13"/>
  <c r="I124" i="13"/>
  <c r="K124" i="13"/>
  <c r="J124" i="13"/>
  <c r="H132" i="13"/>
  <c r="K102" i="13"/>
  <c r="J102" i="13"/>
  <c r="I102" i="13"/>
  <c r="K96" i="13"/>
  <c r="J96" i="13"/>
  <c r="I96" i="13"/>
  <c r="H104" i="13"/>
  <c r="I89" i="13"/>
  <c r="J89" i="13"/>
  <c r="K89" i="13"/>
  <c r="K68" i="13"/>
  <c r="J68" i="13"/>
  <c r="I68" i="13"/>
  <c r="H76" i="13"/>
  <c r="K61" i="13"/>
  <c r="J61" i="13"/>
  <c r="I61" i="13"/>
  <c r="I55" i="13"/>
  <c r="J55" i="13"/>
  <c r="K55" i="13"/>
  <c r="S13" i="14"/>
  <c r="T13" i="14"/>
  <c r="T21" i="14"/>
  <c r="S21" i="14"/>
  <c r="T12" i="14"/>
  <c r="S12" i="14"/>
  <c r="S20" i="14"/>
  <c r="T20" i="14"/>
  <c r="T19" i="14"/>
  <c r="S19" i="14"/>
  <c r="T14" i="14"/>
  <c r="S14" i="14"/>
  <c r="T22" i="14"/>
  <c r="S22" i="14"/>
  <c r="I150" i="13"/>
  <c r="K150" i="13"/>
  <c r="J150" i="13"/>
  <c r="K145" i="13"/>
  <c r="J145" i="13"/>
  <c r="I145" i="13"/>
  <c r="J131" i="13"/>
  <c r="K131" i="13"/>
  <c r="I131" i="13"/>
  <c r="K110" i="13"/>
  <c r="J110" i="13"/>
  <c r="I110" i="13"/>
  <c r="H118" i="13"/>
  <c r="K103" i="13"/>
  <c r="J103" i="13"/>
  <c r="I103" i="13"/>
  <c r="J97" i="13"/>
  <c r="K97" i="13"/>
  <c r="I97" i="13"/>
  <c r="K75" i="13"/>
  <c r="J75" i="13"/>
  <c r="I75" i="13"/>
  <c r="K69" i="13"/>
  <c r="J69" i="13"/>
  <c r="I69" i="13"/>
  <c r="K41" i="13"/>
  <c r="J41" i="13"/>
  <c r="I41" i="13"/>
  <c r="J28" i="13"/>
  <c r="K28" i="13"/>
  <c r="I28" i="13"/>
  <c r="K14" i="13"/>
  <c r="J14" i="13"/>
  <c r="I14" i="13"/>
  <c r="S53" i="12"/>
  <c r="T53" i="12"/>
  <c r="V53" i="12"/>
  <c r="V52" i="12"/>
  <c r="T52" i="12"/>
  <c r="S52" i="12"/>
  <c r="S45" i="12"/>
  <c r="T45" i="12"/>
  <c r="V45" i="12"/>
  <c r="V44" i="12"/>
  <c r="T44" i="12"/>
  <c r="S44" i="12"/>
  <c r="S37" i="12"/>
  <c r="T37" i="12"/>
  <c r="V37" i="12"/>
  <c r="V36" i="12"/>
  <c r="T36" i="12"/>
  <c r="S36" i="12"/>
  <c r="S29" i="12"/>
  <c r="T29" i="12"/>
  <c r="V29" i="12"/>
  <c r="V28" i="12"/>
  <c r="T28" i="12"/>
  <c r="S28" i="12"/>
  <c r="S21" i="12"/>
  <c r="T21" i="12"/>
  <c r="V21" i="12"/>
  <c r="V20" i="12"/>
  <c r="T20" i="12"/>
  <c r="S20" i="12"/>
  <c r="K128" i="13"/>
  <c r="J128" i="13"/>
  <c r="I128" i="13"/>
  <c r="K112" i="13"/>
  <c r="J112" i="13"/>
  <c r="I112" i="13"/>
  <c r="J106" i="13"/>
  <c r="K106" i="13"/>
  <c r="I106" i="13"/>
  <c r="K84" i="13"/>
  <c r="J84" i="13"/>
  <c r="I84" i="13"/>
  <c r="K78" i="13"/>
  <c r="J78" i="13"/>
  <c r="I78" i="13"/>
  <c r="J71" i="13"/>
  <c r="K71" i="13"/>
  <c r="I71" i="13"/>
  <c r="K50" i="13"/>
  <c r="J50" i="13"/>
  <c r="I50" i="13"/>
  <c r="K43" i="13"/>
  <c r="J43" i="13"/>
  <c r="I43" i="13"/>
  <c r="J37" i="13"/>
  <c r="K37" i="13"/>
  <c r="I37" i="13"/>
  <c r="K18" i="13"/>
  <c r="J18" i="13"/>
  <c r="I18" i="13"/>
  <c r="K15" i="13"/>
  <c r="J15" i="13"/>
  <c r="I15" i="13"/>
  <c r="J12" i="13"/>
  <c r="K12" i="13"/>
  <c r="H20" i="13"/>
  <c r="I12" i="13"/>
  <c r="K23" i="13"/>
  <c r="I23" i="13"/>
  <c r="J23" i="13"/>
  <c r="J31" i="13"/>
  <c r="I31" i="13"/>
  <c r="K31" i="13"/>
  <c r="H48" i="13"/>
  <c r="K40" i="13"/>
  <c r="J40" i="13"/>
  <c r="I40" i="13"/>
  <c r="K57" i="13"/>
  <c r="J57" i="13"/>
  <c r="I57" i="13"/>
  <c r="J66" i="13"/>
  <c r="I66" i="13"/>
  <c r="K66" i="13"/>
  <c r="K74" i="13"/>
  <c r="J74" i="13"/>
  <c r="I74" i="13"/>
  <c r="K83" i="13"/>
  <c r="J83" i="13"/>
  <c r="I83" i="13"/>
  <c r="K92" i="13"/>
  <c r="J92" i="13"/>
  <c r="I92" i="13"/>
  <c r="J100" i="13"/>
  <c r="I100" i="13"/>
  <c r="K100" i="13"/>
  <c r="K109" i="13"/>
  <c r="J109" i="13"/>
  <c r="I109" i="13"/>
  <c r="K117" i="13"/>
  <c r="J117" i="13"/>
  <c r="I117" i="13"/>
  <c r="I126" i="13"/>
  <c r="K126" i="13"/>
  <c r="J126" i="13"/>
  <c r="I135" i="13"/>
  <c r="K135" i="13"/>
  <c r="J135" i="13"/>
  <c r="I143" i="13"/>
  <c r="K143" i="13"/>
  <c r="J143" i="13"/>
  <c r="I152" i="13"/>
  <c r="H160" i="13"/>
  <c r="K152" i="13"/>
  <c r="J152" i="13"/>
  <c r="K127" i="13"/>
  <c r="J127" i="13"/>
  <c r="I127" i="13"/>
  <c r="K136" i="13"/>
  <c r="J136" i="13"/>
  <c r="I136" i="13"/>
  <c r="K144" i="13"/>
  <c r="J144" i="13"/>
  <c r="I144" i="13"/>
  <c r="K153" i="13"/>
  <c r="J153" i="13"/>
  <c r="I153" i="13"/>
  <c r="I9" i="13"/>
  <c r="J9" i="13"/>
  <c r="K9" i="13"/>
  <c r="I13" i="13"/>
  <c r="K13" i="13"/>
  <c r="J13" i="13"/>
  <c r="I17" i="13"/>
  <c r="K17" i="13"/>
  <c r="J17" i="13"/>
  <c r="I22" i="13"/>
  <c r="K22" i="13"/>
  <c r="J22" i="13"/>
  <c r="I30" i="13"/>
  <c r="K30" i="13"/>
  <c r="J30" i="13"/>
  <c r="I39" i="13"/>
  <c r="K39" i="13"/>
  <c r="J39" i="13"/>
  <c r="I47" i="13"/>
  <c r="K47" i="13"/>
  <c r="J47" i="13"/>
  <c r="I56" i="13"/>
  <c r="K56" i="13"/>
  <c r="J56" i="13"/>
  <c r="I65" i="13"/>
  <c r="K65" i="13"/>
  <c r="J65" i="13"/>
  <c r="I73" i="13"/>
  <c r="K73" i="13"/>
  <c r="J73" i="13"/>
  <c r="H90" i="13"/>
  <c r="I82" i="13"/>
  <c r="K82" i="13"/>
  <c r="J82" i="13"/>
  <c r="I99" i="13"/>
  <c r="K99" i="13"/>
  <c r="J99" i="13"/>
  <c r="I108" i="13"/>
  <c r="K108" i="13"/>
  <c r="J108" i="13"/>
  <c r="I116" i="13"/>
  <c r="K116" i="13"/>
  <c r="J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S55" i="12"/>
  <c r="T55" i="12"/>
  <c r="V55" i="12"/>
  <c r="V54" i="12"/>
  <c r="T54" i="12"/>
  <c r="S54" i="12"/>
  <c r="S47" i="12"/>
  <c r="T47" i="12"/>
  <c r="V47" i="12"/>
  <c r="V46" i="12"/>
  <c r="T46" i="12"/>
  <c r="S46" i="12"/>
  <c r="S39" i="12"/>
  <c r="T39" i="12"/>
  <c r="V39" i="12"/>
  <c r="V38" i="12"/>
  <c r="T38" i="12"/>
  <c r="S38" i="12"/>
  <c r="S31" i="12"/>
  <c r="T31" i="12"/>
  <c r="V31" i="12"/>
  <c r="V30" i="12"/>
  <c r="T30" i="12"/>
  <c r="S30" i="12"/>
  <c r="S23" i="12"/>
  <c r="T23" i="12"/>
  <c r="V23" i="12"/>
  <c r="V22" i="12"/>
  <c r="T22" i="12"/>
  <c r="S22" i="12"/>
  <c r="S15" i="12"/>
  <c r="T15" i="12"/>
  <c r="V15" i="12"/>
  <c r="V13" i="12"/>
  <c r="T13" i="12"/>
  <c r="S13" i="12"/>
  <c r="V11" i="12"/>
  <c r="T11" i="12"/>
  <c r="S11" i="12"/>
  <c r="K52" i="6"/>
  <c r="J52" i="6"/>
  <c r="I52" i="6"/>
  <c r="I49" i="6"/>
  <c r="K49" i="6"/>
  <c r="J49" i="6"/>
  <c r="S47" i="6"/>
  <c r="Q47" i="6"/>
  <c r="R47" i="6"/>
  <c r="R44" i="6"/>
  <c r="S44" i="6"/>
  <c r="Q44" i="6"/>
  <c r="K43" i="6"/>
  <c r="J43" i="6"/>
  <c r="I43" i="6"/>
  <c r="Q41" i="6"/>
  <c r="S41" i="6"/>
  <c r="R41" i="6"/>
  <c r="S35" i="6"/>
  <c r="Q35" i="6"/>
  <c r="R35" i="6"/>
  <c r="K23" i="6"/>
  <c r="J23" i="6"/>
  <c r="I23" i="6"/>
  <c r="S16" i="6"/>
  <c r="Q16" i="6"/>
  <c r="R16" i="6"/>
  <c r="J16" i="6"/>
  <c r="K16" i="6"/>
  <c r="I16" i="6"/>
  <c r="R8" i="6"/>
  <c r="S8" i="6"/>
  <c r="Q8" i="6"/>
  <c r="J8" i="6"/>
  <c r="K8" i="6"/>
  <c r="I8" i="6"/>
  <c r="M44" i="5"/>
  <c r="L44" i="5"/>
  <c r="K44" i="5"/>
  <c r="J44" i="5"/>
  <c r="I44" i="5"/>
  <c r="W42" i="5"/>
  <c r="T42" i="5"/>
  <c r="V42" i="5"/>
  <c r="U42" i="5"/>
  <c r="S42" i="5"/>
  <c r="M36" i="5"/>
  <c r="J36" i="5"/>
  <c r="L36" i="5"/>
  <c r="K36" i="5"/>
  <c r="I36" i="5"/>
  <c r="T34" i="5"/>
  <c r="W34" i="5"/>
  <c r="V34" i="5"/>
  <c r="U34" i="5"/>
  <c r="S34" i="5"/>
  <c r="J28" i="5"/>
  <c r="M28" i="5"/>
  <c r="L28" i="5"/>
  <c r="K28" i="5"/>
  <c r="I28" i="5"/>
  <c r="W26" i="5"/>
  <c r="T26" i="5"/>
  <c r="V26" i="5"/>
  <c r="U26" i="5"/>
  <c r="S26" i="5"/>
  <c r="J20" i="5"/>
  <c r="M20" i="5"/>
  <c r="L20" i="5"/>
  <c r="K20" i="5"/>
  <c r="I20" i="5"/>
  <c r="T18" i="5"/>
  <c r="W18" i="5"/>
  <c r="V18" i="5"/>
  <c r="U18" i="5"/>
  <c r="S18" i="5"/>
  <c r="W15" i="5"/>
  <c r="V15" i="5"/>
  <c r="U15" i="5"/>
  <c r="S15" i="5"/>
  <c r="T15" i="5"/>
  <c r="J9" i="5"/>
  <c r="M9" i="5"/>
  <c r="L9" i="5"/>
  <c r="K9" i="5"/>
  <c r="I9" i="5"/>
  <c r="T7" i="5"/>
  <c r="W7" i="5"/>
  <c r="V7" i="5"/>
  <c r="U7" i="5"/>
  <c r="S7" i="5"/>
  <c r="F122" i="3"/>
  <c r="F121" i="3"/>
  <c r="F120" i="3"/>
  <c r="F119" i="3"/>
  <c r="F118" i="3"/>
  <c r="F117" i="3"/>
  <c r="F116" i="3"/>
  <c r="F115" i="3"/>
  <c r="F114" i="3"/>
  <c r="F113" i="3"/>
  <c r="J49" i="3"/>
  <c r="K49" i="3"/>
  <c r="K41" i="3"/>
  <c r="J41" i="3"/>
  <c r="G43" i="2"/>
  <c r="G42" i="2"/>
  <c r="K23" i="2"/>
  <c r="L23" i="2"/>
  <c r="J23" i="2"/>
  <c r="K22" i="2"/>
  <c r="L22" i="2"/>
  <c r="J22" i="2"/>
  <c r="K15" i="2"/>
  <c r="J15" i="2"/>
  <c r="I18" i="2"/>
  <c r="L15" i="2"/>
  <c r="K12" i="2"/>
  <c r="J12" i="2"/>
  <c r="L12" i="2"/>
  <c r="K9" i="2"/>
  <c r="J9" i="2"/>
  <c r="L9" i="2"/>
  <c r="L62" i="2"/>
  <c r="K62" i="2"/>
  <c r="J62" i="2"/>
  <c r="H68" i="2"/>
  <c r="F189" i="3"/>
  <c r="F186" i="3"/>
  <c r="H117" i="3"/>
  <c r="U8" i="13"/>
  <c r="V8" i="13"/>
  <c r="W8" i="13"/>
  <c r="Q22" i="6"/>
  <c r="S22" i="6"/>
  <c r="R22" i="6"/>
  <c r="I22" i="6"/>
  <c r="K22" i="6"/>
  <c r="J22" i="6"/>
  <c r="Q15" i="6"/>
  <c r="S15" i="6"/>
  <c r="R15" i="6"/>
  <c r="I15" i="6"/>
  <c r="K15" i="6"/>
  <c r="J15" i="6"/>
  <c r="Q7" i="6"/>
  <c r="S7" i="6"/>
  <c r="R7" i="6"/>
  <c r="I7" i="6"/>
  <c r="K7" i="6"/>
  <c r="J7" i="6"/>
  <c r="I47" i="5"/>
  <c r="K47" i="5"/>
  <c r="M47" i="5"/>
  <c r="L47" i="5"/>
  <c r="J47" i="5"/>
  <c r="S45" i="5"/>
  <c r="U45" i="5"/>
  <c r="W45" i="5"/>
  <c r="V45" i="5"/>
  <c r="T45" i="5"/>
  <c r="I39" i="5"/>
  <c r="M39" i="5"/>
  <c r="K39" i="5"/>
  <c r="L39" i="5"/>
  <c r="J39" i="5"/>
  <c r="S37" i="5"/>
  <c r="W37" i="5"/>
  <c r="U37" i="5"/>
  <c r="V37" i="5"/>
  <c r="T37" i="5"/>
  <c r="I31" i="5"/>
  <c r="K31" i="5"/>
  <c r="M31" i="5"/>
  <c r="L31" i="5"/>
  <c r="J31" i="5"/>
  <c r="S29" i="5"/>
  <c r="U29" i="5"/>
  <c r="W29" i="5"/>
  <c r="V29" i="5"/>
  <c r="T29" i="5"/>
  <c r="I23" i="5"/>
  <c r="M23" i="5"/>
  <c r="K23" i="5"/>
  <c r="L23" i="5"/>
  <c r="J23" i="5"/>
  <c r="S21" i="5"/>
  <c r="U21" i="5"/>
  <c r="W21" i="5"/>
  <c r="V21" i="5"/>
  <c r="T21" i="5"/>
  <c r="I12" i="5"/>
  <c r="K12" i="5"/>
  <c r="M12" i="5"/>
  <c r="L12" i="5"/>
  <c r="J12" i="5"/>
  <c r="S10" i="5"/>
  <c r="W10" i="5"/>
  <c r="V10" i="5"/>
  <c r="U10" i="5"/>
  <c r="T10" i="5"/>
  <c r="J218" i="3"/>
  <c r="K218" i="3"/>
  <c r="L218" i="3"/>
  <c r="J217" i="3"/>
  <c r="L217" i="3"/>
  <c r="K217" i="3"/>
  <c r="J216" i="3"/>
  <c r="L216" i="3"/>
  <c r="K216" i="3"/>
  <c r="J215" i="3"/>
  <c r="L215" i="3"/>
  <c r="K215" i="3"/>
  <c r="J214" i="3"/>
  <c r="L214" i="3"/>
  <c r="K214" i="3"/>
  <c r="J213" i="3"/>
  <c r="L213" i="3"/>
  <c r="K213" i="3"/>
  <c r="J212" i="3"/>
  <c r="L212" i="3"/>
  <c r="K212" i="3"/>
  <c r="J211" i="3"/>
  <c r="L211" i="3"/>
  <c r="K211" i="3"/>
  <c r="J210" i="3"/>
  <c r="L210" i="3"/>
  <c r="K210" i="3"/>
  <c r="J209" i="3"/>
  <c r="L209" i="3"/>
  <c r="K209" i="3"/>
  <c r="J208" i="3"/>
  <c r="L208" i="3"/>
  <c r="K208" i="3"/>
  <c r="E122" i="3"/>
  <c r="E121" i="3"/>
  <c r="E120" i="3"/>
  <c r="E119" i="3"/>
  <c r="E118" i="3"/>
  <c r="E117" i="3"/>
  <c r="E116" i="3"/>
  <c r="E115" i="3"/>
  <c r="E114" i="3"/>
  <c r="E113" i="3"/>
  <c r="J58" i="3"/>
  <c r="K58" i="3"/>
  <c r="J50" i="3"/>
  <c r="K50" i="3"/>
  <c r="J42" i="3"/>
  <c r="K42" i="3"/>
  <c r="F43" i="2"/>
  <c r="F42" i="2"/>
  <c r="K59" i="3"/>
  <c r="J59" i="3"/>
  <c r="E43" i="2"/>
  <c r="E42" i="2"/>
  <c r="K16" i="2"/>
  <c r="J16" i="2"/>
  <c r="K14" i="2"/>
  <c r="J14" i="2"/>
  <c r="I17" i="2"/>
  <c r="L14" i="2"/>
  <c r="K13" i="2"/>
  <c r="J13" i="2"/>
  <c r="L13" i="2"/>
  <c r="K11" i="2"/>
  <c r="J11" i="2"/>
  <c r="L11" i="2"/>
  <c r="K8" i="2"/>
  <c r="J8" i="2"/>
  <c r="L8" i="2"/>
  <c r="K7" i="2"/>
  <c r="J7" i="2"/>
  <c r="L7" i="2"/>
  <c r="L59" i="2"/>
  <c r="K59" i="2"/>
  <c r="J59" i="2"/>
  <c r="F188" i="3"/>
  <c r="H115" i="3"/>
  <c r="I45" i="6"/>
  <c r="K45" i="6"/>
  <c r="J45" i="6"/>
  <c r="K39" i="6"/>
  <c r="I39" i="6"/>
  <c r="J39" i="6"/>
  <c r="Q37" i="6"/>
  <c r="S37" i="6"/>
  <c r="R37" i="6"/>
  <c r="J36" i="6"/>
  <c r="K36" i="6"/>
  <c r="I36" i="6"/>
  <c r="I33" i="6"/>
  <c r="K33" i="6"/>
  <c r="J33" i="6"/>
  <c r="S31" i="6"/>
  <c r="Q31" i="6"/>
  <c r="R31" i="6"/>
  <c r="R28" i="6"/>
  <c r="S28" i="6"/>
  <c r="Q28" i="6"/>
  <c r="K27" i="6"/>
  <c r="J27" i="6"/>
  <c r="I27" i="6"/>
  <c r="Q25" i="6"/>
  <c r="S25" i="6"/>
  <c r="R25" i="6"/>
  <c r="S23" i="6"/>
  <c r="R23" i="6"/>
  <c r="Q23" i="6"/>
  <c r="R21" i="6"/>
  <c r="Q21" i="6"/>
  <c r="S21" i="6"/>
  <c r="J21" i="6"/>
  <c r="I21" i="6"/>
  <c r="K21" i="6"/>
  <c r="R14" i="6"/>
  <c r="Q14" i="6"/>
  <c r="S14" i="6"/>
  <c r="J14" i="6"/>
  <c r="I14" i="6"/>
  <c r="K14" i="6"/>
  <c r="R32" i="6"/>
  <c r="S32" i="6"/>
  <c r="Q32" i="6"/>
  <c r="R40" i="6"/>
  <c r="S40" i="6"/>
  <c r="Q40" i="6"/>
  <c r="R48" i="6"/>
  <c r="S48" i="6"/>
  <c r="Q48" i="6"/>
  <c r="R26" i="6"/>
  <c r="S26" i="6"/>
  <c r="Q26" i="6"/>
  <c r="S34" i="6"/>
  <c r="R34" i="6"/>
  <c r="Q34" i="6"/>
  <c r="S42" i="6"/>
  <c r="R42" i="6"/>
  <c r="Q42" i="6"/>
  <c r="S50" i="6"/>
  <c r="R50" i="6"/>
  <c r="Q50" i="6"/>
  <c r="R30" i="6"/>
  <c r="S30" i="6"/>
  <c r="Q30" i="6"/>
  <c r="R38" i="6"/>
  <c r="S38" i="6"/>
  <c r="Q38" i="6"/>
  <c r="R46" i="6"/>
  <c r="S46" i="6"/>
  <c r="Q46" i="6"/>
  <c r="J32" i="6"/>
  <c r="K32" i="6"/>
  <c r="I32" i="6"/>
  <c r="J40" i="6"/>
  <c r="K40" i="6"/>
  <c r="I40" i="6"/>
  <c r="J48" i="6"/>
  <c r="K48" i="6"/>
  <c r="I48" i="6"/>
  <c r="K26" i="6"/>
  <c r="J26" i="6"/>
  <c r="I26" i="6"/>
  <c r="J34" i="6"/>
  <c r="K34" i="6"/>
  <c r="I34" i="6"/>
  <c r="K42" i="6"/>
  <c r="J42" i="6"/>
  <c r="I42" i="6"/>
  <c r="J50" i="6"/>
  <c r="K50" i="6"/>
  <c r="I50" i="6"/>
  <c r="J30" i="6"/>
  <c r="K30" i="6"/>
  <c r="I30" i="6"/>
  <c r="J38" i="6"/>
  <c r="K38" i="6"/>
  <c r="I38" i="6"/>
  <c r="J46" i="6"/>
  <c r="K46" i="6"/>
  <c r="I46" i="6"/>
  <c r="J50" i="5"/>
  <c r="I50" i="5"/>
  <c r="M50" i="5"/>
  <c r="K50" i="5"/>
  <c r="L50" i="5"/>
  <c r="J42" i="5"/>
  <c r="I42" i="5"/>
  <c r="L42" i="5"/>
  <c r="M42" i="5"/>
  <c r="K42" i="5"/>
  <c r="K51" i="3"/>
  <c r="J51" i="3"/>
  <c r="K43" i="3"/>
  <c r="J43" i="3"/>
  <c r="K10" i="2"/>
  <c r="J10" i="2"/>
  <c r="L10" i="2"/>
  <c r="L60" i="2"/>
  <c r="K60" i="2"/>
  <c r="J60" i="2"/>
  <c r="F194" i="3"/>
  <c r="H116" i="3"/>
  <c r="S20" i="6"/>
  <c r="R20" i="6"/>
  <c r="Q20" i="6"/>
  <c r="K20" i="6"/>
  <c r="J20" i="6"/>
  <c r="I20" i="6"/>
  <c r="S13" i="6"/>
  <c r="R13" i="6"/>
  <c r="Q13" i="6"/>
  <c r="K13" i="6"/>
  <c r="J13" i="6"/>
  <c r="I13" i="6"/>
  <c r="U51" i="5"/>
  <c r="T51" i="5"/>
  <c r="S51" i="5"/>
  <c r="V51" i="5"/>
  <c r="W51" i="5"/>
  <c r="K45" i="5"/>
  <c r="J45" i="5"/>
  <c r="I45" i="5"/>
  <c r="M45" i="5"/>
  <c r="L45" i="5"/>
  <c r="U43" i="5"/>
  <c r="T43" i="5"/>
  <c r="S43" i="5"/>
  <c r="W43" i="5"/>
  <c r="V43" i="5"/>
  <c r="K37" i="5"/>
  <c r="J37" i="5"/>
  <c r="I37" i="5"/>
  <c r="M37" i="5"/>
  <c r="L37" i="5"/>
  <c r="U35" i="5"/>
  <c r="T35" i="5"/>
  <c r="S35" i="5"/>
  <c r="W35" i="5"/>
  <c r="V35" i="5"/>
  <c r="K29" i="5"/>
  <c r="J29" i="5"/>
  <c r="I29" i="5"/>
  <c r="M29" i="5"/>
  <c r="L29" i="5"/>
  <c r="K21" i="5"/>
  <c r="J21" i="5"/>
  <c r="I21" i="5"/>
  <c r="M21" i="5"/>
  <c r="L21" i="5"/>
  <c r="L185" i="3"/>
  <c r="K185" i="3"/>
  <c r="J185" i="3"/>
  <c r="I196" i="3"/>
  <c r="L184" i="3"/>
  <c r="K184" i="3"/>
  <c r="J184" i="3"/>
  <c r="I195" i="3"/>
  <c r="L183" i="3"/>
  <c r="K183" i="3"/>
  <c r="J183" i="3"/>
  <c r="I194" i="3"/>
  <c r="L182" i="3"/>
  <c r="K182" i="3"/>
  <c r="I193" i="3"/>
  <c r="J182" i="3"/>
  <c r="L181" i="3"/>
  <c r="I192" i="3"/>
  <c r="K181" i="3"/>
  <c r="J181" i="3"/>
  <c r="I191" i="3"/>
  <c r="L180" i="3"/>
  <c r="K180" i="3"/>
  <c r="J180" i="3"/>
  <c r="L179" i="3"/>
  <c r="K179" i="3"/>
  <c r="J179" i="3"/>
  <c r="I190" i="3"/>
  <c r="L178" i="3"/>
  <c r="K178" i="3"/>
  <c r="J178" i="3"/>
  <c r="I189" i="3"/>
  <c r="L177" i="3"/>
  <c r="K177" i="3"/>
  <c r="J177" i="3"/>
  <c r="I188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K60" i="3"/>
  <c r="J60" i="3"/>
  <c r="J52" i="3"/>
  <c r="K52" i="3"/>
  <c r="K44" i="3"/>
  <c r="J44" i="3"/>
  <c r="J67" i="2"/>
  <c r="K67" i="2"/>
  <c r="L66" i="2"/>
  <c r="K66" i="2"/>
  <c r="J66" i="2"/>
  <c r="I69" i="2"/>
  <c r="L65" i="2"/>
  <c r="K65" i="2"/>
  <c r="J65" i="2"/>
  <c r="I68" i="2"/>
  <c r="L64" i="2"/>
  <c r="K64" i="2"/>
  <c r="J64" i="2"/>
  <c r="L63" i="2"/>
  <c r="K63" i="2"/>
  <c r="J63" i="2"/>
  <c r="L61" i="2"/>
  <c r="K61" i="2"/>
  <c r="J61" i="2"/>
  <c r="H69" i="2"/>
  <c r="L50" i="2"/>
  <c r="K50" i="2"/>
  <c r="J50" i="2"/>
  <c r="F195" i="3"/>
  <c r="H123" i="3"/>
  <c r="H114" i="3"/>
  <c r="W11" i="13"/>
  <c r="V11" i="13"/>
  <c r="U11" i="13"/>
  <c r="W10" i="13"/>
  <c r="V10" i="13"/>
  <c r="U10" i="13"/>
  <c r="U16" i="13"/>
  <c r="V16" i="13"/>
  <c r="W16" i="13"/>
  <c r="W19" i="13"/>
  <c r="V19" i="13"/>
  <c r="U19" i="13"/>
  <c r="U12" i="13"/>
  <c r="V12" i="13"/>
  <c r="T20" i="13"/>
  <c r="W12" i="13"/>
  <c r="W15" i="13"/>
  <c r="U15" i="13"/>
  <c r="V15" i="13"/>
  <c r="W18" i="13"/>
  <c r="U18" i="13"/>
  <c r="V18" i="13"/>
  <c r="V9" i="13"/>
  <c r="U9" i="13"/>
  <c r="W9" i="13"/>
  <c r="W13" i="13"/>
  <c r="V13" i="13"/>
  <c r="U13" i="13"/>
  <c r="W17" i="13"/>
  <c r="V17" i="13"/>
  <c r="U17" i="13"/>
  <c r="S51" i="6"/>
  <c r="R51" i="6"/>
  <c r="Q51" i="6"/>
  <c r="Q49" i="6"/>
  <c r="S49" i="6"/>
  <c r="R49" i="6"/>
  <c r="I29" i="6"/>
  <c r="K29" i="6"/>
  <c r="J29" i="6"/>
  <c r="S19" i="6"/>
  <c r="R19" i="6"/>
  <c r="Q19" i="6"/>
  <c r="K19" i="6"/>
  <c r="J19" i="6"/>
  <c r="I19" i="6"/>
  <c r="S12" i="6"/>
  <c r="R12" i="6"/>
  <c r="Q12" i="6"/>
  <c r="K12" i="6"/>
  <c r="J12" i="6"/>
  <c r="I12" i="6"/>
  <c r="L48" i="5"/>
  <c r="K48" i="5"/>
  <c r="J48" i="5"/>
  <c r="I48" i="5"/>
  <c r="M48" i="5"/>
  <c r="L40" i="5"/>
  <c r="K40" i="5"/>
  <c r="J40" i="5"/>
  <c r="I40" i="5"/>
  <c r="M40" i="5"/>
  <c r="H196" i="3"/>
  <c r="H195" i="3"/>
  <c r="H194" i="3"/>
  <c r="H193" i="3"/>
  <c r="H192" i="3"/>
  <c r="H191" i="3"/>
  <c r="H190" i="3"/>
  <c r="H189" i="3"/>
  <c r="H188" i="3"/>
  <c r="H187" i="3"/>
  <c r="H186" i="3"/>
  <c r="K61" i="3"/>
  <c r="J61" i="3"/>
  <c r="L49" i="2"/>
  <c r="K49" i="2"/>
  <c r="J49" i="2"/>
  <c r="F192" i="3"/>
  <c r="H119" i="3"/>
  <c r="F68" i="2"/>
  <c r="S52" i="6"/>
  <c r="R52" i="6"/>
  <c r="Q52" i="6"/>
  <c r="K47" i="6"/>
  <c r="I47" i="6"/>
  <c r="J47" i="6"/>
  <c r="Q45" i="6"/>
  <c r="S45" i="6"/>
  <c r="R45" i="6"/>
  <c r="J44" i="6"/>
  <c r="K44" i="6"/>
  <c r="I44" i="6"/>
  <c r="I41" i="6"/>
  <c r="K41" i="6"/>
  <c r="J41" i="6"/>
  <c r="S39" i="6"/>
  <c r="Q39" i="6"/>
  <c r="R39" i="6"/>
  <c r="R36" i="6"/>
  <c r="S36" i="6"/>
  <c r="Q36" i="6"/>
  <c r="K35" i="6"/>
  <c r="J35" i="6"/>
  <c r="I35" i="6"/>
  <c r="Q33" i="6"/>
  <c r="S33" i="6"/>
  <c r="R33" i="6"/>
  <c r="S27" i="6"/>
  <c r="R27" i="6"/>
  <c r="Q27" i="6"/>
  <c r="R24" i="6"/>
  <c r="S24" i="6"/>
  <c r="Q24" i="6"/>
  <c r="S18" i="6"/>
  <c r="R18" i="6"/>
  <c r="Q18" i="6"/>
  <c r="K18" i="6"/>
  <c r="J18" i="6"/>
  <c r="I18" i="6"/>
  <c r="S11" i="6"/>
  <c r="R11" i="6"/>
  <c r="Q11" i="6"/>
  <c r="K11" i="6"/>
  <c r="J11" i="6"/>
  <c r="I11" i="6"/>
  <c r="M51" i="5"/>
  <c r="L51" i="5"/>
  <c r="K51" i="5"/>
  <c r="J51" i="5"/>
  <c r="I51" i="5"/>
  <c r="W49" i="5"/>
  <c r="V49" i="5"/>
  <c r="U49" i="5"/>
  <c r="T49" i="5"/>
  <c r="S49" i="5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M8" i="5"/>
  <c r="L8" i="5"/>
  <c r="K8" i="5"/>
  <c r="J8" i="5"/>
  <c r="I8" i="5"/>
  <c r="G195" i="3"/>
  <c r="G194" i="3"/>
  <c r="G193" i="3"/>
  <c r="G192" i="3"/>
  <c r="G191" i="3"/>
  <c r="G190" i="3"/>
  <c r="G189" i="3"/>
  <c r="G188" i="3"/>
  <c r="G187" i="3"/>
  <c r="G186" i="3"/>
  <c r="L111" i="3"/>
  <c r="K111" i="3"/>
  <c r="J111" i="3"/>
  <c r="I122" i="3"/>
  <c r="L110" i="3"/>
  <c r="K110" i="3"/>
  <c r="J110" i="3"/>
  <c r="I121" i="3"/>
  <c r="L109" i="3"/>
  <c r="K109" i="3"/>
  <c r="I120" i="3"/>
  <c r="J109" i="3"/>
  <c r="L108" i="3"/>
  <c r="I119" i="3"/>
  <c r="K108" i="3"/>
  <c r="J108" i="3"/>
  <c r="L107" i="3"/>
  <c r="I118" i="3"/>
  <c r="K107" i="3"/>
  <c r="J107" i="3"/>
  <c r="I117" i="3"/>
  <c r="L106" i="3"/>
  <c r="K106" i="3"/>
  <c r="J106" i="3"/>
  <c r="I116" i="3"/>
  <c r="L105" i="3"/>
  <c r="K105" i="3"/>
  <c r="J105" i="3"/>
  <c r="L104" i="3"/>
  <c r="K104" i="3"/>
  <c r="J104" i="3"/>
  <c r="I115" i="3"/>
  <c r="L103" i="3"/>
  <c r="K103" i="3"/>
  <c r="J103" i="3"/>
  <c r="I114" i="3"/>
  <c r="L102" i="3"/>
  <c r="K102" i="3"/>
  <c r="J102" i="3"/>
  <c r="I113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2" i="3"/>
  <c r="K72" i="3"/>
  <c r="J72" i="3"/>
  <c r="L71" i="3"/>
  <c r="K71" i="3"/>
  <c r="J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3" i="3"/>
  <c r="K63" i="3"/>
  <c r="J63" i="3"/>
  <c r="L62" i="3"/>
  <c r="K62" i="3"/>
  <c r="J62" i="3"/>
  <c r="K54" i="3"/>
  <c r="J54" i="3"/>
  <c r="K46" i="3"/>
  <c r="J46" i="3"/>
  <c r="G69" i="2"/>
  <c r="G68" i="2"/>
  <c r="J19" i="2"/>
  <c r="K19" i="2"/>
  <c r="F196" i="3"/>
  <c r="F190" i="3"/>
  <c r="F187" i="3"/>
  <c r="H122" i="3"/>
  <c r="H118" i="3"/>
  <c r="H113" i="3"/>
  <c r="K51" i="6"/>
  <c r="J51" i="6"/>
  <c r="I51" i="6"/>
  <c r="I37" i="6"/>
  <c r="K37" i="6"/>
  <c r="J37" i="6"/>
  <c r="K31" i="6"/>
  <c r="I31" i="6"/>
  <c r="J31" i="6"/>
  <c r="Q29" i="6"/>
  <c r="S29" i="6"/>
  <c r="R29" i="6"/>
  <c r="J28" i="6"/>
  <c r="I28" i="6"/>
  <c r="K28" i="6"/>
  <c r="I25" i="6"/>
  <c r="J25" i="6"/>
  <c r="K25" i="6"/>
  <c r="Q9" i="6"/>
  <c r="S9" i="6"/>
  <c r="R9" i="6"/>
  <c r="I9" i="6"/>
  <c r="K9" i="6"/>
  <c r="J9" i="6"/>
  <c r="M49" i="5"/>
  <c r="L49" i="5"/>
  <c r="K49" i="5"/>
  <c r="J49" i="5"/>
  <c r="I49" i="5"/>
  <c r="W47" i="5"/>
  <c r="V47" i="5"/>
  <c r="U47" i="5"/>
  <c r="T47" i="5"/>
  <c r="S47" i="5"/>
  <c r="M41" i="5"/>
  <c r="L41" i="5"/>
  <c r="I41" i="5"/>
  <c r="K41" i="5"/>
  <c r="J41" i="5"/>
  <c r="W39" i="5"/>
  <c r="V39" i="5"/>
  <c r="S39" i="5"/>
  <c r="U39" i="5"/>
  <c r="T39" i="5"/>
  <c r="M33" i="5"/>
  <c r="L33" i="5"/>
  <c r="K33" i="5"/>
  <c r="I33" i="5"/>
  <c r="J33" i="5"/>
  <c r="W31" i="5"/>
  <c r="V31" i="5"/>
  <c r="U31" i="5"/>
  <c r="T31" i="5"/>
  <c r="S31" i="5"/>
  <c r="M25" i="5"/>
  <c r="L25" i="5"/>
  <c r="I25" i="5"/>
  <c r="K25" i="5"/>
  <c r="J25" i="5"/>
  <c r="I17" i="5"/>
  <c r="M17" i="5"/>
  <c r="L17" i="5"/>
  <c r="K17" i="5"/>
  <c r="J17" i="5"/>
  <c r="I14" i="5"/>
  <c r="M14" i="5"/>
  <c r="L14" i="5"/>
  <c r="K14" i="5"/>
  <c r="J14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J56" i="3"/>
  <c r="K56" i="3"/>
  <c r="K48" i="3"/>
  <c r="J48" i="3"/>
  <c r="J40" i="3"/>
  <c r="K40" i="3"/>
  <c r="L39" i="3"/>
  <c r="J39" i="3"/>
  <c r="K39" i="3"/>
  <c r="L38" i="3"/>
  <c r="K38" i="3"/>
  <c r="J38" i="3"/>
  <c r="J37" i="3"/>
  <c r="L37" i="3"/>
  <c r="K37" i="3"/>
  <c r="L36" i="3"/>
  <c r="J36" i="3"/>
  <c r="K36" i="3"/>
  <c r="J35" i="3"/>
  <c r="L35" i="3"/>
  <c r="K35" i="3"/>
  <c r="L34" i="3"/>
  <c r="J34" i="3"/>
  <c r="K34" i="3"/>
  <c r="L33" i="3"/>
  <c r="K33" i="3"/>
  <c r="J33" i="3"/>
  <c r="J32" i="3"/>
  <c r="L32" i="3"/>
  <c r="K32" i="3"/>
  <c r="L31" i="3"/>
  <c r="J31" i="3"/>
  <c r="K31" i="3"/>
  <c r="J30" i="3"/>
  <c r="L30" i="3"/>
  <c r="K30" i="3"/>
  <c r="L29" i="3"/>
  <c r="K29" i="3"/>
  <c r="J29" i="3"/>
  <c r="L28" i="3"/>
  <c r="K28" i="3"/>
  <c r="J28" i="3"/>
  <c r="L27" i="3"/>
  <c r="J27" i="3"/>
  <c r="K27" i="3"/>
  <c r="J26" i="3"/>
  <c r="L26" i="3"/>
  <c r="K26" i="3"/>
  <c r="J25" i="3"/>
  <c r="L25" i="3"/>
  <c r="K25" i="3"/>
  <c r="J24" i="3"/>
  <c r="L24" i="3"/>
  <c r="K24" i="3"/>
  <c r="L23" i="3"/>
  <c r="J23" i="3"/>
  <c r="K23" i="3"/>
  <c r="L22" i="3"/>
  <c r="K22" i="3"/>
  <c r="J22" i="3"/>
  <c r="J21" i="3"/>
  <c r="L21" i="3"/>
  <c r="K21" i="3"/>
  <c r="J20" i="3"/>
  <c r="L20" i="3"/>
  <c r="K20" i="3"/>
  <c r="J19" i="3"/>
  <c r="L19" i="3"/>
  <c r="K19" i="3"/>
  <c r="L18" i="3"/>
  <c r="J18" i="3"/>
  <c r="K18" i="3"/>
  <c r="L17" i="3"/>
  <c r="K17" i="3"/>
  <c r="J17" i="3"/>
  <c r="L16" i="3"/>
  <c r="J16" i="3"/>
  <c r="K16" i="3"/>
  <c r="J15" i="3"/>
  <c r="L15" i="3"/>
  <c r="K15" i="3"/>
  <c r="L14" i="3"/>
  <c r="K14" i="3"/>
  <c r="J14" i="3"/>
  <c r="L13" i="3"/>
  <c r="J13" i="3"/>
  <c r="K13" i="3"/>
  <c r="J12" i="3"/>
  <c r="L12" i="3"/>
  <c r="K12" i="3"/>
  <c r="J11" i="3"/>
  <c r="L11" i="3"/>
  <c r="K11" i="3"/>
  <c r="L10" i="3"/>
  <c r="K10" i="3"/>
  <c r="J10" i="3"/>
  <c r="J9" i="3"/>
  <c r="L9" i="3"/>
  <c r="K9" i="3"/>
  <c r="J8" i="3"/>
  <c r="L8" i="3"/>
  <c r="K8" i="3"/>
  <c r="L7" i="3"/>
  <c r="J7" i="3"/>
  <c r="K7" i="3"/>
  <c r="J75" i="2"/>
  <c r="L75" i="2"/>
  <c r="K75" i="2"/>
  <c r="L74" i="2"/>
  <c r="K74" i="2"/>
  <c r="J74" i="2"/>
  <c r="L73" i="2"/>
  <c r="J73" i="2"/>
  <c r="K73" i="2"/>
  <c r="E69" i="2"/>
  <c r="E68" i="2"/>
  <c r="F191" i="3"/>
  <c r="H121" i="3"/>
  <c r="F69" i="2"/>
  <c r="T16" i="45"/>
  <c r="S16" i="45"/>
  <c r="R16" i="45"/>
  <c r="Q16" i="45"/>
  <c r="P16" i="45"/>
  <c r="H16" i="45"/>
  <c r="I16" i="45"/>
  <c r="J16" i="45"/>
  <c r="H146" i="44"/>
  <c r="K146" i="44" s="1"/>
  <c r="G146" i="44"/>
  <c r="I146" i="44"/>
  <c r="P16" i="44"/>
  <c r="T16" i="44"/>
  <c r="S16" i="44"/>
  <c r="R16" i="44"/>
  <c r="Q16" i="44"/>
  <c r="H16" i="44"/>
  <c r="J16" i="44"/>
  <c r="I16" i="44"/>
  <c r="N146" i="45"/>
  <c r="M146" i="45"/>
  <c r="L146" i="45"/>
  <c r="O146" i="45"/>
  <c r="N16" i="45"/>
  <c r="M16" i="45"/>
  <c r="L16" i="45"/>
  <c r="L16" i="44"/>
  <c r="M16" i="44"/>
  <c r="N16" i="44"/>
  <c r="O146" i="43"/>
  <c r="N146" i="43"/>
  <c r="M146" i="43"/>
  <c r="L146" i="43"/>
  <c r="I146" i="43"/>
  <c r="H146" i="43"/>
  <c r="K146" i="43" s="1"/>
  <c r="G146" i="43"/>
  <c r="P16" i="43"/>
  <c r="T16" i="43"/>
  <c r="S16" i="43"/>
  <c r="R16" i="43"/>
  <c r="Q16" i="43"/>
  <c r="H16" i="43"/>
  <c r="J16" i="43"/>
  <c r="I16" i="43"/>
  <c r="Q11" i="39"/>
  <c r="R11" i="39"/>
  <c r="T11" i="39"/>
  <c r="S11" i="39"/>
  <c r="P11" i="39"/>
  <c r="O11" i="39"/>
  <c r="I129" i="39"/>
  <c r="H129" i="39"/>
  <c r="G129" i="39"/>
  <c r="M11" i="39"/>
  <c r="K11" i="39"/>
  <c r="L11" i="39"/>
  <c r="I11" i="39"/>
  <c r="H11" i="39"/>
  <c r="G11" i="39"/>
  <c r="M118" i="28"/>
  <c r="K118" i="28"/>
  <c r="J118" i="28"/>
  <c r="I118" i="28"/>
  <c r="L118" i="28"/>
  <c r="J104" i="26"/>
  <c r="K104" i="26"/>
  <c r="I104" i="26"/>
  <c r="J90" i="26"/>
  <c r="K90" i="26"/>
  <c r="I90" i="26"/>
  <c r="J20" i="27"/>
  <c r="K20" i="27"/>
  <c r="I20" i="27"/>
  <c r="I160" i="26"/>
  <c r="J160" i="26"/>
  <c r="K160" i="26"/>
  <c r="J34" i="27"/>
  <c r="K34" i="27"/>
  <c r="I34" i="27"/>
  <c r="K20" i="26"/>
  <c r="J20" i="26"/>
  <c r="I20" i="26"/>
  <c r="K146" i="26"/>
  <c r="I146" i="26"/>
  <c r="J146" i="26"/>
  <c r="K161" i="22"/>
  <c r="L161" i="22"/>
  <c r="J161" i="22"/>
  <c r="L63" i="22"/>
  <c r="K63" i="22"/>
  <c r="J63" i="22"/>
  <c r="Q22" i="21"/>
  <c r="R22" i="21"/>
  <c r="J91" i="22"/>
  <c r="L91" i="22"/>
  <c r="K91" i="22"/>
  <c r="L49" i="22"/>
  <c r="J49" i="22"/>
  <c r="K49" i="22"/>
  <c r="I120" i="21"/>
  <c r="H120" i="21"/>
  <c r="J79" i="19"/>
  <c r="H79" i="19"/>
  <c r="R79" i="19"/>
  <c r="P79" i="19"/>
  <c r="R20" i="18"/>
  <c r="Q20" i="18"/>
  <c r="J20" i="18"/>
  <c r="I20" i="18"/>
  <c r="J63" i="17"/>
  <c r="I63" i="17"/>
  <c r="K63" i="17"/>
  <c r="K37" i="17"/>
  <c r="J37" i="17"/>
  <c r="I37" i="17"/>
  <c r="J21" i="17"/>
  <c r="I21" i="17"/>
  <c r="K21" i="17"/>
  <c r="K107" i="16"/>
  <c r="J107" i="16"/>
  <c r="I107" i="16"/>
  <c r="Y20" i="18"/>
  <c r="X20" i="18"/>
  <c r="K105" i="17"/>
  <c r="J105" i="17"/>
  <c r="I105" i="17"/>
  <c r="K79" i="17"/>
  <c r="J79" i="17"/>
  <c r="I79" i="17"/>
  <c r="K35" i="17"/>
  <c r="J35" i="17"/>
  <c r="I35" i="17"/>
  <c r="R92" i="18"/>
  <c r="Q92" i="18"/>
  <c r="R8" i="18"/>
  <c r="Q8" i="18"/>
  <c r="J8" i="18"/>
  <c r="I8" i="18"/>
  <c r="K161" i="17"/>
  <c r="J161" i="17"/>
  <c r="I161" i="17"/>
  <c r="K135" i="17"/>
  <c r="J135" i="17"/>
  <c r="I135" i="17"/>
  <c r="K21" i="16"/>
  <c r="J21" i="16"/>
  <c r="I21" i="16"/>
  <c r="K161" i="16"/>
  <c r="J161" i="16"/>
  <c r="I161" i="16"/>
  <c r="J23" i="14"/>
  <c r="I23" i="14"/>
  <c r="K49" i="17"/>
  <c r="J49" i="17"/>
  <c r="I49" i="17"/>
  <c r="I163" i="14"/>
  <c r="J163" i="14"/>
  <c r="I149" i="14"/>
  <c r="J149" i="14"/>
  <c r="I135" i="14"/>
  <c r="J135" i="14"/>
  <c r="I121" i="14"/>
  <c r="J121" i="14"/>
  <c r="I107" i="14"/>
  <c r="J107" i="14"/>
  <c r="I93" i="14"/>
  <c r="J93" i="14"/>
  <c r="I79" i="14"/>
  <c r="J79" i="14"/>
  <c r="I65" i="14"/>
  <c r="J65" i="14"/>
  <c r="I51" i="14"/>
  <c r="J51" i="14"/>
  <c r="I37" i="14"/>
  <c r="J37" i="14"/>
  <c r="K23" i="17"/>
  <c r="J23" i="17"/>
  <c r="I23" i="17"/>
  <c r="K161" i="15"/>
  <c r="J161" i="15"/>
  <c r="M161" i="15"/>
  <c r="L161" i="15"/>
  <c r="I161" i="15"/>
  <c r="J105" i="15"/>
  <c r="M105" i="15"/>
  <c r="L105" i="15"/>
  <c r="K105" i="15"/>
  <c r="I105" i="15"/>
  <c r="K119" i="16"/>
  <c r="J119" i="16"/>
  <c r="I119" i="16"/>
  <c r="K37" i="16"/>
  <c r="J37" i="16"/>
  <c r="I37" i="16"/>
  <c r="V21" i="16"/>
  <c r="U21" i="16"/>
  <c r="W21" i="16"/>
  <c r="M91" i="15"/>
  <c r="I91" i="15"/>
  <c r="L91" i="15"/>
  <c r="K91" i="15"/>
  <c r="J91" i="15"/>
  <c r="U9" i="17"/>
  <c r="W9" i="17"/>
  <c r="V9" i="17"/>
  <c r="K93" i="16"/>
  <c r="J93" i="16"/>
  <c r="I93" i="16"/>
  <c r="K63" i="16"/>
  <c r="J63" i="16"/>
  <c r="I63" i="16"/>
  <c r="J147" i="15"/>
  <c r="I147" i="15"/>
  <c r="M147" i="15"/>
  <c r="L147" i="15"/>
  <c r="K147" i="15"/>
  <c r="K53" i="12"/>
  <c r="L53" i="12"/>
  <c r="H57" i="12"/>
  <c r="J53" i="12"/>
  <c r="I53" i="12"/>
  <c r="J62" i="13"/>
  <c r="K62" i="13"/>
  <c r="I62" i="13"/>
  <c r="K34" i="13"/>
  <c r="J34" i="13"/>
  <c r="I34" i="13"/>
  <c r="S23" i="14"/>
  <c r="T23" i="14"/>
  <c r="K55" i="12"/>
  <c r="L55" i="12"/>
  <c r="J55" i="12"/>
  <c r="I55" i="12"/>
  <c r="J44" i="2"/>
  <c r="K44" i="2"/>
  <c r="K46" i="2"/>
  <c r="J46" i="2"/>
  <c r="K43" i="2"/>
  <c r="J43" i="2"/>
  <c r="J42" i="2"/>
  <c r="K42" i="2"/>
  <c r="K45" i="2"/>
  <c r="J45" i="2"/>
  <c r="J123" i="3"/>
  <c r="K123" i="3"/>
  <c r="K134" i="3"/>
  <c r="J134" i="3"/>
  <c r="K75" i="16" l="1"/>
  <c r="K18" i="17"/>
  <c r="K117" i="17"/>
  <c r="J10" i="19"/>
  <c r="R38" i="19"/>
  <c r="R53" i="19"/>
  <c r="R54" i="19"/>
  <c r="J56" i="19"/>
  <c r="J57" i="19"/>
  <c r="J58" i="19"/>
  <c r="J59" i="19"/>
  <c r="J60" i="19"/>
  <c r="J61" i="19"/>
  <c r="J62" i="19"/>
  <c r="K14" i="16"/>
  <c r="K109" i="16"/>
  <c r="W10" i="16"/>
  <c r="K110" i="16"/>
  <c r="K10" i="17"/>
  <c r="K48" i="17"/>
  <c r="J160" i="19"/>
  <c r="J80" i="19"/>
  <c r="R14" i="19"/>
  <c r="R15" i="19"/>
  <c r="R16" i="19"/>
  <c r="R17" i="19"/>
  <c r="R18" i="19"/>
  <c r="R19" i="19"/>
  <c r="R20" i="19"/>
  <c r="J25" i="19"/>
  <c r="J26" i="19"/>
  <c r="J27" i="19"/>
  <c r="R55" i="19"/>
  <c r="R70" i="19"/>
  <c r="R71" i="19"/>
  <c r="R86" i="19"/>
  <c r="K58" i="16"/>
  <c r="K136" i="16"/>
  <c r="K127" i="17"/>
  <c r="K33" i="17"/>
  <c r="K80" i="17"/>
  <c r="K29" i="17"/>
  <c r="K24" i="17"/>
  <c r="K75" i="17"/>
  <c r="K44" i="17"/>
  <c r="K28" i="17"/>
  <c r="K81" i="17"/>
  <c r="K58" i="17"/>
  <c r="K32" i="17"/>
  <c r="K110" i="17"/>
  <c r="K153" i="17"/>
  <c r="K19" i="17"/>
  <c r="K20" i="17"/>
  <c r="K62" i="17"/>
  <c r="K13" i="17"/>
  <c r="K55" i="17"/>
  <c r="K84" i="17"/>
  <c r="K136" i="17"/>
  <c r="K11" i="17"/>
  <c r="K12" i="17"/>
  <c r="K45" i="17"/>
  <c r="K88" i="17"/>
  <c r="K38" i="17"/>
  <c r="K89" i="17"/>
  <c r="K118" i="17"/>
  <c r="K25" i="17"/>
  <c r="K27" i="17"/>
  <c r="K71" i="17"/>
  <c r="K17" i="17"/>
  <c r="K41" i="17"/>
  <c r="K72" i="17"/>
  <c r="K160" i="17"/>
  <c r="K67" i="17"/>
  <c r="K101" i="17"/>
  <c r="K144" i="17"/>
  <c r="K15" i="17"/>
  <c r="K16" i="17"/>
  <c r="K54" i="17"/>
  <c r="K97" i="17"/>
  <c r="K46" i="17"/>
  <c r="K98" i="17"/>
  <c r="K100" i="17"/>
  <c r="Y11" i="18"/>
  <c r="Y19" i="18"/>
  <c r="Y12" i="18"/>
  <c r="Y16" i="18"/>
  <c r="Y74" i="18"/>
  <c r="Y17" i="18"/>
  <c r="R24" i="19"/>
  <c r="R39" i="19"/>
  <c r="R40" i="19"/>
  <c r="J42" i="19"/>
  <c r="J43" i="19"/>
  <c r="J44" i="19"/>
  <c r="J45" i="19"/>
  <c r="J46" i="19"/>
  <c r="J47" i="19"/>
  <c r="J48" i="19"/>
  <c r="J52" i="19"/>
  <c r="K32" i="16"/>
  <c r="K31" i="17"/>
  <c r="K74" i="17"/>
  <c r="K126" i="17"/>
  <c r="Y40" i="18"/>
  <c r="J11" i="19"/>
  <c r="J12" i="19"/>
  <c r="J13" i="19"/>
  <c r="R41" i="19"/>
  <c r="R56" i="19"/>
  <c r="R57" i="19"/>
  <c r="R58" i="19"/>
  <c r="R59" i="19"/>
  <c r="R60" i="19"/>
  <c r="R61" i="19"/>
  <c r="R62" i="19"/>
  <c r="J67" i="19"/>
  <c r="J68" i="19"/>
  <c r="J69" i="19"/>
  <c r="J81" i="19"/>
  <c r="J156" i="19"/>
  <c r="K55" i="16"/>
  <c r="K102" i="16"/>
  <c r="K46" i="16"/>
  <c r="K59" i="16"/>
  <c r="K85" i="16"/>
  <c r="K13" i="16"/>
  <c r="K89" i="16"/>
  <c r="K99" i="16"/>
  <c r="K19" i="16"/>
  <c r="K25" i="16"/>
  <c r="K56" i="16"/>
  <c r="K137" i="16"/>
  <c r="K72" i="16"/>
  <c r="K154" i="16"/>
  <c r="K11" i="16"/>
  <c r="K47" i="16"/>
  <c r="K73" i="16"/>
  <c r="K76" i="16"/>
  <c r="K82" i="16"/>
  <c r="K42" i="16"/>
  <c r="K94" i="16"/>
  <c r="K68" i="16"/>
  <c r="K111" i="16"/>
  <c r="K33" i="16"/>
  <c r="K98" i="16"/>
  <c r="K29" i="16"/>
  <c r="K38" i="16"/>
  <c r="K15" i="16"/>
  <c r="K153" i="16"/>
  <c r="K145" i="16"/>
  <c r="K108" i="16"/>
  <c r="K17" i="16"/>
  <c r="K30" i="16"/>
  <c r="K128" i="16"/>
  <c r="K39" i="16"/>
  <c r="K81" i="16"/>
  <c r="K90" i="16"/>
  <c r="K18" i="16"/>
  <c r="K66" i="16"/>
  <c r="K117" i="16"/>
  <c r="K118" i="16"/>
  <c r="K57" i="17"/>
  <c r="R10" i="19"/>
  <c r="R25" i="19"/>
  <c r="R26" i="19"/>
  <c r="J28" i="19"/>
  <c r="J29" i="19"/>
  <c r="J30" i="19"/>
  <c r="J31" i="19"/>
  <c r="J32" i="19"/>
  <c r="J33" i="19"/>
  <c r="J34" i="19"/>
  <c r="J38" i="19"/>
  <c r="R66" i="19"/>
  <c r="J82" i="19"/>
  <c r="K48" i="16"/>
  <c r="K152" i="16"/>
  <c r="K67" i="16"/>
  <c r="K14" i="17"/>
  <c r="K109" i="17"/>
  <c r="R80" i="19"/>
  <c r="R76" i="19"/>
  <c r="R85" i="19"/>
  <c r="R27" i="19"/>
  <c r="R42" i="19"/>
  <c r="R43" i="19"/>
  <c r="R44" i="19"/>
  <c r="R45" i="19"/>
  <c r="R46" i="19"/>
  <c r="R47" i="19"/>
  <c r="R48" i="19"/>
  <c r="J53" i="19"/>
  <c r="J54" i="19"/>
  <c r="J55" i="19"/>
  <c r="K10" i="16"/>
  <c r="K100" i="16"/>
  <c r="W15" i="16"/>
  <c r="W13" i="16"/>
  <c r="W20" i="16"/>
  <c r="W19" i="16"/>
  <c r="W12" i="16"/>
  <c r="W17" i="16"/>
  <c r="W11" i="16"/>
  <c r="W16" i="16"/>
  <c r="W18" i="16"/>
  <c r="K41" i="16"/>
  <c r="K101" i="16"/>
  <c r="K144" i="16"/>
  <c r="K40" i="17"/>
  <c r="K83" i="17"/>
  <c r="K143" i="17"/>
  <c r="R11" i="19"/>
  <c r="R12" i="19"/>
  <c r="J14" i="19"/>
  <c r="J15" i="19"/>
  <c r="J16" i="19"/>
  <c r="J17" i="19"/>
  <c r="J18" i="19"/>
  <c r="J19" i="19"/>
  <c r="J20" i="19"/>
  <c r="J24" i="19"/>
  <c r="R52" i="19"/>
  <c r="R67" i="19"/>
  <c r="R68" i="19"/>
  <c r="J70" i="19"/>
  <c r="J71" i="19"/>
  <c r="K31" i="16"/>
  <c r="K74" i="16"/>
  <c r="K126" i="16"/>
  <c r="K24" i="16"/>
  <c r="K127" i="16"/>
  <c r="K66" i="17"/>
  <c r="R13" i="19"/>
  <c r="R28" i="19"/>
  <c r="R29" i="19"/>
  <c r="R30" i="19"/>
  <c r="R31" i="19"/>
  <c r="R32" i="19"/>
  <c r="R33" i="19"/>
  <c r="R34" i="19"/>
  <c r="J39" i="19"/>
  <c r="J40" i="19"/>
  <c r="J41" i="19"/>
  <c r="R69" i="19"/>
  <c r="J73" i="19"/>
  <c r="K57" i="12"/>
  <c r="L57" i="12"/>
  <c r="I57" i="12"/>
  <c r="J57" i="12"/>
  <c r="K113" i="3"/>
  <c r="J113" i="3"/>
  <c r="K124" i="3"/>
  <c r="J124" i="3"/>
  <c r="K114" i="3"/>
  <c r="J114" i="3"/>
  <c r="J125" i="3"/>
  <c r="K125" i="3"/>
  <c r="K115" i="3"/>
  <c r="J115" i="3"/>
  <c r="K126" i="3"/>
  <c r="J126" i="3"/>
  <c r="K127" i="3"/>
  <c r="J127" i="3"/>
  <c r="K116" i="3"/>
  <c r="J116" i="3"/>
  <c r="K128" i="3"/>
  <c r="J128" i="3"/>
  <c r="J117" i="3"/>
  <c r="K117" i="3"/>
  <c r="K129" i="3"/>
  <c r="J129" i="3"/>
  <c r="K118" i="3"/>
  <c r="J118" i="3"/>
  <c r="J119" i="3"/>
  <c r="K119" i="3"/>
  <c r="K130" i="3"/>
  <c r="J130" i="3"/>
  <c r="K131" i="3"/>
  <c r="J131" i="3"/>
  <c r="K120" i="3"/>
  <c r="J120" i="3"/>
  <c r="K121" i="3"/>
  <c r="J121" i="3"/>
  <c r="K132" i="3"/>
  <c r="J132" i="3"/>
  <c r="K122" i="3"/>
  <c r="J122" i="3"/>
  <c r="J133" i="3"/>
  <c r="K133" i="3"/>
  <c r="U20" i="13"/>
  <c r="V20" i="13"/>
  <c r="W20" i="13"/>
  <c r="K70" i="2"/>
  <c r="J70" i="2"/>
  <c r="K71" i="2"/>
  <c r="J71" i="2"/>
  <c r="K68" i="2"/>
  <c r="J68" i="2"/>
  <c r="L72" i="2"/>
  <c r="J72" i="2"/>
  <c r="K72" i="2"/>
  <c r="L69" i="2"/>
  <c r="J69" i="2"/>
  <c r="K69" i="2"/>
  <c r="K186" i="3"/>
  <c r="J186" i="3"/>
  <c r="K197" i="3"/>
  <c r="J197" i="3"/>
  <c r="J198" i="3"/>
  <c r="K198" i="3"/>
  <c r="K187" i="3"/>
  <c r="J187" i="3"/>
  <c r="K188" i="3"/>
  <c r="J188" i="3"/>
  <c r="K199" i="3"/>
  <c r="J199" i="3"/>
  <c r="K189" i="3"/>
  <c r="J189" i="3"/>
  <c r="J200" i="3"/>
  <c r="K200" i="3"/>
  <c r="J190" i="3"/>
  <c r="K190" i="3"/>
  <c r="K201" i="3"/>
  <c r="J201" i="3"/>
  <c r="K202" i="3"/>
  <c r="J202" i="3"/>
  <c r="K191" i="3"/>
  <c r="J191" i="3"/>
  <c r="K203" i="3"/>
  <c r="J203" i="3"/>
  <c r="J192" i="3"/>
  <c r="K192" i="3"/>
  <c r="K204" i="3"/>
  <c r="J204" i="3"/>
  <c r="K193" i="3"/>
  <c r="J193" i="3"/>
  <c r="K194" i="3"/>
  <c r="J194" i="3"/>
  <c r="K205" i="3"/>
  <c r="J205" i="3"/>
  <c r="J206" i="3"/>
  <c r="K206" i="3"/>
  <c r="K195" i="3"/>
  <c r="J195" i="3"/>
  <c r="K196" i="3"/>
  <c r="J196" i="3"/>
  <c r="K207" i="3"/>
  <c r="J207" i="3"/>
  <c r="K17" i="2"/>
  <c r="J17" i="2"/>
  <c r="K18" i="2"/>
  <c r="J18" i="2"/>
  <c r="I90" i="13"/>
  <c r="K90" i="13"/>
  <c r="J90" i="13"/>
  <c r="I160" i="13"/>
  <c r="K160" i="13"/>
  <c r="J160" i="13"/>
  <c r="K48" i="13"/>
  <c r="J48" i="13"/>
  <c r="I48" i="13"/>
  <c r="J20" i="13"/>
  <c r="K20" i="13"/>
  <c r="I20" i="13"/>
  <c r="K118" i="13"/>
  <c r="J118" i="13"/>
  <c r="I118" i="13"/>
  <c r="K76" i="13"/>
  <c r="J76" i="13"/>
  <c r="I76" i="13"/>
  <c r="K104" i="13"/>
  <c r="J104" i="13"/>
  <c r="I104" i="13"/>
  <c r="I132" i="13"/>
  <c r="K132" i="13"/>
  <c r="J132" i="13"/>
  <c r="K146" i="13"/>
  <c r="J146" i="13"/>
  <c r="I146" i="13"/>
  <c r="K119" i="15"/>
  <c r="L119" i="15"/>
  <c r="J119" i="15"/>
  <c r="I119" i="15"/>
  <c r="M119" i="15"/>
  <c r="I133" i="15"/>
  <c r="L133" i="15"/>
  <c r="J133" i="15"/>
  <c r="M133" i="15"/>
  <c r="K133" i="15"/>
  <c r="M77" i="15"/>
  <c r="L77" i="15"/>
  <c r="K77" i="15"/>
  <c r="J77" i="15"/>
  <c r="I77" i="15"/>
  <c r="L63" i="15"/>
  <c r="K63" i="15"/>
  <c r="M63" i="15"/>
  <c r="J63" i="15"/>
  <c r="I63" i="15"/>
  <c r="J35" i="15"/>
  <c r="I35" i="15"/>
  <c r="M35" i="15"/>
  <c r="L35" i="15"/>
  <c r="K35" i="15"/>
  <c r="L54" i="12"/>
  <c r="K54" i="12"/>
  <c r="J54" i="12"/>
  <c r="I54" i="12"/>
  <c r="I56" i="12"/>
  <c r="L56" i="12"/>
  <c r="J56" i="12"/>
  <c r="K56" i="12"/>
  <c r="J21" i="15"/>
  <c r="I21" i="15"/>
  <c r="M21" i="15"/>
  <c r="K21" i="15"/>
  <c r="L21" i="15"/>
  <c r="X21" i="15"/>
  <c r="Y21" i="15"/>
  <c r="W21" i="15"/>
  <c r="K49" i="15"/>
  <c r="J49" i="15"/>
  <c r="I49" i="15"/>
  <c r="M49" i="15"/>
  <c r="L49" i="15"/>
  <c r="K51" i="16"/>
  <c r="J51" i="16"/>
  <c r="I51" i="16"/>
  <c r="K77" i="16"/>
  <c r="J77" i="16"/>
  <c r="I77" i="16"/>
  <c r="K93" i="17"/>
  <c r="J93" i="17"/>
  <c r="I93" i="17"/>
  <c r="K119" i="17"/>
  <c r="J119" i="17"/>
  <c r="I119" i="17"/>
  <c r="X160" i="18"/>
  <c r="Y160" i="18"/>
  <c r="X148" i="18"/>
  <c r="Y148" i="18"/>
  <c r="Y146" i="18"/>
  <c r="X146" i="18"/>
  <c r="Y134" i="18"/>
  <c r="X134" i="18"/>
  <c r="X76" i="18"/>
  <c r="Y76" i="18"/>
  <c r="Y50" i="18"/>
  <c r="X50" i="18"/>
  <c r="X120" i="18"/>
  <c r="Y120" i="18"/>
  <c r="X34" i="18"/>
  <c r="Y34" i="18"/>
  <c r="Y104" i="18"/>
  <c r="X104" i="18"/>
  <c r="X78" i="18"/>
  <c r="Y78" i="18"/>
  <c r="Y62" i="18"/>
  <c r="X62" i="18"/>
  <c r="Y106" i="18"/>
  <c r="X106" i="18"/>
  <c r="X132" i="18"/>
  <c r="Y132" i="18"/>
  <c r="Y90" i="18"/>
  <c r="X90" i="18"/>
  <c r="Y64" i="18"/>
  <c r="X64" i="18"/>
  <c r="Y118" i="18"/>
  <c r="X118" i="18"/>
  <c r="Y92" i="18"/>
  <c r="X92" i="18"/>
  <c r="I35" i="16"/>
  <c r="K35" i="16"/>
  <c r="J35" i="16"/>
  <c r="K121" i="16"/>
  <c r="J121" i="16"/>
  <c r="I121" i="16"/>
  <c r="K147" i="16"/>
  <c r="J147" i="16"/>
  <c r="I147" i="16"/>
  <c r="K51" i="17"/>
  <c r="J51" i="17"/>
  <c r="I51" i="17"/>
  <c r="K77" i="17"/>
  <c r="J77" i="17"/>
  <c r="I77" i="17"/>
  <c r="J160" i="18"/>
  <c r="I160" i="18"/>
  <c r="I134" i="18"/>
  <c r="J134" i="18"/>
  <c r="J148" i="18"/>
  <c r="I148" i="18"/>
  <c r="J120" i="18"/>
  <c r="I120" i="18"/>
  <c r="I34" i="18"/>
  <c r="J34" i="18"/>
  <c r="J146" i="18"/>
  <c r="I146" i="18"/>
  <c r="I104" i="18"/>
  <c r="J104" i="18"/>
  <c r="I78" i="18"/>
  <c r="J78" i="18"/>
  <c r="J62" i="18"/>
  <c r="I62" i="18"/>
  <c r="I36" i="18"/>
  <c r="J36" i="18"/>
  <c r="J132" i="18"/>
  <c r="I132" i="18"/>
  <c r="J106" i="18"/>
  <c r="I106" i="18"/>
  <c r="J90" i="18"/>
  <c r="I90" i="18"/>
  <c r="J64" i="18"/>
  <c r="I64" i="18"/>
  <c r="I48" i="18"/>
  <c r="J48" i="18"/>
  <c r="J76" i="18"/>
  <c r="I76" i="18"/>
  <c r="I50" i="18"/>
  <c r="J50" i="18"/>
  <c r="R160" i="18"/>
  <c r="Q160" i="18"/>
  <c r="Q134" i="18"/>
  <c r="R134" i="18"/>
  <c r="R148" i="18"/>
  <c r="Q148" i="18"/>
  <c r="R120" i="18"/>
  <c r="Q120" i="18"/>
  <c r="Q34" i="18"/>
  <c r="R34" i="18"/>
  <c r="Q104" i="18"/>
  <c r="R104" i="18"/>
  <c r="Q78" i="18"/>
  <c r="R78" i="18"/>
  <c r="R62" i="18"/>
  <c r="Q62" i="18"/>
  <c r="Q36" i="18"/>
  <c r="R36" i="18"/>
  <c r="Q132" i="18"/>
  <c r="R132" i="18"/>
  <c r="R106" i="18"/>
  <c r="Q106" i="18"/>
  <c r="R146" i="18"/>
  <c r="Q146" i="18"/>
  <c r="R90" i="18"/>
  <c r="Q90" i="18"/>
  <c r="R64" i="18"/>
  <c r="Q64" i="18"/>
  <c r="R48" i="18"/>
  <c r="Q48" i="18"/>
  <c r="R76" i="18"/>
  <c r="Q76" i="18"/>
  <c r="Q50" i="18"/>
  <c r="R50" i="18"/>
  <c r="Y22" i="18"/>
  <c r="X22" i="18"/>
  <c r="K79" i="16"/>
  <c r="J79" i="16"/>
  <c r="I79" i="16"/>
  <c r="K105" i="16"/>
  <c r="J105" i="16"/>
  <c r="I105" i="16"/>
  <c r="K121" i="17"/>
  <c r="J121" i="17"/>
  <c r="I121" i="17"/>
  <c r="K147" i="17"/>
  <c r="J147" i="17"/>
  <c r="I147" i="17"/>
  <c r="J22" i="18"/>
  <c r="I22" i="18"/>
  <c r="R22" i="18"/>
  <c r="Q22" i="18"/>
  <c r="K149" i="16"/>
  <c r="J149" i="16"/>
  <c r="I149" i="16"/>
  <c r="J133" i="16"/>
  <c r="I133" i="16"/>
  <c r="K133" i="16"/>
  <c r="K149" i="17"/>
  <c r="J149" i="17"/>
  <c r="I149" i="17"/>
  <c r="J118" i="18"/>
  <c r="I118" i="18"/>
  <c r="K9" i="16"/>
  <c r="J9" i="16"/>
  <c r="I9" i="16"/>
  <c r="J65" i="16"/>
  <c r="I65" i="16"/>
  <c r="K65" i="16"/>
  <c r="I91" i="16"/>
  <c r="K91" i="16"/>
  <c r="J91" i="16"/>
  <c r="U21" i="17"/>
  <c r="W21" i="17"/>
  <c r="V21" i="17"/>
  <c r="J107" i="17"/>
  <c r="I107" i="17"/>
  <c r="K107" i="17"/>
  <c r="I133" i="17"/>
  <c r="K133" i="17"/>
  <c r="J133" i="17"/>
  <c r="Y36" i="18"/>
  <c r="X36" i="18"/>
  <c r="R118" i="18"/>
  <c r="Q118" i="18"/>
  <c r="V9" i="16"/>
  <c r="U9" i="16"/>
  <c r="W9" i="16"/>
  <c r="I23" i="16"/>
  <c r="K23" i="16"/>
  <c r="J23" i="16"/>
  <c r="K49" i="16"/>
  <c r="J49" i="16"/>
  <c r="I49" i="16"/>
  <c r="I135" i="16"/>
  <c r="K135" i="16"/>
  <c r="J135" i="16"/>
  <c r="J9" i="17"/>
  <c r="I9" i="17"/>
  <c r="K9" i="17"/>
  <c r="I65" i="17"/>
  <c r="K65" i="17"/>
  <c r="J65" i="17"/>
  <c r="K91" i="17"/>
  <c r="J91" i="17"/>
  <c r="I91" i="17"/>
  <c r="Y8" i="18"/>
  <c r="X8" i="18"/>
  <c r="X48" i="18"/>
  <c r="Y48" i="18"/>
  <c r="J92" i="18"/>
  <c r="I92" i="18"/>
  <c r="X79" i="19"/>
  <c r="R91" i="19"/>
  <c r="P91" i="19"/>
  <c r="R149" i="19"/>
  <c r="P149" i="19"/>
  <c r="E161" i="19"/>
  <c r="E147" i="19"/>
  <c r="E135" i="19"/>
  <c r="E133" i="19"/>
  <c r="E121" i="19"/>
  <c r="E119" i="19"/>
  <c r="E107" i="19"/>
  <c r="E105" i="19"/>
  <c r="E79" i="19"/>
  <c r="E77" i="19"/>
  <c r="E65" i="19"/>
  <c r="E63" i="19"/>
  <c r="E51" i="19"/>
  <c r="E49" i="19"/>
  <c r="E37" i="19"/>
  <c r="E35" i="19"/>
  <c r="E23" i="19"/>
  <c r="E21" i="19"/>
  <c r="E9" i="19"/>
  <c r="E149" i="19"/>
  <c r="E93" i="19"/>
  <c r="E91" i="19"/>
  <c r="D7" i="19"/>
  <c r="M149" i="19"/>
  <c r="M161" i="19"/>
  <c r="M147" i="19"/>
  <c r="M135" i="19"/>
  <c r="M133" i="19"/>
  <c r="M121" i="19"/>
  <c r="M119" i="19"/>
  <c r="M107" i="19"/>
  <c r="M105" i="19"/>
  <c r="M93" i="19"/>
  <c r="M77" i="19"/>
  <c r="M65" i="19"/>
  <c r="M63" i="19"/>
  <c r="M51" i="19"/>
  <c r="M49" i="19"/>
  <c r="M37" i="19"/>
  <c r="M35" i="19"/>
  <c r="M23" i="19"/>
  <c r="M21" i="19"/>
  <c r="M9" i="19"/>
  <c r="M79" i="19"/>
  <c r="L7" i="19"/>
  <c r="M91" i="19"/>
  <c r="T7" i="19"/>
  <c r="Z7" i="19"/>
  <c r="J91" i="19"/>
  <c r="H91" i="19"/>
  <c r="J149" i="19"/>
  <c r="H149" i="19"/>
  <c r="J147" i="19"/>
  <c r="H147" i="19"/>
  <c r="J135" i="19"/>
  <c r="H135" i="19"/>
  <c r="J133" i="19"/>
  <c r="H133" i="19"/>
  <c r="J121" i="19"/>
  <c r="H121" i="19"/>
  <c r="J119" i="19"/>
  <c r="H119" i="19"/>
  <c r="J107" i="19"/>
  <c r="H107" i="19"/>
  <c r="J105" i="19"/>
  <c r="H105" i="19"/>
  <c r="J93" i="19"/>
  <c r="H93" i="19"/>
  <c r="J161" i="19"/>
  <c r="H161" i="19"/>
  <c r="R161" i="19"/>
  <c r="P161" i="19"/>
  <c r="R147" i="19"/>
  <c r="P147" i="19"/>
  <c r="R135" i="19"/>
  <c r="P135" i="19"/>
  <c r="R133" i="19"/>
  <c r="P133" i="19"/>
  <c r="R121" i="19"/>
  <c r="P121" i="19"/>
  <c r="R119" i="19"/>
  <c r="P119" i="19"/>
  <c r="R107" i="19"/>
  <c r="P107" i="19"/>
  <c r="R105" i="19"/>
  <c r="P105" i="19"/>
  <c r="R93" i="19"/>
  <c r="P93" i="19"/>
  <c r="X149" i="19"/>
  <c r="X161" i="19"/>
  <c r="X147" i="19"/>
  <c r="X135" i="19"/>
  <c r="X133" i="19"/>
  <c r="X121" i="19"/>
  <c r="X119" i="19"/>
  <c r="X107" i="19"/>
  <c r="X105" i="19"/>
  <c r="X93" i="19"/>
  <c r="H9" i="19"/>
  <c r="J9" i="19"/>
  <c r="P9" i="19"/>
  <c r="R9" i="19"/>
  <c r="X9" i="19"/>
  <c r="H21" i="19"/>
  <c r="J21" i="19"/>
  <c r="P21" i="19"/>
  <c r="R21" i="19"/>
  <c r="X21" i="19"/>
  <c r="H23" i="19"/>
  <c r="J23" i="19"/>
  <c r="P23" i="19"/>
  <c r="R23" i="19"/>
  <c r="X23" i="19"/>
  <c r="H35" i="19"/>
  <c r="J35" i="19"/>
  <c r="P35" i="19"/>
  <c r="R35" i="19"/>
  <c r="X35" i="19"/>
  <c r="H37" i="19"/>
  <c r="J37" i="19"/>
  <c r="P37" i="19"/>
  <c r="R37" i="19"/>
  <c r="X37" i="19"/>
  <c r="H49" i="19"/>
  <c r="J49" i="19"/>
  <c r="P49" i="19"/>
  <c r="R49" i="19"/>
  <c r="X49" i="19"/>
  <c r="H51" i="19"/>
  <c r="J51" i="19"/>
  <c r="P51" i="19"/>
  <c r="R51" i="19"/>
  <c r="X51" i="19"/>
  <c r="H63" i="19"/>
  <c r="J63" i="19"/>
  <c r="P63" i="19"/>
  <c r="R63" i="19"/>
  <c r="X63" i="19"/>
  <c r="H65" i="19"/>
  <c r="J65" i="19"/>
  <c r="P65" i="19"/>
  <c r="R65" i="19"/>
  <c r="X65" i="19"/>
  <c r="J77" i="19"/>
  <c r="H77" i="19"/>
  <c r="R77" i="19"/>
  <c r="P77" i="19"/>
  <c r="X77" i="19"/>
  <c r="X91" i="19"/>
  <c r="H162" i="21"/>
  <c r="I162" i="21"/>
  <c r="I106" i="21"/>
  <c r="H106" i="21"/>
  <c r="I78" i="21"/>
  <c r="H78" i="21"/>
  <c r="H148" i="21"/>
  <c r="I148" i="21"/>
  <c r="H36" i="21"/>
  <c r="I36" i="21"/>
  <c r="I64" i="21"/>
  <c r="H64" i="21"/>
  <c r="I22" i="21"/>
  <c r="H22" i="21"/>
  <c r="I92" i="21"/>
  <c r="H92" i="21"/>
  <c r="H50" i="21"/>
  <c r="I50" i="21"/>
  <c r="H134" i="21"/>
  <c r="I134" i="21"/>
  <c r="W21" i="22"/>
  <c r="V21" i="22"/>
  <c r="X21" i="22"/>
  <c r="L147" i="22"/>
  <c r="K147" i="22"/>
  <c r="J147" i="22"/>
  <c r="K133" i="22"/>
  <c r="J133" i="22"/>
  <c r="L133" i="22"/>
  <c r="L21" i="22"/>
  <c r="K21" i="22"/>
  <c r="J21" i="22"/>
  <c r="J105" i="22"/>
  <c r="L105" i="22"/>
  <c r="K105" i="22"/>
  <c r="J77" i="22"/>
  <c r="L77" i="22"/>
  <c r="K77" i="22"/>
  <c r="L119" i="22"/>
  <c r="J119" i="22"/>
  <c r="K119" i="22"/>
  <c r="L35" i="22"/>
  <c r="K35" i="22"/>
  <c r="J35" i="22"/>
  <c r="K48" i="26"/>
  <c r="J48" i="26"/>
  <c r="I48" i="26"/>
  <c r="K132" i="26"/>
  <c r="I132" i="26"/>
  <c r="J132" i="26"/>
  <c r="I118" i="26"/>
  <c r="K118" i="26"/>
  <c r="J118" i="26"/>
  <c r="J118" i="27"/>
  <c r="I118" i="27"/>
  <c r="K118" i="27"/>
  <c r="K76" i="26"/>
  <c r="J76" i="26"/>
  <c r="I76" i="26"/>
  <c r="K76" i="27"/>
  <c r="J76" i="27"/>
  <c r="I76" i="27"/>
  <c r="J34" i="26"/>
  <c r="I34" i="26"/>
  <c r="K34" i="26"/>
  <c r="I90" i="27"/>
  <c r="K90" i="27"/>
  <c r="J90" i="27"/>
  <c r="K62" i="26"/>
  <c r="J62" i="26"/>
  <c r="I62" i="26"/>
  <c r="K160" i="27"/>
  <c r="I160" i="27"/>
  <c r="J160" i="27"/>
  <c r="I146" i="27"/>
  <c r="J146" i="27"/>
  <c r="K146" i="27"/>
  <c r="J132" i="27"/>
  <c r="K132" i="27"/>
  <c r="I132" i="27"/>
  <c r="K62" i="27"/>
  <c r="J62" i="27"/>
  <c r="I62" i="27"/>
  <c r="I104" i="27"/>
  <c r="K104" i="27"/>
  <c r="J104" i="27"/>
  <c r="K48" i="27"/>
  <c r="J48" i="27"/>
  <c r="I48" i="27"/>
  <c r="J62" i="28"/>
  <c r="I62" i="28"/>
  <c r="M62" i="28"/>
  <c r="K62" i="28"/>
  <c r="L62" i="28"/>
  <c r="M146" i="28"/>
  <c r="L146" i="28"/>
  <c r="K146" i="28"/>
  <c r="I146" i="28"/>
  <c r="J146" i="28"/>
  <c r="L34" i="28"/>
  <c r="K34" i="28"/>
  <c r="I34" i="28"/>
  <c r="M34" i="28"/>
  <c r="J34" i="28"/>
  <c r="I160" i="28"/>
  <c r="M160" i="28"/>
  <c r="L160" i="28"/>
  <c r="J160" i="28"/>
  <c r="K160" i="28"/>
  <c r="I48" i="28"/>
  <c r="M48" i="28"/>
  <c r="L48" i="28"/>
  <c r="J48" i="28"/>
  <c r="K48" i="28"/>
  <c r="L90" i="28"/>
  <c r="K90" i="28"/>
  <c r="I90" i="28"/>
  <c r="M90" i="28"/>
  <c r="J90" i="28"/>
  <c r="M104" i="28"/>
  <c r="L104" i="28"/>
  <c r="J104" i="28"/>
  <c r="I104" i="28"/>
  <c r="K104" i="28"/>
  <c r="L132" i="28"/>
  <c r="K132" i="28"/>
  <c r="J132" i="28"/>
  <c r="M132" i="28"/>
  <c r="I132" i="28"/>
  <c r="K20" i="28"/>
  <c r="J20" i="28"/>
  <c r="M20" i="28"/>
  <c r="L20" i="28"/>
  <c r="I20" i="28"/>
  <c r="K76" i="28"/>
  <c r="J76" i="28"/>
  <c r="L76" i="28"/>
  <c r="M76" i="28"/>
  <c r="I76" i="28"/>
  <c r="K129" i="39"/>
  <c r="M129" i="39"/>
  <c r="L129" i="39"/>
  <c r="O129" i="39"/>
  <c r="N129" i="39"/>
  <c r="N16" i="43"/>
  <c r="M16" i="43"/>
  <c r="L16" i="43"/>
  <c r="G146" i="45"/>
  <c r="H146" i="45"/>
  <c r="K146" i="45" s="1"/>
  <c r="I146" i="45"/>
  <c r="O146" i="44"/>
  <c r="N146" i="44"/>
  <c r="L146" i="44"/>
  <c r="M146" i="44"/>
  <c r="U79" i="19" l="1"/>
  <c r="T147" i="19"/>
  <c r="T135" i="19"/>
  <c r="T133" i="19"/>
  <c r="T121" i="19"/>
  <c r="T119" i="19"/>
  <c r="T107" i="19"/>
  <c r="T105" i="19"/>
  <c r="T93" i="19"/>
  <c r="T149" i="19"/>
  <c r="T161" i="19"/>
  <c r="T79" i="19"/>
  <c r="T91" i="19"/>
  <c r="T77" i="19"/>
  <c r="T65" i="19"/>
  <c r="T63" i="19"/>
  <c r="T51" i="19"/>
  <c r="T49" i="19"/>
  <c r="T37" i="19"/>
  <c r="T35" i="19"/>
  <c r="T23" i="19"/>
  <c r="T21" i="19"/>
  <c r="T9" i="19"/>
  <c r="S7" i="19"/>
  <c r="U161" i="19"/>
  <c r="Z161" i="19" s="1"/>
  <c r="U9" i="19"/>
  <c r="U21" i="19"/>
  <c r="Z21" i="19" s="1"/>
  <c r="Z13" i="19"/>
  <c r="U23" i="19"/>
  <c r="U35" i="19"/>
  <c r="Z27" i="19"/>
  <c r="U37" i="19"/>
  <c r="Z37" i="19" s="1"/>
  <c r="U49" i="19"/>
  <c r="Z49" i="19" s="1"/>
  <c r="Z41" i="19"/>
  <c r="U51" i="19"/>
  <c r="U63" i="19"/>
  <c r="Z55" i="19"/>
  <c r="U65" i="19"/>
  <c r="Z65" i="19" s="1"/>
  <c r="U77" i="19"/>
  <c r="Z77" i="19" s="1"/>
  <c r="Z69" i="19"/>
  <c r="U91" i="19"/>
  <c r="U93" i="19"/>
  <c r="Z93" i="19" s="1"/>
  <c r="Z97" i="19"/>
  <c r="U105" i="19"/>
  <c r="Z108" i="19"/>
  <c r="U107" i="19"/>
  <c r="Z107" i="19" s="1"/>
  <c r="U119" i="19"/>
  <c r="U121" i="19"/>
  <c r="Z121" i="19" s="1"/>
  <c r="Z125" i="19"/>
  <c r="U133" i="19"/>
  <c r="Z136" i="19"/>
  <c r="U135" i="19"/>
  <c r="Z135" i="19" s="1"/>
  <c r="U147" i="19"/>
  <c r="U149" i="19"/>
  <c r="Z149" i="19" s="1"/>
  <c r="L147" i="19"/>
  <c r="L135" i="19"/>
  <c r="L133" i="19"/>
  <c r="L121" i="19"/>
  <c r="L119" i="19"/>
  <c r="L107" i="19"/>
  <c r="L105" i="19"/>
  <c r="L93" i="19"/>
  <c r="L149" i="19"/>
  <c r="L161" i="19"/>
  <c r="L91" i="19"/>
  <c r="L77" i="19"/>
  <c r="L65" i="19"/>
  <c r="L63" i="19"/>
  <c r="L51" i="19"/>
  <c r="L49" i="19"/>
  <c r="L37" i="19"/>
  <c r="L35" i="19"/>
  <c r="L23" i="19"/>
  <c r="L21" i="19"/>
  <c r="L9" i="19"/>
  <c r="L79" i="19"/>
  <c r="K7" i="19"/>
  <c r="D147" i="19"/>
  <c r="D135" i="19"/>
  <c r="D133" i="19"/>
  <c r="D121" i="19"/>
  <c r="D119" i="19"/>
  <c r="D107" i="19"/>
  <c r="D105" i="19"/>
  <c r="D93" i="19"/>
  <c r="D161" i="19"/>
  <c r="D149" i="19"/>
  <c r="D79" i="19"/>
  <c r="D77" i="19"/>
  <c r="D65" i="19"/>
  <c r="D63" i="19"/>
  <c r="D51" i="19"/>
  <c r="D49" i="19"/>
  <c r="D37" i="19"/>
  <c r="D35" i="19"/>
  <c r="D23" i="19"/>
  <c r="D21" i="19"/>
  <c r="D9" i="19"/>
  <c r="D91" i="19"/>
  <c r="C7" i="19"/>
  <c r="Z9" i="19" l="1"/>
  <c r="Z155" i="19"/>
  <c r="Z142" i="19"/>
  <c r="Z129" i="19"/>
  <c r="Z116" i="19"/>
  <c r="Z103" i="19"/>
  <c r="Z81" i="19"/>
  <c r="Z75" i="19"/>
  <c r="Z59" i="19"/>
  <c r="Z46" i="19"/>
  <c r="Z33" i="19"/>
  <c r="Z20" i="19"/>
  <c r="Z11" i="19"/>
  <c r="Z86" i="19"/>
  <c r="Z131" i="19"/>
  <c r="Z96" i="19"/>
  <c r="Z26" i="19"/>
  <c r="Z160" i="19"/>
  <c r="Z141" i="19"/>
  <c r="Z128" i="19"/>
  <c r="Z115" i="19"/>
  <c r="Z102" i="19"/>
  <c r="Z72" i="19"/>
  <c r="Z71" i="19"/>
  <c r="Z58" i="19"/>
  <c r="Z45" i="19"/>
  <c r="Z32" i="19"/>
  <c r="Z19" i="19"/>
  <c r="Z85" i="19"/>
  <c r="Z159" i="19"/>
  <c r="Z109" i="19"/>
  <c r="Z39" i="19"/>
  <c r="Z158" i="19"/>
  <c r="Z140" i="19"/>
  <c r="Z127" i="19"/>
  <c r="Z114" i="19"/>
  <c r="Z101" i="19"/>
  <c r="Z82" i="19"/>
  <c r="Z70" i="19"/>
  <c r="Z57" i="19"/>
  <c r="Z44" i="19"/>
  <c r="Z31" i="19"/>
  <c r="Z18" i="19"/>
  <c r="Z76" i="19"/>
  <c r="Z118" i="19"/>
  <c r="Z48" i="19"/>
  <c r="Z156" i="19"/>
  <c r="Z138" i="19"/>
  <c r="Z126" i="19"/>
  <c r="Z113" i="19"/>
  <c r="Z100" i="19"/>
  <c r="Z73" i="19"/>
  <c r="Z68" i="19"/>
  <c r="Z56" i="19"/>
  <c r="Z43" i="19"/>
  <c r="Z30" i="19"/>
  <c r="Z17" i="19"/>
  <c r="Z151" i="19"/>
  <c r="Z154" i="19"/>
  <c r="Z137" i="19"/>
  <c r="Z124" i="19"/>
  <c r="Z112" i="19"/>
  <c r="Z99" i="19"/>
  <c r="Z95" i="19"/>
  <c r="Z67" i="19"/>
  <c r="Z54" i="19"/>
  <c r="Z42" i="19"/>
  <c r="Z29" i="19"/>
  <c r="Z16" i="19"/>
  <c r="Z152" i="19"/>
  <c r="Z144" i="19"/>
  <c r="Z61" i="19"/>
  <c r="Z146" i="19"/>
  <c r="Z145" i="19"/>
  <c r="Z132" i="19"/>
  <c r="Z123" i="19"/>
  <c r="Z110" i="19"/>
  <c r="Z98" i="19"/>
  <c r="Z90" i="19"/>
  <c r="Z62" i="19"/>
  <c r="Z53" i="19"/>
  <c r="Z40" i="19"/>
  <c r="Z28" i="19"/>
  <c r="Z15" i="19"/>
  <c r="Z88" i="19"/>
  <c r="Z74" i="19"/>
  <c r="Z87" i="19"/>
  <c r="Z157" i="19"/>
  <c r="Z143" i="19"/>
  <c r="Z130" i="19"/>
  <c r="Z117" i="19"/>
  <c r="Z104" i="19"/>
  <c r="Z89" i="19"/>
  <c r="Z84" i="19"/>
  <c r="Z60" i="19"/>
  <c r="Z47" i="19"/>
  <c r="Z34" i="19"/>
  <c r="Z25" i="19"/>
  <c r="Z12" i="19"/>
  <c r="Z14" i="19"/>
  <c r="Z150" i="19"/>
  <c r="Z122" i="19"/>
  <c r="Z94" i="19"/>
  <c r="Z63" i="19"/>
  <c r="Z35" i="19"/>
  <c r="Z153" i="19"/>
  <c r="Z79" i="19"/>
  <c r="Z147" i="19"/>
  <c r="Z119" i="19"/>
  <c r="Z91" i="19"/>
  <c r="Z52" i="19"/>
  <c r="Z24" i="19"/>
  <c r="Z80" i="19"/>
  <c r="Z139" i="19"/>
  <c r="Z111" i="19"/>
  <c r="Z83" i="19"/>
  <c r="Z51" i="19"/>
  <c r="Z23" i="19"/>
  <c r="Z133" i="19"/>
  <c r="Z105" i="19"/>
  <c r="Z66" i="19"/>
  <c r="Z38" i="19"/>
  <c r="Z10" i="19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161" i="19"/>
  <c r="I16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91" i="19"/>
  <c r="I91" i="19" s="1"/>
  <c r="I7" i="19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149" i="19"/>
  <c r="Q149" i="19" s="1"/>
  <c r="K161" i="19"/>
  <c r="Q161" i="19" s="1"/>
  <c r="K91" i="19"/>
  <c r="Q91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79" i="19"/>
  <c r="Q79" i="19" s="1"/>
  <c r="Q7" i="19"/>
  <c r="S161" i="19"/>
  <c r="Y161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149" i="19"/>
  <c r="Y149" i="19" s="1"/>
  <c r="S79" i="19"/>
  <c r="Y79" i="19" s="1"/>
  <c r="S91" i="19"/>
  <c r="Y91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Y7" i="19"/>
</calcChain>
</file>

<file path=xl/sharedStrings.xml><?xml version="1.0" encoding="utf-8"?>
<sst xmlns="http://schemas.openxmlformats.org/spreadsheetml/2006/main" count="5705" uniqueCount="320">
  <si>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</si>
  <si>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</si>
  <si>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</si>
  <si>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</si>
  <si>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</si>
  <si>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</si>
  <si>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</si>
  <si>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</si>
  <si>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</si>
  <si>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</si>
  <si>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</si>
  <si>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</si>
  <si>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</si>
  <si>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</si>
  <si>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</si>
  <si>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</si>
  <si>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</si>
  <si>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</si>
  <si>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</si>
  <si>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</si>
  <si>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</si>
  <si>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</si>
  <si>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</si>
  <si>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</si>
  <si>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</si>
  <si>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</si>
  <si>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</si>
  <si>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</si>
  <si>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</si>
  <si>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</si>
  <si>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</si>
  <si>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</si>
  <si>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</si>
  <si>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</si>
  <si>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</si>
  <si>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</si>
  <si>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</si>
  <si>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</si>
  <si>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</si>
  <si>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</si>
  <si>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</si>
  <si>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</si>
  <si>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</si>
  <si>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</si>
  <si>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</si>
  <si>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</si>
  <si>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</si>
  <si>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</si>
  <si>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</si>
  <si>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</si>
  <si>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</si>
  <si>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</si>
  <si>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</si>
  <si>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</si>
  <si>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</si>
  <si>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</si>
  <si>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</si>
  <si>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</si>
  <si>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</si>
  <si>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</si>
  <si>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</si>
  <si>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</si>
  <si>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</si>
  <si>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</si>
  <si>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</si>
  <si>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</si>
  <si>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</si>
  <si>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</si>
  <si>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</si>
  <si>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</si>
  <si>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</si>
  <si>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</si>
  <si>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</si>
  <si>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</si>
  <si>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</si>
  <si>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</si>
  <si>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</si>
  <si>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</si>
  <si>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</si>
  <si>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</si>
  <si>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</si>
  <si>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</si>
  <si>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</si>
  <si>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</si>
  <si>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</si>
  <si>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</si>
  <si>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</si>
  <si>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</si>
  <si>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</si>
  <si>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</si>
  <si>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</si>
  <si>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</si>
  <si>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</si>
  <si>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</si>
  <si>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</si>
  <si>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</si>
  <si>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</si>
  <si>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</si>
  <si>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</si>
  <si>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</si>
  <si>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</si>
  <si>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</si>
  <si>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</si>
  <si>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</si>
  <si>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</si>
  <si>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</si>
  <si>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</si>
  <si>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</si>
  <si>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</si>
  <si>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</si>
  <si>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</si>
  <si>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</si>
  <si>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</si>
  <si>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</si>
  <si>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</si>
  <si>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</si>
  <si>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</si>
  <si>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</si>
  <si>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</si>
  <si>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</si>
  <si>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</si>
  <si>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</si>
  <si>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</si>
  <si>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</si>
  <si>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</si>
  <si>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</si>
  <si>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</si>
  <si>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</si>
  <si>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</si>
  <si>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</si>
  <si>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</si>
  <si>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</si>
  <si>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</si>
  <si>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</si>
  <si>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</si>
  <si>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</si>
  <si>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</si>
  <si>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</si>
  <si>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</si>
  <si>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</si>
  <si>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</si>
  <si>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</si>
  <si>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</si>
  <si>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</si>
  <si>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</si>
  <si>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</si>
  <si>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</si>
  <si>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</si>
  <si>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</si>
  <si>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</si>
  <si>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</si>
  <si>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</si>
  <si>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</si>
  <si>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</si>
  <si>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</si>
  <si>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</si>
  <si>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</si>
  <si>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</si>
  <si>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</si>
  <si>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</si>
  <si>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</si>
  <si>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</si>
  <si>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</si>
  <si>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</si>
  <si>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</si>
  <si>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</si>
  <si>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</si>
  <si>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</si>
  <si>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</si>
  <si>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</si>
  <si>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</si>
  <si>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</si>
  <si>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</si>
  <si>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</si>
  <si>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</si>
  <si>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</si>
  <si>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</si>
  <si>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</si>
  <si>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</si>
  <si>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</si>
  <si>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</si>
  <si>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</si>
  <si>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</si>
  <si>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</si>
  <si>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</si>
  <si>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</si>
  <si>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</si>
  <si>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</si>
  <si>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</si>
  <si>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</si>
  <si>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</si>
  <si>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</si>
  <si>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</si>
  <si>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</si>
  <si>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</si>
  <si>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</si>
  <si>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</si>
  <si>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</si>
  <si>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</si>
  <si>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</si>
  <si>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</si>
  <si>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</si>
  <si>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</si>
  <si>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</si>
  <si>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</si>
  <si>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</si>
  <si>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</si>
  <si>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</si>
  <si>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</si>
  <si>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</si>
  <si>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</si>
  <si>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</si>
  <si>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</si>
  <si>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</si>
  <si>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</si>
  <si>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</si>
  <si>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</si>
  <si>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</si>
  <si>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</si>
  <si>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</si>
  <si>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</si>
  <si>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</si>
  <si>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</si>
  <si>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</si>
  <si>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</si>
  <si>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</si>
  <si>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agosto 2021</t>
  </si>
  <si>
    <t>agosto 2022</t>
  </si>
  <si>
    <t>agosto 2023</t>
  </si>
  <si>
    <t>agosto 2024</t>
  </si>
  <si>
    <t>agosto 2025</t>
  </si>
  <si>
    <t>acumulado a agosto 2021</t>
  </si>
  <si>
    <t>acumulado a agosto 2022</t>
  </si>
  <si>
    <t>acumulado a agosto 2023</t>
  </si>
  <si>
    <t>acumulado a agosto 2024</t>
  </si>
  <si>
    <t>acumulado a agosto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</si>
  <si>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</si>
  <si>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</si>
  <si>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</si>
  <si>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</si>
  <si>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</si>
  <si>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</si>
  <si>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</si>
  <si>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</si>
  <si>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</si>
  <si>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</si>
  <si>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</si>
  <si>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</si>
  <si>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</si>
  <si>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</si>
  <si>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</si>
  <si>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</si>
  <si>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</si>
  <si>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</si>
  <si>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</si>
  <si>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</si>
  <si>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</si>
  <si>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</si>
  <si>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</si>
  <si>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</si>
  <si>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agosto 2020</t>
  </si>
  <si>
    <t>agosto 2020</t>
  </si>
  <si>
    <t>Viajeros entrados en los establecimientos alojativos de Santiago del Teide según lugar de residencia (hotel + apartamento)</t>
  </si>
  <si>
    <t>acumulado agosto 2020</t>
  </si>
  <si>
    <t>acumulado agosto 2021</t>
  </si>
  <si>
    <t>acumulado agosto 2022</t>
  </si>
  <si>
    <t>acumulado agosto 2023</t>
  </si>
  <si>
    <t>acumulado agosto 2024</t>
  </si>
  <si>
    <t>acumulado agosto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</si>
  <si>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</si>
  <si>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</si>
  <si>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</si>
  <si>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agosto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</si>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</sst>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41BD2EF-9E2D-43C2-B87C-8F8F62CA3138}"/>
    <cellStyle name="Normal 2 6" xfId="3" xr:uid="{7B5972B7-D517-4BB4-AE46-D0DAD08C2CC1}"/>
    <cellStyle name="Porcentaje" xfId="1" builtinId="5"/>
  </cellStyles>
  <dxfs count="0"/>
  <tableStyles count="1" defaultTableStyle="TableStyleMedium2" defaultPivotStyle="PivotStyleLight16">
    <tableStyle name="Invisible" pivot="0" table="0" count="0" xr9:uid="{5D8274E0-E96C-498C-B88F-F8A693493CF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1-4A45-A692-6564B28DA25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1-4A45-A692-6564B28DA25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1-4A45-A692-6564B28DA2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1-4A45-A692-6564B28DA25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1-4A45-A692-6564B28DA2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B1-4A45-A692-6564B28DA2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5">
                  <c:v>23159</c:v>
                </c:pt>
                <c:pt idx="6">
                  <c:v>27952</c:v>
                </c:pt>
                <c:pt idx="7">
                  <c:v>25459</c:v>
                </c:pt>
                <c:pt idx="12">
                  <c:v>189476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B1-4A45-A692-6564B28DA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B1-4A45-A692-6564B28DA2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B1-4A45-A692-6564B28DA2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B1-4A45-A692-6564B28DA2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B1-4A45-A692-6564B28DA2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B1-4A45-A692-6564B28DA2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B1-4A45-A692-6564B28DA2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B1-4A45-A692-6564B28DA2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B1-4A45-A692-6564B28DA2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B1-4A45-A692-6564B28DA2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B1-4A45-A692-6564B28DA2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B1-4A45-A692-6564B28DA2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B1-4A45-A692-6564B28DA2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B1-4A45-A692-6564B28DA2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B1-4A45-A692-6564B28DA2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B1-4A45-A692-6564B28DA25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5">
                  <c:v>1.3922332647432256E-2</c:v>
                </c:pt>
                <c:pt idx="6">
                  <c:v>0.12288595187402085</c:v>
                </c:pt>
                <c:pt idx="7">
                  <c:v>5.5294442908486729E-3</c:v>
                </c:pt>
                <c:pt idx="12">
                  <c:v>-1.6393783028956443E-2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B1-4A45-A692-6564B28DA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97-4808-92B8-F9E6FB3E4A2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7-4808-92B8-F9E6FB3E4A2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97-4808-92B8-F9E6FB3E4A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97-4808-92B8-F9E6FB3E4A2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97-4808-92B8-F9E6FB3E4A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97-4808-92B8-F9E6FB3E4A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2">
                  <c:v>547</c:v>
                </c:pt>
                <c:pt idx="3">
                  <c:v>590</c:v>
                </c:pt>
                <c:pt idx="4">
                  <c:v>280</c:v>
                </c:pt>
                <c:pt idx="5">
                  <c:v>397</c:v>
                </c:pt>
                <c:pt idx="6">
                  <c:v>569</c:v>
                </c:pt>
                <c:pt idx="7">
                  <c:v>378</c:v>
                </c:pt>
                <c:pt idx="12">
                  <c:v>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97-4808-92B8-F9E6FB3E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97-4808-92B8-F9E6FB3E4A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97-4808-92B8-F9E6FB3E4A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7-4808-92B8-F9E6FB3E4A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7-4808-92B8-F9E6FB3E4A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7-4808-92B8-F9E6FB3E4A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7-4808-92B8-F9E6FB3E4A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7-4808-92B8-F9E6FB3E4A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7-4808-92B8-F9E6FB3E4A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7-4808-92B8-F9E6FB3E4A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7-4808-92B8-F9E6FB3E4A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7-4808-92B8-F9E6FB3E4A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7-4808-92B8-F9E6FB3E4A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97-4808-92B8-F9E6FB3E4A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97-4808-92B8-F9E6FB3E4A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97-4808-92B8-F9E6FB3E4A2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2">
                  <c:v>0.1095334685598377</c:v>
                </c:pt>
                <c:pt idx="3">
                  <c:v>3.5087719298245723E-2</c:v>
                </c:pt>
                <c:pt idx="4">
                  <c:v>-0.46869070208728658</c:v>
                </c:pt>
                <c:pt idx="5">
                  <c:v>-8.101851851851849E-2</c:v>
                </c:pt>
                <c:pt idx="6">
                  <c:v>7.1563088512241135E-2</c:v>
                </c:pt>
                <c:pt idx="7">
                  <c:v>-0.25590551181102361</c:v>
                </c:pt>
                <c:pt idx="12">
                  <c:v>-7.7731092436974736E-2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97-4808-92B8-F9E6FB3E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4-47B2-8D34-F542A68A796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4-47B2-8D34-F542A68A796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4-47B2-8D34-F542A68A79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4-47B2-8D34-F542A68A796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4-47B2-8D34-F542A68A79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A4-47B2-8D34-F542A68A79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5">
                  <c:v>304</c:v>
                </c:pt>
                <c:pt idx="6">
                  <c:v>554</c:v>
                </c:pt>
                <c:pt idx="7">
                  <c:v>299</c:v>
                </c:pt>
                <c:pt idx="12">
                  <c:v>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A4-47B2-8D34-F542A68A7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A4-47B2-8D34-F542A68A79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A4-47B2-8D34-F542A68A79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A4-47B2-8D34-F542A68A79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A4-47B2-8D34-F542A68A79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A4-47B2-8D34-F542A68A79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4-47B2-8D34-F542A68A79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A4-47B2-8D34-F542A68A79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A4-47B2-8D34-F542A68A79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A4-47B2-8D34-F542A68A79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A4-47B2-8D34-F542A68A79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A4-47B2-8D34-F542A68A79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A4-47B2-8D34-F542A68A79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A4-47B2-8D34-F542A68A79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A4-47B2-8D34-F542A68A79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A4-47B2-8D34-F542A68A796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5">
                  <c:v>-0.42964352720450283</c:v>
                </c:pt>
                <c:pt idx="6">
                  <c:v>-0.11783439490445857</c:v>
                </c:pt>
                <c:pt idx="7">
                  <c:v>-0.3847736625514403</c:v>
                </c:pt>
                <c:pt idx="12">
                  <c:v>-0.26503067484662579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A4-47B2-8D34-F542A68A7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F-4DC5-BD80-4D448D09842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F-4DC5-BD80-4D448D09842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F-4DC5-BD80-4D448D0984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F-4DC5-BD80-4D448D09842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F-4DC5-BD80-4D448D0984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5F-4DC5-BD80-4D448D0984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2">
                  <c:v>650</c:v>
                </c:pt>
                <c:pt idx="3">
                  <c:v>320</c:v>
                </c:pt>
                <c:pt idx="4">
                  <c:v>9</c:v>
                </c:pt>
                <c:pt idx="5">
                  <c:v>23</c:v>
                </c:pt>
                <c:pt idx="6">
                  <c:v>57</c:v>
                </c:pt>
                <c:pt idx="7">
                  <c:v>11</c:v>
                </c:pt>
                <c:pt idx="12">
                  <c:v>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5F-4DC5-BD80-4D448D098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5F-4DC5-BD80-4D448D0984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5F-4DC5-BD80-4D448D0984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5F-4DC5-BD80-4D448D0984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5F-4DC5-BD80-4D448D0984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5F-4DC5-BD80-4D448D0984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F-4DC5-BD80-4D448D0984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F-4DC5-BD80-4D448D0984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F-4DC5-BD80-4D448D0984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F-4DC5-BD80-4D448D0984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F-4DC5-BD80-4D448D0984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F-4DC5-BD80-4D448D0984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F-4DC5-BD80-4D448D0984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F-4DC5-BD80-4D448D0984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F-4DC5-BD80-4D448D0984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F-4DC5-BD80-4D448D09842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2">
                  <c:v>0.30260521042084165</c:v>
                </c:pt>
                <c:pt idx="3">
                  <c:v>0.57635467980295574</c:v>
                </c:pt>
                <c:pt idx="4">
                  <c:v>-0.59090909090909083</c:v>
                </c:pt>
                <c:pt idx="5">
                  <c:v>2.8333333333333335</c:v>
                </c:pt>
                <c:pt idx="6">
                  <c:v>2.3529411764705883</c:v>
                </c:pt>
                <c:pt idx="7">
                  <c:v>-0.56000000000000005</c:v>
                </c:pt>
                <c:pt idx="12">
                  <c:v>0.14313919052319846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5F-4DC5-BD80-4D448D098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0-48BF-9FCD-3C831525522E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0-48BF-9FCD-3C831525522E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0-48BF-9FCD-3C83152552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0-48BF-9FCD-3C831525522E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0-48BF-9FCD-3C83152552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80-48BF-9FCD-3C83152552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2">
                  <c:v>331</c:v>
                </c:pt>
                <c:pt idx="3">
                  <c:v>95</c:v>
                </c:pt>
                <c:pt idx="4">
                  <c:v>14</c:v>
                </c:pt>
                <c:pt idx="5">
                  <c:v>23</c:v>
                </c:pt>
                <c:pt idx="6">
                  <c:v>25</c:v>
                </c:pt>
                <c:pt idx="7">
                  <c:v>8</c:v>
                </c:pt>
                <c:pt idx="12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80-48BF-9FCD-3C8315255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80-48BF-9FCD-3C83152552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80-48BF-9FCD-3C83152552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80-48BF-9FCD-3C83152552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80-48BF-9FCD-3C83152552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80-48BF-9FCD-3C83152552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80-48BF-9FCD-3C83152552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80-48BF-9FCD-3C83152552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80-48BF-9FCD-3C83152552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80-48BF-9FCD-3C83152552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0-48BF-9FCD-3C83152552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80-48BF-9FCD-3C83152552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80-48BF-9FCD-3C83152552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0-48BF-9FCD-3C83152552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80-48BF-9FCD-3C83152552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80-48BF-9FCD-3C831525522E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2">
                  <c:v>-0.25784753363228696</c:v>
                </c:pt>
                <c:pt idx="3">
                  <c:v>-1.041666666666663E-2</c:v>
                </c:pt>
                <c:pt idx="4">
                  <c:v>0</c:v>
                </c:pt>
                <c:pt idx="5">
                  <c:v>3.5999999999999996</c:v>
                </c:pt>
                <c:pt idx="6">
                  <c:v>0</c:v>
                </c:pt>
                <c:pt idx="7">
                  <c:v>1.6666666666666665</c:v>
                </c:pt>
                <c:pt idx="12">
                  <c:v>-0.24277067921990581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80-48BF-9FCD-3C8315255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43-4EBC-8EB6-D279F8D2EF4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3-4EBC-8EB6-D279F8D2EF4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43-4EBC-8EB6-D279F8D2EF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43-4EBC-8EB6-D279F8D2EF4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43-4EBC-8EB6-D279F8D2EF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43-4EBC-8EB6-D279F8D2EF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5">
                  <c:v>23159</c:v>
                </c:pt>
                <c:pt idx="6">
                  <c:v>27952</c:v>
                </c:pt>
                <c:pt idx="7">
                  <c:v>25459</c:v>
                </c:pt>
                <c:pt idx="12">
                  <c:v>189476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43-4EBC-8EB6-D279F8D2E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43-4EBC-8EB6-D279F8D2EF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43-4EBC-8EB6-D279F8D2EF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3-4EBC-8EB6-D279F8D2EF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3-4EBC-8EB6-D279F8D2EF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3-4EBC-8EB6-D279F8D2EF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3-4EBC-8EB6-D279F8D2EF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3-4EBC-8EB6-D279F8D2EF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3-4EBC-8EB6-D279F8D2EF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3-4EBC-8EB6-D279F8D2EF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3-4EBC-8EB6-D279F8D2EF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3-4EBC-8EB6-D279F8D2EF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3-4EBC-8EB6-D279F8D2EF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3-4EBC-8EB6-D279F8D2EF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3-4EBC-8EB6-D279F8D2EF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3-4EBC-8EB6-D279F8D2EF4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5">
                  <c:v>1.3922332647432256E-2</c:v>
                </c:pt>
                <c:pt idx="6">
                  <c:v>0.12288595187402085</c:v>
                </c:pt>
                <c:pt idx="7">
                  <c:v>5.5294442908486729E-3</c:v>
                </c:pt>
                <c:pt idx="12">
                  <c:v>-1.6393783028956443E-2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43-4EBC-8EB6-D279F8D2E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67-4FE3-B7C8-C30908805AD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7-4FE3-B7C8-C30908805AD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67-4FE3-B7C8-C30908805A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67-4FE3-B7C8-C30908805AD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67-4FE3-B7C8-C30908805A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67-4FE3-B7C8-C30908805A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2">
                  <c:v>19601</c:v>
                </c:pt>
                <c:pt idx="3">
                  <c:v>19232</c:v>
                </c:pt>
                <c:pt idx="4">
                  <c:v>15443</c:v>
                </c:pt>
                <c:pt idx="5">
                  <c:v>19200</c:v>
                </c:pt>
                <c:pt idx="6">
                  <c:v>22688</c:v>
                </c:pt>
                <c:pt idx="7">
                  <c:v>19559</c:v>
                </c:pt>
                <c:pt idx="12">
                  <c:v>152915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67-4FE3-B7C8-C3090880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67-4FE3-B7C8-C30908805A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67-4FE3-B7C8-C30908805A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67-4FE3-B7C8-C30908805A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67-4FE3-B7C8-C30908805A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67-4FE3-B7C8-C30908805A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67-4FE3-B7C8-C30908805A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67-4FE3-B7C8-C30908805A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67-4FE3-B7C8-C30908805A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67-4FE3-B7C8-C30908805A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67-4FE3-B7C8-C30908805A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67-4FE3-B7C8-C30908805A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67-4FE3-B7C8-C30908805A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67-4FE3-B7C8-C30908805A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67-4FE3-B7C8-C30908805A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67-4FE3-B7C8-C30908805AD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2">
                  <c:v>-0.11539850166982579</c:v>
                </c:pt>
                <c:pt idx="3">
                  <c:v>4.0242319342276067E-2</c:v>
                </c:pt>
                <c:pt idx="4">
                  <c:v>-0.21353636178447744</c:v>
                </c:pt>
                <c:pt idx="5">
                  <c:v>-3.7876822497794338E-3</c:v>
                </c:pt>
                <c:pt idx="6">
                  <c:v>0.10522213561964144</c:v>
                </c:pt>
                <c:pt idx="7">
                  <c:v>-4.7992212217084496E-2</c:v>
                </c:pt>
                <c:pt idx="12">
                  <c:v>-3.8621131914144513E-2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67-4FE3-B7C8-C3090880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45-4C37-9393-6B3802EA0C8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5-4C37-9393-6B3802EA0C8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45-4C37-9393-6B3802EA0C8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45-4C37-9393-6B3802EA0C8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45-4C37-9393-6B3802EA0C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45-4C37-9393-6B3802EA0C8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2">
                  <c:v>15694</c:v>
                </c:pt>
                <c:pt idx="3">
                  <c:v>15532</c:v>
                </c:pt>
                <c:pt idx="4">
                  <c:v>10784</c:v>
                </c:pt>
                <c:pt idx="5">
                  <c:v>14746</c:v>
                </c:pt>
                <c:pt idx="6">
                  <c:v>17978</c:v>
                </c:pt>
                <c:pt idx="7">
                  <c:v>14386</c:v>
                </c:pt>
                <c:pt idx="12">
                  <c:v>118450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45-4C37-9393-6B3802EA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45-4C37-9393-6B3802EA0C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45-4C37-9393-6B3802EA0C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45-4C37-9393-6B3802EA0C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5-4C37-9393-6B3802EA0C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5-4C37-9393-6B3802EA0C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5-4C37-9393-6B3802EA0C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5-4C37-9393-6B3802EA0C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5-4C37-9393-6B3802EA0C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5-4C37-9393-6B3802EA0C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5-4C37-9393-6B3802EA0C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5-4C37-9393-6B3802EA0C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5-4C37-9393-6B3802EA0C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45-4C37-9393-6B3802EA0C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45-4C37-9393-6B3802EA0C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45-4C37-9393-6B3802EA0C8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2">
                  <c:v>-0.10273855125493114</c:v>
                </c:pt>
                <c:pt idx="3">
                  <c:v>4.7619047619047672E-2</c:v>
                </c:pt>
                <c:pt idx="4">
                  <c:v>-0.29141205072606613</c:v>
                </c:pt>
                <c:pt idx="5">
                  <c:v>4.4959128065396037E-3</c:v>
                </c:pt>
                <c:pt idx="6">
                  <c:v>0.14597144314125443</c:v>
                </c:pt>
                <c:pt idx="7">
                  <c:v>-5.8076343874811753E-2</c:v>
                </c:pt>
                <c:pt idx="12">
                  <c:v>-3.9077774262373577E-2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45-4C37-9393-6B3802EA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77-4FBC-8462-EA2F389D83E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7-4FBC-8462-EA2F389D83E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77-4FBC-8462-EA2F389D83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77-4FBC-8462-EA2F389D83E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77-4FBC-8462-EA2F389D8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77-4FBC-8462-EA2F389D83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2">
                  <c:v>3907</c:v>
                </c:pt>
                <c:pt idx="3">
                  <c:v>3700</c:v>
                </c:pt>
                <c:pt idx="4">
                  <c:v>4659</c:v>
                </c:pt>
                <c:pt idx="5">
                  <c:v>4454</c:v>
                </c:pt>
                <c:pt idx="6">
                  <c:v>4710</c:v>
                </c:pt>
                <c:pt idx="7">
                  <c:v>5173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77-4FBC-8462-EA2F389D8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77-4FBC-8462-EA2F389D83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77-4FBC-8462-EA2F389D83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77-4FBC-8462-EA2F389D8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77-4FBC-8462-EA2F389D8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77-4FBC-8462-EA2F389D8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77-4FBC-8462-EA2F389D8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7-4FBC-8462-EA2F389D8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7-4FBC-8462-EA2F389D8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7-4FBC-8462-EA2F389D8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7-4FBC-8462-EA2F389D8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7-4FBC-8462-EA2F389D8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7-4FBC-8462-EA2F389D8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77-4FBC-8462-EA2F389D8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77-4FBC-8462-EA2F389D8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77-4FBC-8462-EA2F389D83E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2">
                  <c:v>-0.16284551103492606</c:v>
                </c:pt>
                <c:pt idx="3">
                  <c:v>1.0376843255051948E-2</c:v>
                </c:pt>
                <c:pt idx="4">
                  <c:v>5.4788317862802804E-2</c:v>
                </c:pt>
                <c:pt idx="5">
                  <c:v>-3.026344437187023E-2</c:v>
                </c:pt>
                <c:pt idx="6">
                  <c:v>-2.6859504132231371E-2</c:v>
                </c:pt>
                <c:pt idx="7">
                  <c:v>-1.8778452200303497E-2</c:v>
                </c:pt>
                <c:pt idx="12">
                  <c:v>-3.7048419993853221E-2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77-4FBC-8462-EA2F389D8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C-4B6E-B194-6EE5ECE0E0B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C-4B6E-B194-6EE5ECE0E0B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C-4B6E-B194-6EE5ECE0E0B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C-4B6E-B194-6EE5ECE0E0B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C-4B6E-B194-6EE5ECE0E0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DC-4B6E-B194-6EE5ECE0E0B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2">
                  <c:v>4453</c:v>
                </c:pt>
                <c:pt idx="3">
                  <c:v>4271</c:v>
                </c:pt>
                <c:pt idx="4">
                  <c:v>4093</c:v>
                </c:pt>
                <c:pt idx="5">
                  <c:v>3959</c:v>
                </c:pt>
                <c:pt idx="6">
                  <c:v>5264</c:v>
                </c:pt>
                <c:pt idx="7">
                  <c:v>5900</c:v>
                </c:pt>
                <c:pt idx="12">
                  <c:v>36561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DC-4B6E-B194-6EE5ECE0E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DC-4B6E-B194-6EE5ECE0E0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DC-4B6E-B194-6EE5ECE0E0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DC-4B6E-B194-6EE5ECE0E0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DC-4B6E-B194-6EE5ECE0E0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DC-4B6E-B194-6EE5ECE0E0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C-4B6E-B194-6EE5ECE0E0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C-4B6E-B194-6EE5ECE0E0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C-4B6E-B194-6EE5ECE0E0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C-4B6E-B194-6EE5ECE0E0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C-4B6E-B194-6EE5ECE0E0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C-4B6E-B194-6EE5ECE0E0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C-4B6E-B194-6EE5ECE0E0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C-4B6E-B194-6EE5ECE0E0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C-4B6E-B194-6EE5ECE0E0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C-4B6E-B194-6EE5ECE0E0B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2">
                  <c:v>-0.14332435552135436</c:v>
                </c:pt>
                <c:pt idx="3">
                  <c:v>0.14904492870594566</c:v>
                </c:pt>
                <c:pt idx="4">
                  <c:v>7.3432992394440122E-2</c:v>
                </c:pt>
                <c:pt idx="5">
                  <c:v>0.109585201793722</c:v>
                </c:pt>
                <c:pt idx="6">
                  <c:v>0.20595647193585331</c:v>
                </c:pt>
                <c:pt idx="7">
                  <c:v>0.23586091328026804</c:v>
                </c:pt>
                <c:pt idx="12">
                  <c:v>8.8902787705503972E-2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DC-4B6E-B194-6EE5ECE0E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0-4567-A3F4-AE77BF6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0-4567-A3F4-AE77BF6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4-434A-AC72-A390E95ADA9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4-434A-AC72-A390E95ADA9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F4-434A-AC72-A390E95ADA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F4-434A-AC72-A390E95ADA9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F4-434A-AC72-A390E95ADA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F4-434A-AC72-A390E95ADA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2">
                  <c:v>929</c:v>
                </c:pt>
                <c:pt idx="3">
                  <c:v>2250</c:v>
                </c:pt>
                <c:pt idx="4">
                  <c:v>1847</c:v>
                </c:pt>
                <c:pt idx="5">
                  <c:v>2922</c:v>
                </c:pt>
                <c:pt idx="6">
                  <c:v>6200</c:v>
                </c:pt>
                <c:pt idx="7">
                  <c:v>5409</c:v>
                </c:pt>
                <c:pt idx="12">
                  <c:v>21078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F4-434A-AC72-A390E95AD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F4-434A-AC72-A390E95ADA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F4-434A-AC72-A390E95AD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F4-434A-AC72-A390E95AD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F4-434A-AC72-A390E95AD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F4-434A-AC72-A390E95AD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F4-434A-AC72-A390E95AD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F4-434A-AC72-A390E95AD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F4-434A-AC72-A390E95AD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F4-434A-AC72-A390E95AD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F4-434A-AC72-A390E95AD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F4-434A-AC72-A390E95AD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F4-434A-AC72-A390E95AD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F4-434A-AC72-A390E95AD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F4-434A-AC72-A390E95AD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F4-434A-AC72-A390E95ADA9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2">
                  <c:v>-0.60299145299145307</c:v>
                </c:pt>
                <c:pt idx="3">
                  <c:v>0.6268980477223427</c:v>
                </c:pt>
                <c:pt idx="4">
                  <c:v>-0.16273798730734357</c:v>
                </c:pt>
                <c:pt idx="5">
                  <c:v>6.8763716166788669E-2</c:v>
                </c:pt>
                <c:pt idx="6">
                  <c:v>0.50778210116731515</c:v>
                </c:pt>
                <c:pt idx="7">
                  <c:v>8.0071884984025621E-2</c:v>
                </c:pt>
                <c:pt idx="12">
                  <c:v>4.5639448357972068E-2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F4-434A-AC72-A390E95AD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F-42CC-8176-A2DE439F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F-42CC-8176-A2DE439F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C-472D-8B8A-80F63CB1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C-472D-8B8A-80F63CB1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B-4876-8D39-F50B2FB1F6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3B-4876-8D39-F50B2FB1F6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3B-4876-8D39-F50B2FB1F6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3B-4876-8D39-F50B2FB1F6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3B-4876-8D39-F50B2FB1F6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3B-4876-8D39-F50B2FB1F6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3B-4876-8D39-F50B2FB1F6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73B-4876-8D39-F50B2FB1F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3B-4876-8D39-F50B2FB1F6F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3B-4876-8D39-F50B2FB1F6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3B-4876-8D39-F50B2FB1F6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3B-4876-8D39-F50B2FB1F6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3B-4876-8D39-F50B2FB1F6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73B-4876-8D39-F50B2FB1F6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73B-4876-8D39-F50B2FB1F6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73B-4876-8D39-F50B2FB1F6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73B-4876-8D39-F50B2FB1F6F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3B-4876-8D39-F50B2FB1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A-4572-82B0-F3260AEE879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6A-4572-82B0-F3260AEE87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6A-4572-82B0-F3260AEE87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6A-4572-82B0-F3260AEE87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6A-4572-82B0-F3260AEE87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6A-4572-82B0-F3260AEE879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6A-4572-82B0-F3260AEE879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6A-4572-82B0-F3260AEE87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25319</c:v>
                </c:pt>
                <c:pt idx="1">
                  <c:v>5008</c:v>
                </c:pt>
                <c:pt idx="2">
                  <c:v>3290</c:v>
                </c:pt>
                <c:pt idx="3">
                  <c:v>1718</c:v>
                </c:pt>
                <c:pt idx="4">
                  <c:v>20311</c:v>
                </c:pt>
                <c:pt idx="5">
                  <c:v>10030</c:v>
                </c:pt>
                <c:pt idx="6">
                  <c:v>1232</c:v>
                </c:pt>
                <c:pt idx="7">
                  <c:v>2125</c:v>
                </c:pt>
                <c:pt idx="8">
                  <c:v>508</c:v>
                </c:pt>
                <c:pt idx="9">
                  <c:v>486</c:v>
                </c:pt>
                <c:pt idx="10">
                  <c:v>25</c:v>
                </c:pt>
                <c:pt idx="11">
                  <c:v>3</c:v>
                </c:pt>
                <c:pt idx="12">
                  <c:v>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6A-4572-82B0-F3260AEE879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agosto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-6.9033143753677306E-3</c:v>
                </c:pt>
                <c:pt idx="1">
                  <c:v>0.17613903240958195</c:v>
                </c:pt>
                <c:pt idx="2">
                  <c:v>0.20778267254038174</c:v>
                </c:pt>
                <c:pt idx="3">
                  <c:v>0.11994784876140807</c:v>
                </c:pt>
                <c:pt idx="4">
                  <c:v>-4.3603145453689263E-2</c:v>
                </c:pt>
                <c:pt idx="5">
                  <c:v>-2.81007751937985E-2</c:v>
                </c:pt>
                <c:pt idx="6">
                  <c:v>-0.18193891102257631</c:v>
                </c:pt>
                <c:pt idx="7">
                  <c:v>-5.7649667405764937E-2</c:v>
                </c:pt>
                <c:pt idx="8">
                  <c:v>-0.51200768491834769</c:v>
                </c:pt>
                <c:pt idx="9">
                  <c:v>-2.2132796780684139E-2</c:v>
                </c:pt>
                <c:pt idx="10">
                  <c:v>0.66666666666666674</c:v>
                </c:pt>
                <c:pt idx="11">
                  <c:v>-0.90625</c:v>
                </c:pt>
                <c:pt idx="12">
                  <c:v>5.9414826781547303E-2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6A-4572-82B0-F3260AEE879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6A-4572-82B0-F3260AEE87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6A-4572-82B0-F3260AEE87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6A-4572-82B0-F3260AEE87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6A-4572-82B0-F3260AEE87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6A-4572-82B0-F3260AEE87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6A-4572-82B0-F3260AEE87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6A-4572-82B0-F3260AEE879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0.19779612148979028</c:v>
                </c:pt>
                <c:pt idx="2">
                  <c:v>0.12994194083494609</c:v>
                </c:pt>
                <c:pt idx="3">
                  <c:v>6.7854180654844193E-2</c:v>
                </c:pt>
                <c:pt idx="4">
                  <c:v>0.80220387851020969</c:v>
                </c:pt>
                <c:pt idx="5">
                  <c:v>0.39614518740866544</c:v>
                </c:pt>
                <c:pt idx="6">
                  <c:v>4.8659109759469174E-2</c:v>
                </c:pt>
                <c:pt idx="7">
                  <c:v>8.3929065128954539E-2</c:v>
                </c:pt>
                <c:pt idx="8">
                  <c:v>2.006398356965125E-2</c:v>
                </c:pt>
                <c:pt idx="9">
                  <c:v>1.9195070895375015E-2</c:v>
                </c:pt>
                <c:pt idx="10">
                  <c:v>9.874007662229946E-4</c:v>
                </c:pt>
                <c:pt idx="11">
                  <c:v>1.1848809194675935E-4</c:v>
                </c:pt>
                <c:pt idx="12">
                  <c:v>0.23310557288992456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6A-4572-82B0-F3260AEE8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5A-4149-9198-7592C6DE86D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5A-4149-9198-7592C6DE86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5A-4149-9198-7592C6DE86D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5A-4149-9198-7592C6DE86D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5A-4149-9198-7592C6DE86D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5A-4149-9198-7592C6DE86D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5A-4149-9198-7592C6DE86D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5A-4149-9198-7592C6DE86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189476</c:v>
                </c:pt>
                <c:pt idx="1">
                  <c:v>21078</c:v>
                </c:pt>
                <c:pt idx="2">
                  <c:v>168398</c:v>
                </c:pt>
                <c:pt idx="3">
                  <c:v>78491</c:v>
                </c:pt>
                <c:pt idx="4">
                  <c:v>13538</c:v>
                </c:pt>
                <c:pt idx="5">
                  <c:v>15659</c:v>
                </c:pt>
                <c:pt idx="6">
                  <c:v>3951</c:v>
                </c:pt>
                <c:pt idx="7">
                  <c:v>2995</c:v>
                </c:pt>
                <c:pt idx="8">
                  <c:v>2316</c:v>
                </c:pt>
                <c:pt idx="9">
                  <c:v>1126</c:v>
                </c:pt>
                <c:pt idx="10">
                  <c:v>50322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5A-4149-9198-7592C6DE86D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-1.6393783028956443E-2</c:v>
                </c:pt>
                <c:pt idx="1">
                  <c:v>4.5639448357972068E-2</c:v>
                </c:pt>
                <c:pt idx="2">
                  <c:v>-2.3643869291959496E-2</c:v>
                </c:pt>
                <c:pt idx="3">
                  <c:v>1.7460852431815832E-2</c:v>
                </c:pt>
                <c:pt idx="4">
                  <c:v>-4.1286027901706657E-2</c:v>
                </c:pt>
                <c:pt idx="5">
                  <c:v>-9.8035827429295508E-2</c:v>
                </c:pt>
                <c:pt idx="6">
                  <c:v>-7.7731092436974736E-2</c:v>
                </c:pt>
                <c:pt idx="7">
                  <c:v>-0.26503067484662579</c:v>
                </c:pt>
                <c:pt idx="8">
                  <c:v>0.14313919052319846</c:v>
                </c:pt>
                <c:pt idx="9">
                  <c:v>-0.24277067921990581</c:v>
                </c:pt>
                <c:pt idx="10">
                  <c:v>-3.185963292162064E-2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5A-4149-9198-7592C6DE86D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5A-4149-9198-7592C6DE86D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5A-4149-9198-7592C6DE86D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5A-4149-9198-7592C6DE86D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A5A-4149-9198-7592C6DE86D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A5A-4149-9198-7592C6DE86D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A5A-4149-9198-7592C6DE86D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A5A-4149-9198-7592C6DE86D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0.11124364035550677</c:v>
                </c:pt>
                <c:pt idx="2">
                  <c:v>0.88875635964449329</c:v>
                </c:pt>
                <c:pt idx="3">
                  <c:v>0.41425299246342545</c:v>
                </c:pt>
                <c:pt idx="4">
                  <c:v>7.1449682281661001E-2</c:v>
                </c:pt>
                <c:pt idx="5">
                  <c:v>8.2643712132407274E-2</c:v>
                </c:pt>
                <c:pt idx="6">
                  <c:v>2.0852245139226077E-2</c:v>
                </c:pt>
                <c:pt idx="7">
                  <c:v>1.5806751250818044E-2</c:v>
                </c:pt>
                <c:pt idx="8">
                  <c:v>1.222318393886297E-2</c:v>
                </c:pt>
                <c:pt idx="9">
                  <c:v>5.9427051447148976E-3</c:v>
                </c:pt>
                <c:pt idx="10">
                  <c:v>0.26558508729337754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5A-4149-9198-7592C6DE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68-482C-A3E4-1DF4397AF94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68-482C-A3E4-1DF4397AF9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68-482C-A3E4-1DF4397AF9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68-482C-A3E4-1DF4397AF9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68-482C-A3E4-1DF4397AF94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968-482C-A3E4-1DF4397AF9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968-482C-A3E4-1DF4397AF94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968-482C-A3E4-1DF4397AF9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152915</c:v>
                </c:pt>
                <c:pt idx="1">
                  <c:v>14294</c:v>
                </c:pt>
                <c:pt idx="2">
                  <c:v>138621</c:v>
                </c:pt>
                <c:pt idx="3">
                  <c:v>64673</c:v>
                </c:pt>
                <c:pt idx="4">
                  <c:v>11761</c:v>
                </c:pt>
                <c:pt idx="5">
                  <c:v>12806</c:v>
                </c:pt>
                <c:pt idx="6">
                  <c:v>3003</c:v>
                </c:pt>
                <c:pt idx="7">
                  <c:v>2442</c:v>
                </c:pt>
                <c:pt idx="8">
                  <c:v>2028</c:v>
                </c:pt>
                <c:pt idx="9">
                  <c:v>825</c:v>
                </c:pt>
                <c:pt idx="10">
                  <c:v>41083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68-482C-A3E4-1DF4397AF94F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-3.8621131914144513E-2</c:v>
                </c:pt>
                <c:pt idx="1">
                  <c:v>-1.6783601595817821E-2</c:v>
                </c:pt>
                <c:pt idx="2">
                  <c:v>-4.08178798782175E-2</c:v>
                </c:pt>
                <c:pt idx="3">
                  <c:v>-5.1226040673169049E-3</c:v>
                </c:pt>
                <c:pt idx="4">
                  <c:v>-4.9232012934518954E-2</c:v>
                </c:pt>
                <c:pt idx="5">
                  <c:v>-0.12943575798776341</c:v>
                </c:pt>
                <c:pt idx="6">
                  <c:v>-0.12652705061082026</c:v>
                </c:pt>
                <c:pt idx="7">
                  <c:v>-0.31308016877637135</c:v>
                </c:pt>
                <c:pt idx="8">
                  <c:v>0.10698689956331875</c:v>
                </c:pt>
                <c:pt idx="9">
                  <c:v>-0.29001721170395867</c:v>
                </c:pt>
                <c:pt idx="10">
                  <c:v>-3.2134190873324364E-2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68-482C-A3E4-1DF4397AF94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68-482C-A3E4-1DF4397AF94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68-482C-A3E4-1DF4397AF94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68-482C-A3E4-1DF4397AF94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968-482C-A3E4-1DF4397AF94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968-482C-A3E4-1DF4397AF94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968-482C-A3E4-1DF4397AF94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968-482C-A3E4-1DF4397AF94F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9.3476768139162281E-2</c:v>
                </c:pt>
                <c:pt idx="2">
                  <c:v>0.90652323186083772</c:v>
                </c:pt>
                <c:pt idx="3">
                  <c:v>0.42293430991073472</c:v>
                </c:pt>
                <c:pt idx="4">
                  <c:v>7.691200994016284E-2</c:v>
                </c:pt>
                <c:pt idx="5">
                  <c:v>8.374587188961187E-2</c:v>
                </c:pt>
                <c:pt idx="6">
                  <c:v>1.9638361181048294E-2</c:v>
                </c:pt>
                <c:pt idx="7">
                  <c:v>1.5969656345028282E-2</c:v>
                </c:pt>
                <c:pt idx="8">
                  <c:v>1.3262269888500147E-2</c:v>
                </c:pt>
                <c:pt idx="9">
                  <c:v>5.3951541706176633E-3</c:v>
                </c:pt>
                <c:pt idx="10">
                  <c:v>0.26866559853513389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968-482C-A3E4-1DF4397A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1-4898-9DFC-F5FBAF7D42B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11-4898-9DFC-F5FBAF7D42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11-4898-9DFC-F5FBAF7D42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11-4898-9DFC-F5FBAF7D42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11-4898-9DFC-F5FBAF7D42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11-4898-9DFC-F5FBAF7D42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11-4898-9DFC-F5FBAF7D42B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11-4898-9DFC-F5FBAF7D42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36561</c:v>
                </c:pt>
                <c:pt idx="1">
                  <c:v>6784</c:v>
                </c:pt>
                <c:pt idx="2">
                  <c:v>29777</c:v>
                </c:pt>
                <c:pt idx="3">
                  <c:v>13818</c:v>
                </c:pt>
                <c:pt idx="4">
                  <c:v>1777</c:v>
                </c:pt>
                <c:pt idx="5">
                  <c:v>2853</c:v>
                </c:pt>
                <c:pt idx="6">
                  <c:v>948</c:v>
                </c:pt>
                <c:pt idx="7">
                  <c:v>553</c:v>
                </c:pt>
                <c:pt idx="8">
                  <c:v>288</c:v>
                </c:pt>
                <c:pt idx="9">
                  <c:v>301</c:v>
                </c:pt>
                <c:pt idx="10">
                  <c:v>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11-4898-9DFC-F5FBAF7D42B7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8.8902787705503972E-2</c:v>
                </c:pt>
                <c:pt idx="1">
                  <c:v>0.20711743772241986</c:v>
                </c:pt>
                <c:pt idx="2">
                  <c:v>6.5138074116468658E-2</c:v>
                </c:pt>
                <c:pt idx="3">
                  <c:v>0.1384083044982698</c:v>
                </c:pt>
                <c:pt idx="4">
                  <c:v>1.484865790976575E-2</c:v>
                </c:pt>
                <c:pt idx="5">
                  <c:v>7.6197661259902016E-2</c:v>
                </c:pt>
                <c:pt idx="6">
                  <c:v>0.12056737588652489</c:v>
                </c:pt>
                <c:pt idx="7">
                  <c:v>6.3461538461538458E-2</c:v>
                </c:pt>
                <c:pt idx="8">
                  <c:v>0.48453608247422686</c:v>
                </c:pt>
                <c:pt idx="9">
                  <c:v>-7.3846153846153895E-2</c:v>
                </c:pt>
                <c:pt idx="10">
                  <c:v>-3.0636869163781388E-2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11-4898-9DFC-F5FBAF7D42B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11-4898-9DFC-F5FBAF7D42B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11-4898-9DFC-F5FBAF7D42B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11-4898-9DFC-F5FBAF7D42B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11-4898-9DFC-F5FBAF7D42B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C11-4898-9DFC-F5FBAF7D42B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C11-4898-9DFC-F5FBAF7D42B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C11-4898-9DFC-F5FBAF7D42B7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0.18555291157244058</c:v>
                </c:pt>
                <c:pt idx="2">
                  <c:v>0.81444708842755942</c:v>
                </c:pt>
                <c:pt idx="3">
                  <c:v>0.37794371051120046</c:v>
                </c:pt>
                <c:pt idx="4">
                  <c:v>4.8603703399797596E-2</c:v>
                </c:pt>
                <c:pt idx="5">
                  <c:v>7.8033970624435872E-2</c:v>
                </c:pt>
                <c:pt idx="6">
                  <c:v>2.5929268893082794E-2</c:v>
                </c:pt>
                <c:pt idx="7">
                  <c:v>1.5125406854298296E-2</c:v>
                </c:pt>
                <c:pt idx="8">
                  <c:v>7.877246245999836E-3</c:v>
                </c:pt>
                <c:pt idx="9">
                  <c:v>8.2328163890484397E-3</c:v>
                </c:pt>
                <c:pt idx="10">
                  <c:v>0.25270096550969612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C11-4898-9DFC-F5FBAF7D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E-443B-8EA0-0A1F652F686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AE-443B-8EA0-0A1F652F68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AE-443B-8EA0-0A1F652F68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AE-443B-8EA0-0A1F652F68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AE-443B-8EA0-0A1F652F68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AE-443B-8EA0-0A1F652F68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AE-443B-8EA0-0A1F652F68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E-443B-8EA0-0A1F652F68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30549</c:v>
                </c:pt>
                <c:pt idx="1">
                  <c:v>5802</c:v>
                </c:pt>
                <c:pt idx="2">
                  <c:v>24747</c:v>
                </c:pt>
                <c:pt idx="3">
                  <c:v>13196</c:v>
                </c:pt>
                <c:pt idx="4">
                  <c:v>1925</c:v>
                </c:pt>
                <c:pt idx="5">
                  <c:v>2481</c:v>
                </c:pt>
                <c:pt idx="6">
                  <c:v>573</c:v>
                </c:pt>
                <c:pt idx="7">
                  <c:v>394</c:v>
                </c:pt>
                <c:pt idx="8">
                  <c:v>13</c:v>
                </c:pt>
                <c:pt idx="9">
                  <c:v>11</c:v>
                </c:pt>
                <c:pt idx="10">
                  <c:v>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AE-443B-8EA0-0A1F652F686F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1.015144501025067E-2</c:v>
                </c:pt>
                <c:pt idx="1">
                  <c:v>0.10894495412844041</c:v>
                </c:pt>
                <c:pt idx="2">
                  <c:v>-1.0515793682526975E-2</c:v>
                </c:pt>
                <c:pt idx="3">
                  <c:v>4.4896666402723939E-2</c:v>
                </c:pt>
                <c:pt idx="4">
                  <c:v>0.2308184143222507</c:v>
                </c:pt>
                <c:pt idx="5">
                  <c:v>-6.0227272727272685E-2</c:v>
                </c:pt>
                <c:pt idx="6">
                  <c:v>-0.15486725663716816</c:v>
                </c:pt>
                <c:pt idx="7">
                  <c:v>-0.3675762439807384</c:v>
                </c:pt>
                <c:pt idx="8">
                  <c:v>-0.48</c:v>
                </c:pt>
                <c:pt idx="9">
                  <c:v>2.6666666666666665</c:v>
                </c:pt>
                <c:pt idx="10">
                  <c:v>-0.10134345794392519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AE-443B-8EA0-0A1F652F686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AE-443B-8EA0-0A1F652F68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AE-443B-8EA0-0A1F652F68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AE-443B-8EA0-0A1F652F68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3AE-443B-8EA0-0A1F652F68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3AE-443B-8EA0-0A1F652F68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3AE-443B-8EA0-0A1F652F68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3AE-443B-8EA0-0A1F652F686F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0.18992438377688303</c:v>
                </c:pt>
                <c:pt idx="2">
                  <c:v>0.81007561622311697</c:v>
                </c:pt>
                <c:pt idx="3">
                  <c:v>0.43196176634259714</c:v>
                </c:pt>
                <c:pt idx="4">
                  <c:v>6.3013519264133039E-2</c:v>
                </c:pt>
                <c:pt idx="5">
                  <c:v>8.1213787685357947E-2</c:v>
                </c:pt>
                <c:pt idx="6">
                  <c:v>1.8756751448492585E-2</c:v>
                </c:pt>
                <c:pt idx="7">
                  <c:v>1.2897312514321255E-2</c:v>
                </c:pt>
                <c:pt idx="8">
                  <c:v>4.2554584438115814E-4</c:v>
                </c:pt>
                <c:pt idx="9">
                  <c:v>3.6007725293790303E-4</c:v>
                </c:pt>
                <c:pt idx="10">
                  <c:v>0.20144685587089595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3AE-443B-8EA0-0A1F652F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D-4850-AB44-E9C78FDAAF2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4D-4850-AB44-E9C78FDAAF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4D-4850-AB44-E9C78FDAAF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4D-4850-AB44-E9C78FDAAF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4D-4850-AB44-E9C78FDAAF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4D-4850-AB44-E9C78FDAAF2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4D-4850-AB44-E9C78FDAAF2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4D-4850-AB44-E9C78FDAA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226004</c:v>
                </c:pt>
                <c:pt idx="1">
                  <c:v>22583</c:v>
                </c:pt>
                <c:pt idx="2">
                  <c:v>13031</c:v>
                </c:pt>
                <c:pt idx="3">
                  <c:v>9552</c:v>
                </c:pt>
                <c:pt idx="4">
                  <c:v>203421</c:v>
                </c:pt>
                <c:pt idx="5">
                  <c:v>95363</c:v>
                </c:pt>
                <c:pt idx="6">
                  <c:v>16906</c:v>
                </c:pt>
                <c:pt idx="7">
                  <c:v>18317</c:v>
                </c:pt>
                <c:pt idx="8">
                  <c:v>4966</c:v>
                </c:pt>
                <c:pt idx="9">
                  <c:v>3720</c:v>
                </c:pt>
                <c:pt idx="10">
                  <c:v>2779</c:v>
                </c:pt>
                <c:pt idx="11">
                  <c:v>1382</c:v>
                </c:pt>
                <c:pt idx="12">
                  <c:v>59988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4D-4850-AB44-E9C78FDAAF20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-2.0121832253029548E-2</c:v>
                </c:pt>
                <c:pt idx="1">
                  <c:v>3.7440279309077562E-2</c:v>
                </c:pt>
                <c:pt idx="2">
                  <c:v>-6.4402642159678392E-2</c:v>
                </c:pt>
                <c:pt idx="3">
                  <c:v>0.21836734693877546</c:v>
                </c:pt>
                <c:pt idx="4">
                  <c:v>-2.6120635589365948E-2</c:v>
                </c:pt>
                <c:pt idx="5">
                  <c:v>2.1192067163539718E-2</c:v>
                </c:pt>
                <c:pt idx="6">
                  <c:v>-4.6904949825233966E-2</c:v>
                </c:pt>
                <c:pt idx="7">
                  <c:v>-0.12526265520534863</c:v>
                </c:pt>
                <c:pt idx="8">
                  <c:v>-0.11003584229390684</c:v>
                </c:pt>
                <c:pt idx="9">
                  <c:v>-0.26351217580677089</c:v>
                </c:pt>
                <c:pt idx="10">
                  <c:v>8.5122998828582652E-2</c:v>
                </c:pt>
                <c:pt idx="11">
                  <c:v>-0.26489361702127656</c:v>
                </c:pt>
                <c:pt idx="12">
                  <c:v>-2.8424274816578388E-2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4D-4850-AB44-E9C78FDAAF2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4D-4850-AB44-E9C78FDAAF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4D-4850-AB44-E9C78FDAAF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4D-4850-AB44-E9C78FDAAF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4D-4850-AB44-E9C78FDAAF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4D-4850-AB44-E9C78FDAAF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4D-4850-AB44-E9C78FDAAF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4D-4850-AB44-E9C78FDAAF20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9.9923010212208632E-2</c:v>
                </c:pt>
                <c:pt idx="2">
                  <c:v>5.7658271535017076E-2</c:v>
                </c:pt>
                <c:pt idx="3">
                  <c:v>4.2264738677191556E-2</c:v>
                </c:pt>
                <c:pt idx="4">
                  <c:v>0.90007698978779138</c:v>
                </c:pt>
                <c:pt idx="5">
                  <c:v>0.42195270880161412</c:v>
                </c:pt>
                <c:pt idx="6">
                  <c:v>7.4803985770163353E-2</c:v>
                </c:pt>
                <c:pt idx="7">
                  <c:v>8.1047238101980501E-2</c:v>
                </c:pt>
                <c:pt idx="8">
                  <c:v>2.1973062423673917E-2</c:v>
                </c:pt>
                <c:pt idx="9">
                  <c:v>1.6459885665740429E-2</c:v>
                </c:pt>
                <c:pt idx="10">
                  <c:v>1.2296242544379745E-2</c:v>
                </c:pt>
                <c:pt idx="11">
                  <c:v>6.1149360188315254E-3</c:v>
                </c:pt>
                <c:pt idx="12">
                  <c:v>0.26542893046140775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24D-4850-AB44-E9C78FDAA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0-418A-9D17-73B3E79052F3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0-418A-9D17-73B3E79052F3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0-418A-9D17-73B3E79052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0-418A-9D17-73B3E79052F3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0-418A-9D17-73B3E79052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40-418A-9D17-73B3E79052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5">
                  <c:v>156124</c:v>
                </c:pt>
                <c:pt idx="6">
                  <c:v>187387</c:v>
                </c:pt>
                <c:pt idx="7">
                  <c:v>189132</c:v>
                </c:pt>
                <c:pt idx="12">
                  <c:v>1340515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40-418A-9D17-73B3E790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40-418A-9D17-73B3E79052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40-418A-9D17-73B3E79052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40-418A-9D17-73B3E79052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40-418A-9D17-73B3E79052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40-418A-9D17-73B3E79052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40-418A-9D17-73B3E79052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40-418A-9D17-73B3E79052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0-418A-9D17-73B3E79052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0-418A-9D17-73B3E79052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0-418A-9D17-73B3E79052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0-418A-9D17-73B3E79052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0-418A-9D17-73B3E79052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0-418A-9D17-73B3E79052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40-418A-9D17-73B3E79052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40-418A-9D17-73B3E79052F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5">
                  <c:v>-6.2948323817888507E-3</c:v>
                </c:pt>
                <c:pt idx="6">
                  <c:v>7.8380820293841857E-2</c:v>
                </c:pt>
                <c:pt idx="7">
                  <c:v>5.3577993916908984E-2</c:v>
                </c:pt>
                <c:pt idx="12">
                  <c:v>-1.1192108594749728E-3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40-418A-9D17-73B3E790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3-4121-8DF9-570A1BE6406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3-4121-8DF9-570A1BE6406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83-4121-8DF9-570A1BE64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83-4121-8DF9-570A1BE6406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83-4121-8DF9-570A1BE640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83-4121-8DF9-570A1BE64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2">
                  <c:v>604</c:v>
                </c:pt>
                <c:pt idx="3">
                  <c:v>1123</c:v>
                </c:pt>
                <c:pt idx="4">
                  <c:v>815</c:v>
                </c:pt>
                <c:pt idx="5">
                  <c:v>1243</c:v>
                </c:pt>
                <c:pt idx="6">
                  <c:v>1640</c:v>
                </c:pt>
                <c:pt idx="7">
                  <c:v>2020</c:v>
                </c:pt>
                <c:pt idx="12">
                  <c:v>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83-4121-8DF9-570A1BE6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83-4121-8DF9-570A1BE640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83-4121-8DF9-570A1BE640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83-4121-8DF9-570A1BE640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83-4121-8DF9-570A1BE640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83-4121-8DF9-570A1BE640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83-4121-8DF9-570A1BE640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83-4121-8DF9-570A1BE640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83-4121-8DF9-570A1BE640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83-4121-8DF9-570A1BE640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83-4121-8DF9-570A1BE640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83-4121-8DF9-570A1BE640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83-4121-8DF9-570A1BE640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83-4121-8DF9-570A1BE640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83-4121-8DF9-570A1BE640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83-4121-8DF9-570A1BE6406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2">
                  <c:v>-0.25707257072570722</c:v>
                </c:pt>
                <c:pt idx="3">
                  <c:v>0.99467140319715819</c:v>
                </c:pt>
                <c:pt idx="4">
                  <c:v>9.8382749326145547E-2</c:v>
                </c:pt>
                <c:pt idx="5">
                  <c:v>0.44871794871794868</c:v>
                </c:pt>
                <c:pt idx="6">
                  <c:v>0.34868421052631571</c:v>
                </c:pt>
                <c:pt idx="7">
                  <c:v>0.17578579743888234</c:v>
                </c:pt>
                <c:pt idx="12">
                  <c:v>0.23436586791350078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83-4121-8DF9-570A1BE6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D-420F-8DF7-D89D25B7BC8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D-420F-8DF7-D89D25B7BC8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D-420F-8DF7-D89D25B7BC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D-420F-8DF7-D89D25B7BC8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D-420F-8DF7-D89D25B7BC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5D-420F-8DF7-D89D25B7BC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2">
                  <c:v>3474</c:v>
                </c:pt>
                <c:pt idx="3">
                  <c:v>8301</c:v>
                </c:pt>
                <c:pt idx="4">
                  <c:v>7050</c:v>
                </c:pt>
                <c:pt idx="5">
                  <c:v>9472</c:v>
                </c:pt>
                <c:pt idx="6">
                  <c:v>20797</c:v>
                </c:pt>
                <c:pt idx="7">
                  <c:v>22722</c:v>
                </c:pt>
                <c:pt idx="12">
                  <c:v>78500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5D-420F-8DF7-D89D25B7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5D-420F-8DF7-D89D25B7BC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5D-420F-8DF7-D89D25B7BC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D-420F-8DF7-D89D25B7BC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D-420F-8DF7-D89D25B7BC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D-420F-8DF7-D89D25B7BC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D-420F-8DF7-D89D25B7BC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D-420F-8DF7-D89D25B7BC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D-420F-8DF7-D89D25B7BC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D-420F-8DF7-D89D25B7BC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D-420F-8DF7-D89D25B7BC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D-420F-8DF7-D89D25B7BC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D-420F-8DF7-D89D25B7BC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D-420F-8DF7-D89D25B7BC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D-420F-8DF7-D89D25B7BC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D-420F-8DF7-D89D25B7BC8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2">
                  <c:v>-0.52618657937806868</c:v>
                </c:pt>
                <c:pt idx="3">
                  <c:v>0.58385804235832861</c:v>
                </c:pt>
                <c:pt idx="4">
                  <c:v>5.999097880018045E-2</c:v>
                </c:pt>
                <c:pt idx="5">
                  <c:v>1.7072908837109324E-2</c:v>
                </c:pt>
                <c:pt idx="6">
                  <c:v>0.37301115732488288</c:v>
                </c:pt>
                <c:pt idx="7">
                  <c:v>0.26254375729288215</c:v>
                </c:pt>
                <c:pt idx="12">
                  <c:v>0.12653014365053172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5D-420F-8DF7-D89D25B7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B3-4364-9460-1B13C515B97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3-4364-9460-1B13C515B97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B3-4364-9460-1B13C515B9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B3-4364-9460-1B13C515B97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B3-4364-9460-1B13C515B9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B3-4364-9460-1B13C515B9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2">
                  <c:v>2781</c:v>
                </c:pt>
                <c:pt idx="3">
                  <c:v>5202</c:v>
                </c:pt>
                <c:pt idx="4">
                  <c:v>4562</c:v>
                </c:pt>
                <c:pt idx="5">
                  <c:v>5916</c:v>
                </c:pt>
                <c:pt idx="6">
                  <c:v>8907</c:v>
                </c:pt>
                <c:pt idx="7">
                  <c:v>11833</c:v>
                </c:pt>
                <c:pt idx="12">
                  <c:v>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B3-4364-9460-1B13C515B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B3-4364-9460-1B13C515B9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B3-4364-9460-1B13C515B9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B3-4364-9460-1B13C515B9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B3-4364-9460-1B13C515B9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B3-4364-9460-1B13C515B9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B3-4364-9460-1B13C515B9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B3-4364-9460-1B13C515B9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3-4364-9460-1B13C515B9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3-4364-9460-1B13C515B9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3-4364-9460-1B13C515B9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3-4364-9460-1B13C515B9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3-4364-9460-1B13C515B9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3-4364-9460-1B13C515B9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3-4364-9460-1B13C515B9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3-4364-9460-1B13C515B97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2">
                  <c:v>-0.16860986547085199</c:v>
                </c:pt>
                <c:pt idx="3">
                  <c:v>0.92524056254626208</c:v>
                </c:pt>
                <c:pt idx="4">
                  <c:v>0.24644808743169389</c:v>
                </c:pt>
                <c:pt idx="5">
                  <c:v>0.43661971830985924</c:v>
                </c:pt>
                <c:pt idx="6">
                  <c:v>0.21200163287522122</c:v>
                </c:pt>
                <c:pt idx="7">
                  <c:v>0.17624254473161027</c:v>
                </c:pt>
                <c:pt idx="12">
                  <c:v>0.25343524320678901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B3-4364-9460-1B13C515B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4-4D05-8156-82EC6FBB595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4-4D05-8156-82EC6FBB595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4-4D05-8156-82EC6FBB5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4-4D05-8156-82EC6FBB595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4-4D05-8156-82EC6FBB59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4-4D05-8156-82EC6FBB5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2">
                  <c:v>693</c:v>
                </c:pt>
                <c:pt idx="3">
                  <c:v>3099</c:v>
                </c:pt>
                <c:pt idx="4">
                  <c:v>2488</c:v>
                </c:pt>
                <c:pt idx="5">
                  <c:v>3556</c:v>
                </c:pt>
                <c:pt idx="6">
                  <c:v>11890</c:v>
                </c:pt>
                <c:pt idx="7">
                  <c:v>10889</c:v>
                </c:pt>
                <c:pt idx="12">
                  <c:v>33894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54-4D05-8156-82EC6FBB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54-4D05-8156-82EC6FBB59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54-4D05-8156-82EC6FBB59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54-4D05-8156-82EC6FBB59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54-4D05-8156-82EC6FBB59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54-4D05-8156-82EC6FBB59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4-4D05-8156-82EC6FBB59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4-4D05-8156-82EC6FBB59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4-4D05-8156-82EC6FBB59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4-4D05-8156-82EC6FBB59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4-4D05-8156-82EC6FBB59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4-4D05-8156-82EC6FBB59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4-4D05-8156-82EC6FBB59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4-4D05-8156-82EC6FBB59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4-4D05-8156-82EC6FBB59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4-4D05-8156-82EC6FBB595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2">
                  <c:v>-0.82618510158013547</c:v>
                </c:pt>
                <c:pt idx="3">
                  <c:v>0.22055927530523833</c:v>
                </c:pt>
                <c:pt idx="4">
                  <c:v>-0.1681711802072885</c:v>
                </c:pt>
                <c:pt idx="5">
                  <c:v>-0.31549566891241576</c:v>
                </c:pt>
                <c:pt idx="6">
                  <c:v>0.52474993588099506</c:v>
                </c:pt>
                <c:pt idx="7">
                  <c:v>0.37192894040569491</c:v>
                </c:pt>
                <c:pt idx="12">
                  <c:v>-5.9244486156734277E-3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54-4D05-8156-82EC6FBB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C7-40A7-8A01-2A131A29C94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7-40A7-8A01-2A131A29C94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C7-40A7-8A01-2A131A29C9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7-40A7-8A01-2A131A29C94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C7-40A7-8A01-2A131A29C9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C7-40A7-8A01-2A131A29C9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2">
                  <c:v>162929</c:v>
                </c:pt>
                <c:pt idx="3">
                  <c:v>151843</c:v>
                </c:pt>
                <c:pt idx="4">
                  <c:v>136165</c:v>
                </c:pt>
                <c:pt idx="5">
                  <c:v>146652</c:v>
                </c:pt>
                <c:pt idx="6">
                  <c:v>166590</c:v>
                </c:pt>
                <c:pt idx="7">
                  <c:v>166410</c:v>
                </c:pt>
                <c:pt idx="12">
                  <c:v>1262015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C7-40A7-8A01-2A131A29C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C7-40A7-8A01-2A131A29C9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C7-40A7-8A01-2A131A29C9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C7-40A7-8A01-2A131A29C9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C7-40A7-8A01-2A131A29C9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C7-40A7-8A01-2A131A29C9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C7-40A7-8A01-2A131A29C9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C7-40A7-8A01-2A131A29C9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7-40A7-8A01-2A131A29C9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7-40A7-8A01-2A131A29C9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C7-40A7-8A01-2A131A29C9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C7-40A7-8A01-2A131A29C9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C7-40A7-8A01-2A131A29C9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C7-40A7-8A01-2A131A29C9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C7-40A7-8A01-2A131A29C9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C7-40A7-8A01-2A131A29C94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2">
                  <c:v>-3.8982411022897567E-2</c:v>
                </c:pt>
                <c:pt idx="3">
                  <c:v>1.6209234311107545E-2</c:v>
                </c:pt>
                <c:pt idx="4">
                  <c:v>-0.11161783223398769</c:v>
                </c:pt>
                <c:pt idx="5">
                  <c:v>-7.7672530446549759E-3</c:v>
                </c:pt>
                <c:pt idx="6">
                  <c:v>5.0245870634220147E-2</c:v>
                </c:pt>
                <c:pt idx="7">
                  <c:v>3.0294024777577588E-2</c:v>
                </c:pt>
                <c:pt idx="12">
                  <c:v>-8.1102917944502195E-3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C7-40A7-8A01-2A131A29C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2-46D5-8780-4EB1D40C628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2-46D5-8780-4EB1D40C628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2-46D5-8780-4EB1D40C62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2-46D5-8780-4EB1D40C628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2-46D5-8780-4EB1D40C62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32-46D5-8780-4EB1D40C62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2">
                  <c:v>65836</c:v>
                </c:pt>
                <c:pt idx="3">
                  <c:v>70585</c:v>
                </c:pt>
                <c:pt idx="4">
                  <c:v>74655</c:v>
                </c:pt>
                <c:pt idx="5">
                  <c:v>76127</c:v>
                </c:pt>
                <c:pt idx="6">
                  <c:v>80250</c:v>
                </c:pt>
                <c:pt idx="7">
                  <c:v>87951</c:v>
                </c:pt>
                <c:pt idx="12">
                  <c:v>600481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32-46D5-8780-4EB1D40C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32-46D5-8780-4EB1D40C62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32-46D5-8780-4EB1D40C62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32-46D5-8780-4EB1D40C62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32-46D5-8780-4EB1D40C62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32-46D5-8780-4EB1D40C62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2-46D5-8780-4EB1D40C62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2-46D5-8780-4EB1D40C62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2-46D5-8780-4EB1D40C62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2-46D5-8780-4EB1D40C62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2-46D5-8780-4EB1D40C62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2-46D5-8780-4EB1D40C62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2-46D5-8780-4EB1D40C62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2-46D5-8780-4EB1D40C62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2-46D5-8780-4EB1D40C62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2-46D5-8780-4EB1D40C628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2">
                  <c:v>5.8303460914015615E-2</c:v>
                </c:pt>
                <c:pt idx="3">
                  <c:v>8.3589192508443322E-2</c:v>
                </c:pt>
                <c:pt idx="4">
                  <c:v>1.1935734785291086E-3</c:v>
                </c:pt>
                <c:pt idx="5">
                  <c:v>-1.4447911137578817E-2</c:v>
                </c:pt>
                <c:pt idx="6">
                  <c:v>4.9088175697757919E-2</c:v>
                </c:pt>
                <c:pt idx="7">
                  <c:v>6.7755250698069647E-2</c:v>
                </c:pt>
                <c:pt idx="12">
                  <c:v>4.7815397179097552E-2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32-46D5-8780-4EB1D40C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54-4F29-BAEE-9B5C1E79F23F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4-4F29-BAEE-9B5C1E79F23F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54-4F29-BAEE-9B5C1E79F2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4-4F29-BAEE-9B5C1E79F23F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54-4F29-BAEE-9B5C1E79F2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54-4F29-BAEE-9B5C1E79F2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2">
                  <c:v>19555</c:v>
                </c:pt>
                <c:pt idx="3">
                  <c:v>16806</c:v>
                </c:pt>
                <c:pt idx="4">
                  <c:v>10398</c:v>
                </c:pt>
                <c:pt idx="5">
                  <c:v>14419</c:v>
                </c:pt>
                <c:pt idx="6">
                  <c:v>15851</c:v>
                </c:pt>
                <c:pt idx="12">
                  <c:v>121802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54-4F29-BAEE-9B5C1E79F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54-4F29-BAEE-9B5C1E79F2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54-4F29-BAEE-9B5C1E79F2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54-4F29-BAEE-9B5C1E79F2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54-4F29-BAEE-9B5C1E79F2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54-4F29-BAEE-9B5C1E79F2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54-4F29-BAEE-9B5C1E79F2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54-4F29-BAEE-9B5C1E79F2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54-4F29-BAEE-9B5C1E79F2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54-4F29-BAEE-9B5C1E79F2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54-4F29-BAEE-9B5C1E79F2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54-4F29-BAEE-9B5C1E79F2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54-4F29-BAEE-9B5C1E79F2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54-4F29-BAEE-9B5C1E79F2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54-4F29-BAEE-9B5C1E79F2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4-4F29-BAEE-9B5C1E79F23F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2">
                  <c:v>-0.27963604214248872</c:v>
                </c:pt>
                <c:pt idx="3">
                  <c:v>6.5019011406844074E-2</c:v>
                </c:pt>
                <c:pt idx="4">
                  <c:v>-0.32034773514608794</c:v>
                </c:pt>
                <c:pt idx="5">
                  <c:v>0.19709422997094239</c:v>
                </c:pt>
                <c:pt idx="6">
                  <c:v>0.39422992347611929</c:v>
                </c:pt>
                <c:pt idx="12">
                  <c:v>-4.3046487692585678E-2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54-4F29-BAEE-9B5C1E79F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B-4E9D-BE28-71405355C5E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B-4E9D-BE28-71405355C5E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B-4E9D-BE28-71405355C5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B-4E9D-BE28-71405355C5E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B-4E9D-BE28-71405355C5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B-4E9D-BE28-71405355C5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2">
                  <c:v>13070</c:v>
                </c:pt>
                <c:pt idx="3">
                  <c:v>13583</c:v>
                </c:pt>
                <c:pt idx="4">
                  <c:v>12618</c:v>
                </c:pt>
                <c:pt idx="5">
                  <c:v>12238</c:v>
                </c:pt>
                <c:pt idx="6">
                  <c:v>15027</c:v>
                </c:pt>
                <c:pt idx="7">
                  <c:v>16604</c:v>
                </c:pt>
                <c:pt idx="12">
                  <c:v>109237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B-4E9D-BE28-71405355C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AB-4E9D-BE28-71405355C5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AB-4E9D-BE28-71405355C5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AB-4E9D-BE28-71405355C5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AB-4E9D-BE28-71405355C5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AB-4E9D-BE28-71405355C5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AB-4E9D-BE28-71405355C5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B-4E9D-BE28-71405355C5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B-4E9D-BE28-71405355C5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B-4E9D-BE28-71405355C5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B-4E9D-BE28-71405355C5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B-4E9D-BE28-71405355C5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B-4E9D-BE28-71405355C5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B-4E9D-BE28-71405355C5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B-4E9D-BE28-71405355C5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B-4E9D-BE28-71405355C5E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2">
                  <c:v>-0.24319629415170818</c:v>
                </c:pt>
                <c:pt idx="3">
                  <c:v>-0.28306766599809985</c:v>
                </c:pt>
                <c:pt idx="4">
                  <c:v>-0.27785726549533563</c:v>
                </c:pt>
                <c:pt idx="5">
                  <c:v>4.1620563452208659E-2</c:v>
                </c:pt>
                <c:pt idx="6">
                  <c:v>6.1153873314031548E-2</c:v>
                </c:pt>
                <c:pt idx="7">
                  <c:v>-1.7572924679013058E-2</c:v>
                </c:pt>
                <c:pt idx="12">
                  <c:v>-9.7699582868706947E-2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AB-4E9D-BE28-71405355C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04-4812-979D-54E9CC71E8A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4-4812-979D-54E9CC71E8A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04-4812-979D-54E9CC71E8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4-4812-979D-54E9CC71E8A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04-4812-979D-54E9CC71E8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04-4812-979D-54E9CC71E8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2">
                  <c:v>2940</c:v>
                </c:pt>
                <c:pt idx="3">
                  <c:v>3393</c:v>
                </c:pt>
                <c:pt idx="4">
                  <c:v>2524</c:v>
                </c:pt>
                <c:pt idx="5">
                  <c:v>2367</c:v>
                </c:pt>
                <c:pt idx="6">
                  <c:v>4292</c:v>
                </c:pt>
                <c:pt idx="12">
                  <c:v>22635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04-4812-979D-54E9CC71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04-4812-979D-54E9CC71E8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04-4812-979D-54E9CC71E8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04-4812-979D-54E9CC71E8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04-4812-979D-54E9CC71E8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04-4812-979D-54E9CC71E8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04-4812-979D-54E9CC71E8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04-4812-979D-54E9CC71E8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4-4812-979D-54E9CC71E8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4-4812-979D-54E9CC71E8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4-4812-979D-54E9CC71E8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4-4812-979D-54E9CC71E8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04-4812-979D-54E9CC71E8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04-4812-979D-54E9CC71E8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04-4812-979D-54E9CC71E8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04-4812-979D-54E9CC71E8A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2">
                  <c:v>-0.35540451655338745</c:v>
                </c:pt>
                <c:pt idx="3">
                  <c:v>-3.2506415739948724E-2</c:v>
                </c:pt>
                <c:pt idx="4">
                  <c:v>-0.48065843621399174</c:v>
                </c:pt>
                <c:pt idx="5">
                  <c:v>-0.45309611829944552</c:v>
                </c:pt>
                <c:pt idx="6">
                  <c:v>-7.8574495491627316E-2</c:v>
                </c:pt>
                <c:pt idx="12">
                  <c:v>-0.2904611140716592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04-4812-979D-54E9CC71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7-4664-A1BA-89263217ACF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7-4664-A1BA-89263217ACF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D7-4664-A1BA-89263217AC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7-4664-A1BA-89263217ACF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D7-4664-A1BA-89263217AC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D7-4664-A1BA-89263217AC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2">
                  <c:v>4108</c:v>
                </c:pt>
                <c:pt idx="3">
                  <c:v>4247</c:v>
                </c:pt>
                <c:pt idx="4">
                  <c:v>3153</c:v>
                </c:pt>
                <c:pt idx="5">
                  <c:v>3653</c:v>
                </c:pt>
                <c:pt idx="6">
                  <c:v>5938</c:v>
                </c:pt>
                <c:pt idx="7">
                  <c:v>5372</c:v>
                </c:pt>
                <c:pt idx="12">
                  <c:v>35361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D7-4664-A1BA-89263217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D7-4664-A1BA-89263217AC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D7-4664-A1BA-89263217AC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D7-4664-A1BA-89263217AC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D7-4664-A1BA-89263217AC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D7-4664-A1BA-89263217AC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7-4664-A1BA-89263217AC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D7-4664-A1BA-89263217AC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7-4664-A1BA-89263217AC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7-4664-A1BA-89263217AC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D7-4664-A1BA-89263217AC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D7-4664-A1BA-89263217AC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D7-4664-A1BA-89263217AC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D7-4664-A1BA-89263217AC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D7-4664-A1BA-89263217AC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D7-4664-A1BA-89263217ACF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2">
                  <c:v>-0.17010101010101009</c:v>
                </c:pt>
                <c:pt idx="3">
                  <c:v>-0.10739806641445981</c:v>
                </c:pt>
                <c:pt idx="4">
                  <c:v>-0.44848696868987226</c:v>
                </c:pt>
                <c:pt idx="5">
                  <c:v>-0.30032560812104958</c:v>
                </c:pt>
                <c:pt idx="6">
                  <c:v>0.12376987130961403</c:v>
                </c:pt>
                <c:pt idx="7">
                  <c:v>0.10240098501949513</c:v>
                </c:pt>
                <c:pt idx="12">
                  <c:v>-0.17378910722213137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D7-4664-A1BA-89263217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74-4AD3-AC7C-B58586FAED4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4-4AD3-AC7C-B58586FAED4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74-4AD3-AC7C-B58586FAED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4-4AD3-AC7C-B58586FAED4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74-4AD3-AC7C-B58586FAED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74-4AD3-AC7C-B58586FAED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2">
                  <c:v>5135</c:v>
                </c:pt>
                <c:pt idx="3">
                  <c:v>2670</c:v>
                </c:pt>
                <c:pt idx="4">
                  <c:v>122</c:v>
                </c:pt>
                <c:pt idx="5">
                  <c:v>136</c:v>
                </c:pt>
                <c:pt idx="6">
                  <c:v>513</c:v>
                </c:pt>
                <c:pt idx="7">
                  <c:v>114</c:v>
                </c:pt>
                <c:pt idx="12">
                  <c:v>18431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74-4AD3-AC7C-B58586FAE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74-4AD3-AC7C-B58586FAED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74-4AD3-AC7C-B58586FAED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74-4AD3-AC7C-B58586FAED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74-4AD3-AC7C-B58586FAED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74-4AD3-AC7C-B58586FAED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4-4AD3-AC7C-B58586FAED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4-4AD3-AC7C-B58586FAED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4-4AD3-AC7C-B58586FAED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4-4AD3-AC7C-B58586FAED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4-4AD3-AC7C-B58586FAED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4-4AD3-AC7C-B58586FAED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4-4AD3-AC7C-B58586FAED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4-4AD3-AC7C-B58586FAED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4-4AD3-AC7C-B58586FAED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4-4AD3-AC7C-B58586FAED4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2">
                  <c:v>0.27609343936381703</c:v>
                </c:pt>
                <c:pt idx="3">
                  <c:v>0.78237650200267028</c:v>
                </c:pt>
                <c:pt idx="4">
                  <c:v>-0.36787564766839376</c:v>
                </c:pt>
                <c:pt idx="5">
                  <c:v>3.8571428571428568</c:v>
                </c:pt>
                <c:pt idx="6">
                  <c:v>2.5625</c:v>
                </c:pt>
                <c:pt idx="7">
                  <c:v>-0.29192546583850931</c:v>
                </c:pt>
                <c:pt idx="12">
                  <c:v>0.1154078915516823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74-4AD3-AC7C-B58586FAE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D-4B3D-9BAB-48CD7523970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D-4B3D-9BAB-48CD7523970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D-4B3D-9BAB-48CD752397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D-4B3D-9BAB-48CD7523970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D-4B3D-9BAB-48CD752397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ED-4B3D-9BAB-48CD752397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2">
                  <c:v>325</c:v>
                </c:pt>
                <c:pt idx="3">
                  <c:v>1127</c:v>
                </c:pt>
                <c:pt idx="4">
                  <c:v>1032</c:v>
                </c:pt>
                <c:pt idx="5">
                  <c:v>1679</c:v>
                </c:pt>
                <c:pt idx="6">
                  <c:v>4560</c:v>
                </c:pt>
                <c:pt idx="7">
                  <c:v>3389</c:v>
                </c:pt>
                <c:pt idx="12">
                  <c:v>12630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ED-4B3D-9BAB-48CD7523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ED-4B3D-9BAB-48CD752397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ED-4B3D-9BAB-48CD752397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ED-4B3D-9BAB-48CD752397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ED-4B3D-9BAB-48CD752397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ED-4B3D-9BAB-48CD752397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ED-4B3D-9BAB-48CD752397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D-4B3D-9BAB-48CD752397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D-4B3D-9BAB-48CD752397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D-4B3D-9BAB-48CD752397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D-4B3D-9BAB-48CD752397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D-4B3D-9BAB-48CD752397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D-4B3D-9BAB-48CD752397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D-4B3D-9BAB-48CD752397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D-4B3D-9BAB-48CD752397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D-4B3D-9BAB-48CD7523970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2">
                  <c:v>-0.78716437459070066</c:v>
                </c:pt>
                <c:pt idx="3">
                  <c:v>0.37439024390243913</c:v>
                </c:pt>
                <c:pt idx="4">
                  <c:v>-0.29508196721311475</c:v>
                </c:pt>
                <c:pt idx="5">
                  <c:v>-0.10501066098081024</c:v>
                </c:pt>
                <c:pt idx="6">
                  <c:v>0.57458563535911611</c:v>
                </c:pt>
                <c:pt idx="7">
                  <c:v>3.0091185410334287E-2</c:v>
                </c:pt>
                <c:pt idx="12">
                  <c:v>-5.1374493014871514E-2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ED-4B3D-9BAB-48CD7523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1-4826-B21C-AA78BB2256E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1-4826-B21C-AA78BB2256E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41-4826-B21C-AA78BB2256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41-4826-B21C-AA78BB2256E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1-4826-B21C-AA78BB2256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41-4826-B21C-AA78BB2256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2">
                  <c:v>2401</c:v>
                </c:pt>
                <c:pt idx="3">
                  <c:v>897</c:v>
                </c:pt>
                <c:pt idx="4">
                  <c:v>79</c:v>
                </c:pt>
                <c:pt idx="5">
                  <c:v>166</c:v>
                </c:pt>
                <c:pt idx="6">
                  <c:v>161</c:v>
                </c:pt>
                <c:pt idx="7">
                  <c:v>76</c:v>
                </c:pt>
                <c:pt idx="12">
                  <c:v>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41-4826-B21C-AA78BB22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41-4826-B21C-AA78BB2256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41-4826-B21C-AA78BB2256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41-4826-B21C-AA78BB2256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41-4826-B21C-AA78BB2256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41-4826-B21C-AA78BB2256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41-4826-B21C-AA78BB2256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41-4826-B21C-AA78BB2256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41-4826-B21C-AA78BB2256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41-4826-B21C-AA78BB2256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41-4826-B21C-AA78BB2256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41-4826-B21C-AA78BB2256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41-4826-B21C-AA78BB2256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41-4826-B21C-AA78BB2256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41-4826-B21C-AA78BB2256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41-4826-B21C-AA78BB2256E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2">
                  <c:v>-0.15842972309849279</c:v>
                </c:pt>
                <c:pt idx="3">
                  <c:v>-2.5000000000000022E-2</c:v>
                </c:pt>
                <c:pt idx="4">
                  <c:v>0.11267605633802824</c:v>
                </c:pt>
                <c:pt idx="5">
                  <c:v>5.916666666666667</c:v>
                </c:pt>
                <c:pt idx="6">
                  <c:v>0.10273972602739723</c:v>
                </c:pt>
                <c:pt idx="7">
                  <c:v>24.333333333333332</c:v>
                </c:pt>
                <c:pt idx="12">
                  <c:v>-0.15154940190260902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41-4826-B21C-AA78BB22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04-4C7F-B42C-603227D31BC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4-4C7F-B42C-603227D31BC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04-4C7F-B42C-603227D31B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04-4C7F-B42C-603227D31BC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04-4C7F-B42C-603227D31B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04-4C7F-B42C-603227D31B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5">
                  <c:v>156124</c:v>
                </c:pt>
                <c:pt idx="6">
                  <c:v>187387</c:v>
                </c:pt>
                <c:pt idx="7">
                  <c:v>189132</c:v>
                </c:pt>
                <c:pt idx="12">
                  <c:v>1340515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04-4C7F-B42C-603227D31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04-4C7F-B42C-603227D31B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04-4C7F-B42C-603227D31B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04-4C7F-B42C-603227D31B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04-4C7F-B42C-603227D31B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04-4C7F-B42C-603227D31B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4-4C7F-B42C-603227D31B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4-4C7F-B42C-603227D31B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4-4C7F-B42C-603227D31B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4-4C7F-B42C-603227D31B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4-4C7F-B42C-603227D31B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4-4C7F-B42C-603227D31B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4-4C7F-B42C-603227D31B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04-4C7F-B42C-603227D31B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04-4C7F-B42C-603227D31B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04-4C7F-B42C-603227D31BC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5">
                  <c:v>-6.2948323817888507E-3</c:v>
                </c:pt>
                <c:pt idx="6">
                  <c:v>7.8380820293841857E-2</c:v>
                </c:pt>
                <c:pt idx="7">
                  <c:v>5.3577993916908984E-2</c:v>
                </c:pt>
                <c:pt idx="12">
                  <c:v>-1.1192108594749728E-3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04-4C7F-B42C-603227D31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4-4577-8252-3006ED3BE09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4-4577-8252-3006ED3BE09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4-4577-8252-3006ED3BE09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4-4577-8252-3006ED3BE09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04-4577-8252-3006ED3BE0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04-4577-8252-3006ED3BE09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2">
                  <c:v>134131</c:v>
                </c:pt>
                <c:pt idx="3">
                  <c:v>131324</c:v>
                </c:pt>
                <c:pt idx="4">
                  <c:v>120839</c:v>
                </c:pt>
                <c:pt idx="5">
                  <c:v>131926</c:v>
                </c:pt>
                <c:pt idx="6">
                  <c:v>152938</c:v>
                </c:pt>
                <c:pt idx="7">
                  <c:v>149422</c:v>
                </c:pt>
                <c:pt idx="12">
                  <c:v>1096150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04-4577-8252-3006ED3BE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04-4577-8252-3006ED3BE0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04-4577-8252-3006ED3BE0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04-4577-8252-3006ED3BE0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04-4577-8252-3006ED3BE0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04-4577-8252-3006ED3BE0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04-4577-8252-3006ED3BE0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04-4577-8252-3006ED3BE0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04-4577-8252-3006ED3BE0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4-4577-8252-3006ED3BE0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4-4577-8252-3006ED3BE0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4-4577-8252-3006ED3BE0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4-4577-8252-3006ED3BE0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4-4577-8252-3006ED3BE0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4-4577-8252-3006ED3BE0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4-4577-8252-3006ED3BE09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2">
                  <c:v>-8.0456854531868016E-2</c:v>
                </c:pt>
                <c:pt idx="3">
                  <c:v>2.2208146039546239E-3</c:v>
                </c:pt>
                <c:pt idx="4">
                  <c:v>-0.12977819386432377</c:v>
                </c:pt>
                <c:pt idx="5">
                  <c:v>-3.8559362178155809E-2</c:v>
                </c:pt>
                <c:pt idx="6">
                  <c:v>4.1400536572743674E-2</c:v>
                </c:pt>
                <c:pt idx="7">
                  <c:v>7.3144259355386598E-3</c:v>
                </c:pt>
                <c:pt idx="12">
                  <c:v>-3.2009092217658686E-2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04-4577-8252-3006ED3BE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D-42CD-AF2E-DA5C60C8EAB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D-42CD-AF2E-DA5C60C8EAB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D-42CD-AF2E-DA5C60C8EA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D-42CD-AF2E-DA5C60C8EAB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D-42CD-AF2E-DA5C60C8EA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5D-42CD-AF2E-DA5C60C8EAB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2">
                  <c:v>110011</c:v>
                </c:pt>
                <c:pt idx="3">
                  <c:v>107149</c:v>
                </c:pt>
                <c:pt idx="4">
                  <c:v>94476</c:v>
                </c:pt>
                <c:pt idx="5">
                  <c:v>106243</c:v>
                </c:pt>
                <c:pt idx="6">
                  <c:v>123116</c:v>
                </c:pt>
                <c:pt idx="7">
                  <c:v>119132</c:v>
                </c:pt>
                <c:pt idx="12">
                  <c:v>881062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5D-42CD-AF2E-DA5C60C8E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5D-42CD-AF2E-DA5C60C8EA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5D-42CD-AF2E-DA5C60C8EA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5D-42CD-AF2E-DA5C60C8EA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5D-42CD-AF2E-DA5C60C8EA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D-42CD-AF2E-DA5C60C8EA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D-42CD-AF2E-DA5C60C8EA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D-42CD-AF2E-DA5C60C8EA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D-42CD-AF2E-DA5C60C8EA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D-42CD-AF2E-DA5C60C8EA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D-42CD-AF2E-DA5C60C8EA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D-42CD-AF2E-DA5C60C8EA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D-42CD-AF2E-DA5C60C8EA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D-42CD-AF2E-DA5C60C8EA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D-42CD-AF2E-DA5C60C8EA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D-42CD-AF2E-DA5C60C8EAB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2">
                  <c:v>-5.6549890656489854E-2</c:v>
                </c:pt>
                <c:pt idx="3">
                  <c:v>1.0931310262352056E-3</c:v>
                </c:pt>
                <c:pt idx="4">
                  <c:v>-0.12551371764967234</c:v>
                </c:pt>
                <c:pt idx="5">
                  <c:v>2.0939247884852463E-3</c:v>
                </c:pt>
                <c:pt idx="6">
                  <c:v>6.6844595414290886E-2</c:v>
                </c:pt>
                <c:pt idx="7">
                  <c:v>1.7092119866814581E-2</c:v>
                </c:pt>
                <c:pt idx="12">
                  <c:v>-1.8618209198943636E-2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5D-42CD-AF2E-DA5C60C8E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9-4975-8AAC-E653849C37BB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9-4975-8AAC-E653849C37BB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9-4975-8AAC-E653849C37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9-4975-8AAC-E653849C37BB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9-4975-8AAC-E653849C37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99-4975-8AAC-E653849C37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2">
                  <c:v>24120</c:v>
                </c:pt>
                <c:pt idx="3">
                  <c:v>24175</c:v>
                </c:pt>
                <c:pt idx="4">
                  <c:v>26363</c:v>
                </c:pt>
                <c:pt idx="5">
                  <c:v>25683</c:v>
                </c:pt>
                <c:pt idx="6">
                  <c:v>29822</c:v>
                </c:pt>
                <c:pt idx="7">
                  <c:v>30290</c:v>
                </c:pt>
                <c:pt idx="12">
                  <c:v>215088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99-4975-8AAC-E653849C3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99-4975-8AAC-E653849C37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99-4975-8AAC-E653849C37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99-4975-8AAC-E653849C37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99-4975-8AAC-E653849C37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99-4975-8AAC-E653849C37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99-4975-8AAC-E653849C37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99-4975-8AAC-E653849C37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99-4975-8AAC-E653849C37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99-4975-8AAC-E653849C37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9-4975-8AAC-E653849C37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9-4975-8AAC-E653849C37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9-4975-8AAC-E653849C37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99-4975-8AAC-E653849C37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99-4975-8AAC-E653849C37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99-4975-8AAC-E653849C37BB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2">
                  <c:v>-0.17572278039778555</c:v>
                </c:pt>
                <c:pt idx="3">
                  <c:v>7.2496979292528962E-3</c:v>
                </c:pt>
                <c:pt idx="4">
                  <c:v>-0.14472488969634056</c:v>
                </c:pt>
                <c:pt idx="5">
                  <c:v>-0.17672137453519687</c:v>
                </c:pt>
                <c:pt idx="6">
                  <c:v>-5.1945574771108838E-2</c:v>
                </c:pt>
                <c:pt idx="7">
                  <c:v>-2.9384432979780217E-2</c:v>
                </c:pt>
                <c:pt idx="12">
                  <c:v>-8.3249509845708003E-2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99-4975-8AAC-E653849C3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B-48EF-BCC7-74C792E7C0F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B-48EF-BCC7-74C792E7C0F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B-48EF-BCC7-74C792E7C0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B-48EF-BCC7-74C792E7C0F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B-48EF-BCC7-74C792E7C0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5B-48EF-BCC7-74C792E7C0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2">
                  <c:v>32272</c:v>
                </c:pt>
                <c:pt idx="3">
                  <c:v>28820</c:v>
                </c:pt>
                <c:pt idx="4">
                  <c:v>22376</c:v>
                </c:pt>
                <c:pt idx="5">
                  <c:v>24198</c:v>
                </c:pt>
                <c:pt idx="6">
                  <c:v>34449</c:v>
                </c:pt>
                <c:pt idx="7">
                  <c:v>39710</c:v>
                </c:pt>
                <c:pt idx="12">
                  <c:v>244365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5B-48EF-BCC7-74C792E7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5B-48EF-BCC7-74C792E7C0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5B-48EF-BCC7-74C792E7C0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5B-48EF-BCC7-74C792E7C0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5B-48EF-BCC7-74C792E7C0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5B-48EF-BCC7-74C792E7C0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B-48EF-BCC7-74C792E7C0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B-48EF-BCC7-74C792E7C0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B-48EF-BCC7-74C792E7C0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B-48EF-BCC7-74C792E7C0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B-48EF-BCC7-74C792E7C0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B-48EF-BCC7-74C792E7C0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B-48EF-BCC7-74C792E7C0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B-48EF-BCC7-74C792E7C0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B-48EF-BCC7-74C792E7C0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B-48EF-BCC7-74C792E7C0F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2">
                  <c:v>4.0931522755862426E-2</c:v>
                </c:pt>
                <c:pt idx="3">
                  <c:v>0.21968767192856231</c:v>
                </c:pt>
                <c:pt idx="4">
                  <c:v>6.2286365362704155E-2</c:v>
                </c:pt>
                <c:pt idx="5">
                  <c:v>0.21622436670687573</c:v>
                </c:pt>
                <c:pt idx="6">
                  <c:v>0.28020364933665309</c:v>
                </c:pt>
                <c:pt idx="7">
                  <c:v>0.27369535234307341</c:v>
                </c:pt>
                <c:pt idx="12">
                  <c:v>0.1657523137105239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5B-48EF-BCC7-74C792E7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4-40F6-AC84-972E0395A1E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4-40F6-AC84-972E0395A1E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E4-40F6-AC84-972E0395A1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4-40F6-AC84-972E0395A1E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E4-40F6-AC84-972E0395A1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E4-40F6-AC84-972E0395A1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5">
                  <c:v>6.7413964333520449</c:v>
                </c:pt>
                <c:pt idx="6">
                  <c:v>6.7038852318259874</c:v>
                </c:pt>
                <c:pt idx="7">
                  <c:v>7.4288856592953376</c:v>
                </c:pt>
                <c:pt idx="12">
                  <c:v>7.0748538073423548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E4-40F6-AC84-972E0395A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E4-40F6-AC84-972E0395A1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E4-40F6-AC84-972E0395A1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E4-40F6-AC84-972E0395A1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E4-40F6-AC84-972E0395A1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E4-40F6-AC84-972E0395A1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E4-40F6-AC84-972E0395A1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E4-40F6-AC84-972E0395A1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E4-40F6-AC84-972E0395A1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E4-40F6-AC84-972E0395A1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E4-40F6-AC84-972E0395A1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E4-40F6-AC84-972E0395A1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E4-40F6-AC84-972E0395A1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E4-40F6-AC84-972E0395A1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E4-40F6-AC84-972E0395A1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E4-40F6-AC84-972E0395A1E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5">
                  <c:v>-0.13715529380526004</c:v>
                </c:pt>
                <c:pt idx="6">
                  <c:v>-0.27667155120538656</c:v>
                </c:pt>
                <c:pt idx="7">
                  <c:v>0.33879521338515151</c:v>
                </c:pt>
                <c:pt idx="12">
                  <c:v>0.10818644851681025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E4-40F6-AC84-972E0395A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C-4081-BB5C-D73C0EE1A679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C-4081-BB5C-D73C0EE1A679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EC-4081-BB5C-D73C0EE1A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C-4081-BB5C-D73C0EE1A679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EC-4081-BB5C-D73C0EE1A6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EC-4081-BB5C-D73C0EE1A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2">
                  <c:v>3.7395048439181915</c:v>
                </c:pt>
                <c:pt idx="3">
                  <c:v>3.6893333333333334</c:v>
                </c:pt>
                <c:pt idx="4">
                  <c:v>3.8170005414185164</c:v>
                </c:pt>
                <c:pt idx="5">
                  <c:v>3.2416153319644079</c:v>
                </c:pt>
                <c:pt idx="6">
                  <c:v>3.3543548387096775</c:v>
                </c:pt>
                <c:pt idx="7">
                  <c:v>4.2007764836383803</c:v>
                </c:pt>
                <c:pt idx="12">
                  <c:v>3.7242622639719136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EC-4081-BB5C-D73C0EE1A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EC-4081-BB5C-D73C0EE1A6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EC-4081-BB5C-D73C0EE1A6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EC-4081-BB5C-D73C0EE1A6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EC-4081-BB5C-D73C0EE1A6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EC-4081-BB5C-D73C0EE1A6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C-4081-BB5C-D73C0EE1A6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C-4081-BB5C-D73C0EE1A6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C-4081-BB5C-D73C0EE1A6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C-4081-BB5C-D73C0EE1A6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C-4081-BB5C-D73C0EE1A6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C-4081-BB5C-D73C0EE1A6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C-4081-BB5C-D73C0EE1A6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C-4081-BB5C-D73C0EE1A6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C-4081-BB5C-D73C0EE1A6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C-4081-BB5C-D73C0EE1A67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2">
                  <c:v>0.60617151058485819</c:v>
                </c:pt>
                <c:pt idx="3">
                  <c:v>-0.10025451916124384</c:v>
                </c:pt>
                <c:pt idx="4">
                  <c:v>0.80204133924263266</c:v>
                </c:pt>
                <c:pt idx="5">
                  <c:v>-0.1647489694254971</c:v>
                </c:pt>
                <c:pt idx="6">
                  <c:v>-0.32925411070666488</c:v>
                </c:pt>
                <c:pt idx="7">
                  <c:v>0.60712632389397125</c:v>
                </c:pt>
                <c:pt idx="12">
                  <c:v>0.26742130752782201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EC-4081-BB5C-D73C0EE1A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B8-4B6D-BDFA-A68A86972201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8-4B6D-BDFA-A68A86972201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B8-4B6D-BDFA-A68A869722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8-4B6D-BDFA-A68A86972201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8-4B6D-BDFA-A68A869722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B8-4B6D-BDFA-A68A869722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2">
                  <c:v>4.6043046357615891</c:v>
                </c:pt>
                <c:pt idx="3">
                  <c:v>4.6322350845948357</c:v>
                </c:pt>
                <c:pt idx="4">
                  <c:v>5.5975460122699383</c:v>
                </c:pt>
                <c:pt idx="5">
                  <c:v>4.7594529364440872</c:v>
                </c:pt>
                <c:pt idx="6">
                  <c:v>5.4310975609756094</c:v>
                </c:pt>
                <c:pt idx="7">
                  <c:v>5.8579207920792076</c:v>
                </c:pt>
                <c:pt idx="12">
                  <c:v>5.2800662878787881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B8-4B6D-BDFA-A68A8697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B8-4B6D-BDFA-A68A869722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B8-4B6D-BDFA-A68A869722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B8-4B6D-BDFA-A68A869722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B8-4B6D-BDFA-A68A869722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B8-4B6D-BDFA-A68A869722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B8-4B6D-BDFA-A68A869722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B8-4B6D-BDFA-A68A869722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B8-4B6D-BDFA-A68A869722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B8-4B6D-BDFA-A68A869722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B8-4B6D-BDFA-A68A869722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B8-4B6D-BDFA-A68A869722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B8-4B6D-BDFA-A68A869722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B8-4B6D-BDFA-A68A869722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B8-4B6D-BDFA-A68A869722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B8-4B6D-BDFA-A68A86972201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2">
                  <c:v>0.48991349185015043</c:v>
                </c:pt>
                <c:pt idx="3">
                  <c:v>-0.16705443583145207</c:v>
                </c:pt>
                <c:pt idx="4">
                  <c:v>0.66493145701387402</c:v>
                </c:pt>
                <c:pt idx="5">
                  <c:v>-4.008086308971226E-2</c:v>
                </c:pt>
                <c:pt idx="6">
                  <c:v>-0.61248796534018002</c:v>
                </c:pt>
                <c:pt idx="7">
                  <c:v>2.2746919627927298E-3</c:v>
                </c:pt>
                <c:pt idx="12">
                  <c:v>8.0329291969962746E-2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B8-4B6D-BDFA-A68A8697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7-40CF-98B9-2DEB766B3CF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7-40CF-98B9-2DEB766B3CF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47-40CF-98B9-2DEB766B3C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7-40CF-98B9-2DEB766B3CF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47-40CF-98B9-2DEB766B3C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47-40CF-98B9-2DEB766B3C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2">
                  <c:v>2.1323076923076925</c:v>
                </c:pt>
                <c:pt idx="3">
                  <c:v>2.7497781721384205</c:v>
                </c:pt>
                <c:pt idx="4">
                  <c:v>2.4108527131782944</c:v>
                </c:pt>
                <c:pt idx="5">
                  <c:v>2.1179273377010124</c:v>
                </c:pt>
                <c:pt idx="6">
                  <c:v>2.6074561403508771</c:v>
                </c:pt>
                <c:pt idx="7">
                  <c:v>3.2130421953378576</c:v>
                </c:pt>
                <c:pt idx="12">
                  <c:v>2.6836104513064134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47-40CF-98B9-2DEB766B3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47-40CF-98B9-2DEB766B3C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47-40CF-98B9-2DEB766B3C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47-40CF-98B9-2DEB766B3C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47-40CF-98B9-2DEB766B3C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47-40CF-98B9-2DEB766B3C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47-40CF-98B9-2DEB766B3C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47-40CF-98B9-2DEB766B3C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7-40CF-98B9-2DEB766B3C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7-40CF-98B9-2DEB766B3C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47-40CF-98B9-2DEB766B3C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47-40CF-98B9-2DEB766B3C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47-40CF-98B9-2DEB766B3C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47-40CF-98B9-2DEB766B3C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47-40CF-98B9-2DEB766B3C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47-40CF-98B9-2DEB766B3CF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2">
                  <c:v>-0.47869427232884965</c:v>
                </c:pt>
                <c:pt idx="3">
                  <c:v>-0.34656329127621355</c:v>
                </c:pt>
                <c:pt idx="4">
                  <c:v>0.36781992629304838</c:v>
                </c:pt>
                <c:pt idx="5">
                  <c:v>-0.65126242775740995</c:v>
                </c:pt>
                <c:pt idx="6">
                  <c:v>-8.5223417660172718E-2</c:v>
                </c:pt>
                <c:pt idx="7">
                  <c:v>0.80058018925883045</c:v>
                </c:pt>
                <c:pt idx="12">
                  <c:v>0.12269712698614921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47-40CF-98B9-2DEB766B3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6-4CC1-84E8-BA83399515C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6-4CC1-84E8-BA83399515C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C6-4CC1-84E8-BA83399515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C6-4CC1-84E8-BA83399515C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C6-4CC1-84E8-BA83399515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C6-4CC1-84E8-BA83399515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2">
                  <c:v>23125</c:v>
                </c:pt>
                <c:pt idx="3">
                  <c:v>21253</c:v>
                </c:pt>
                <c:pt idx="4">
                  <c:v>17689</c:v>
                </c:pt>
                <c:pt idx="5">
                  <c:v>20237</c:v>
                </c:pt>
                <c:pt idx="6">
                  <c:v>21752</c:v>
                </c:pt>
                <c:pt idx="7">
                  <c:v>20050</c:v>
                </c:pt>
                <c:pt idx="12">
                  <c:v>168398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C6-4CC1-84E8-BA833995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C6-4CC1-84E8-BA83399515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C6-4CC1-84E8-BA83399515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C6-4CC1-84E8-BA83399515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C6-4CC1-84E8-BA83399515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C6-4CC1-84E8-BA83399515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C6-4CC1-84E8-BA83399515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C6-4CC1-84E8-BA83399515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C6-4CC1-84E8-BA83399515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C6-4CC1-84E8-BA83399515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C6-4CC1-84E8-BA83399515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C6-4CC1-84E8-BA83399515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C6-4CC1-84E8-BA83399515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C6-4CC1-84E8-BA83399515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C6-4CC1-84E8-BA83399515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6-4CC1-84E8-BA83399515C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2">
                  <c:v>-7.559162136232811E-2</c:v>
                </c:pt>
                <c:pt idx="3">
                  <c:v>2.0699260397656349E-2</c:v>
                </c:pt>
                <c:pt idx="4">
                  <c:v>-0.16730217012662996</c:v>
                </c:pt>
                <c:pt idx="5">
                  <c:v>6.4654100561993832E-3</c:v>
                </c:pt>
                <c:pt idx="6">
                  <c:v>4.6725374139839237E-2</c:v>
                </c:pt>
                <c:pt idx="7">
                  <c:v>-1.2850179705578224E-2</c:v>
                </c:pt>
                <c:pt idx="12">
                  <c:v>-2.3643869291959496E-2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C6-4CC1-84E8-BA833995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6-43C2-A9D3-04511AA38DD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6-43C2-A9D3-04511AA38DD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6-43C2-A9D3-04511AA38D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6-43C2-A9D3-04511AA38DD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6-43C2-A9D3-04511AA38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26-43C2-A9D3-04511AA38D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2">
                  <c:v>7.0455783783783783</c:v>
                </c:pt>
                <c:pt idx="3">
                  <c:v>7.1445442996282882</c:v>
                </c:pt>
                <c:pt idx="4">
                  <c:v>7.6977217479789699</c:v>
                </c:pt>
                <c:pt idx="5">
                  <c:v>7.2467262934229382</c:v>
                </c:pt>
                <c:pt idx="6">
                  <c:v>7.6586061051857302</c:v>
                </c:pt>
                <c:pt idx="7">
                  <c:v>8.2997506234413958</c:v>
                </c:pt>
                <c:pt idx="12">
                  <c:v>7.4942398365776315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26-43C2-A9D3-04511AA3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26-43C2-A9D3-04511AA38D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26-43C2-A9D3-04511AA38D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26-43C2-A9D3-04511AA38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26-43C2-A9D3-04511AA38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26-43C2-A9D3-04511AA38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26-43C2-A9D3-04511AA38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26-43C2-A9D3-04511AA38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26-43C2-A9D3-04511AA38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26-43C2-A9D3-04511AA38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26-43C2-A9D3-04511AA38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26-43C2-A9D3-04511AA38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26-43C2-A9D3-04511AA38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26-43C2-A9D3-04511AA38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26-43C2-A9D3-04511AA38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26-43C2-A9D3-04511AA38DD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2">
                  <c:v>0.26839577524438418</c:v>
                </c:pt>
                <c:pt idx="3">
                  <c:v>-3.1567505193534906E-2</c:v>
                </c:pt>
                <c:pt idx="4">
                  <c:v>0.48249790953807192</c:v>
                </c:pt>
                <c:pt idx="5">
                  <c:v>-0.10394760124061175</c:v>
                </c:pt>
                <c:pt idx="6">
                  <c:v>2.5672175153489185E-2</c:v>
                </c:pt>
                <c:pt idx="7">
                  <c:v>0.34755723069854749</c:v>
                </c:pt>
                <c:pt idx="12">
                  <c:v>0.11736421330250923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26-43C2-A9D3-04511AA3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8-4204-AE5F-7250B292DC8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8-4204-AE5F-7250B292DC8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8-4204-AE5F-7250B292DC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8-4204-AE5F-7250B292DC8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8-4204-AE5F-7250B292DC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F8-4204-AE5F-7250B292DC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2">
                  <c:v>7.1928329509450455</c:v>
                </c:pt>
                <c:pt idx="3">
                  <c:v>7.4496042216358838</c:v>
                </c:pt>
                <c:pt idx="4">
                  <c:v>7.6742393092105265</c:v>
                </c:pt>
                <c:pt idx="5">
                  <c:v>7.4459115805946796</c:v>
                </c:pt>
                <c:pt idx="6">
                  <c:v>7.4017708909795239</c:v>
                </c:pt>
                <c:pt idx="7">
                  <c:v>8.1807273741977493</c:v>
                </c:pt>
                <c:pt idx="12">
                  <c:v>7.6503165968072775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F8-4204-AE5F-7250B292D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F8-4204-AE5F-7250B292DC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F8-4204-AE5F-7250B292DC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F8-4204-AE5F-7250B292DC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F8-4204-AE5F-7250B292DC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F8-4204-AE5F-7250B292DC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8-4204-AE5F-7250B292DC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8-4204-AE5F-7250B292DC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8-4204-AE5F-7250B292DC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8-4204-AE5F-7250B292DC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8-4204-AE5F-7250B292DC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8-4204-AE5F-7250B292DC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8-4204-AE5F-7250B292DC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8-4204-AE5F-7250B292DC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8-4204-AE5F-7250B292DC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8-4204-AE5F-7250B292DC8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2">
                  <c:v>0.60638509493657544</c:v>
                </c:pt>
                <c:pt idx="3">
                  <c:v>0.19328251059656143</c:v>
                </c:pt>
                <c:pt idx="4">
                  <c:v>0.435524621316147</c:v>
                </c:pt>
                <c:pt idx="5">
                  <c:v>-2.584311083499724E-2</c:v>
                </c:pt>
                <c:pt idx="6">
                  <c:v>-0.11912184326489683</c:v>
                </c:pt>
                <c:pt idx="7">
                  <c:v>-3.1635537068451569E-2</c:v>
                </c:pt>
                <c:pt idx="12">
                  <c:v>0.22162479964871729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F8-4204-AE5F-7250B292D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5-43DD-ADEF-A533EF67D61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5-43DD-ADEF-A533EF67D61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5-43DD-ADEF-A533EF67D6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5-43DD-ADEF-A533EF67D61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65-43DD-ADEF-A533EF67D6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65-43DD-ADEF-A533EF67D6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2">
                  <c:v>8.2895294616362865</c:v>
                </c:pt>
                <c:pt idx="3">
                  <c:v>7.8938468764678253</c:v>
                </c:pt>
                <c:pt idx="4">
                  <c:v>12.54282267792521</c:v>
                </c:pt>
                <c:pt idx="5">
                  <c:v>9.0062460961898818</c:v>
                </c:pt>
                <c:pt idx="6">
                  <c:v>9.8148606811145509</c:v>
                </c:pt>
                <c:pt idx="7">
                  <c:v>9.781685467816855</c:v>
                </c:pt>
                <c:pt idx="12">
                  <c:v>8.9970453538188799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65-43DD-ADEF-A533EF6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65-43DD-ADEF-A533EF67D6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65-43DD-ADEF-A533EF67D61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F65-43DD-ADEF-A533EF67D61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F65-43DD-ADEF-A533EF67D6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5-43DD-ADEF-A533EF67D6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5-43DD-ADEF-A533EF67D6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5-43DD-ADEF-A533EF67D6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5-43DD-ADEF-A533EF67D6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5-43DD-ADEF-A533EF67D6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5-43DD-ADEF-A533EF67D6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5-43DD-ADEF-A533EF67D6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5-43DD-ADEF-A533EF67D6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5-43DD-ADEF-A533EF67D6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5-43DD-ADEF-A533EF67D6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5-43DD-ADEF-A533EF67D6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5-43DD-ADEF-A533EF67D6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5-43DD-ADEF-A533EF67D61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2">
                  <c:v>0.3706263111111987</c:v>
                </c:pt>
                <c:pt idx="3">
                  <c:v>-2.0306814254189662</c:v>
                </c:pt>
                <c:pt idx="4">
                  <c:v>3.4416923983297316</c:v>
                </c:pt>
                <c:pt idx="5">
                  <c:v>0.34700813788650287</c:v>
                </c:pt>
                <c:pt idx="6">
                  <c:v>6.4431864647998438E-2</c:v>
                </c:pt>
                <c:pt idx="7">
                  <c:v>0.36691274054412837</c:v>
                </c:pt>
                <c:pt idx="12">
                  <c:v>-1.6551416948063391E-2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65-43DD-ADEF-A533EF6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B-40E7-9B96-07A6E59B86E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B-40E7-9B96-07A6E59B86E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0B-40E7-9B96-07A6E59B86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B-40E7-9B96-07A6E59B86E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0B-40E7-9B96-07A6E59B86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0B-40E7-9B96-07A6E59B86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2">
                  <c:v>6.5350000000000001</c:v>
                </c:pt>
                <c:pt idx="3">
                  <c:v>6.1740909090909089</c:v>
                </c:pt>
                <c:pt idx="4">
                  <c:v>7.4310954063604244</c:v>
                </c:pt>
                <c:pt idx="5">
                  <c:v>7.2542975696502667</c:v>
                </c:pt>
                <c:pt idx="6">
                  <c:v>7.0748587570621471</c:v>
                </c:pt>
                <c:pt idx="7">
                  <c:v>8.1352278294953457</c:v>
                </c:pt>
                <c:pt idx="12">
                  <c:v>6.975988249568938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0B-40E7-9B96-07A6E59B8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0B-40E7-9B96-07A6E59B86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0B-40E7-9B96-07A6E59B86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0B-40E7-9B96-07A6E59B86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0B-40E7-9B96-07A6E59B86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0B-40E7-9B96-07A6E59B86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0B-40E7-9B96-07A6E59B86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0B-40E7-9B96-07A6E59B86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B-40E7-9B96-07A6E59B86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B-40E7-9B96-07A6E59B86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B-40E7-9B96-07A6E59B86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B-40E7-9B96-07A6E59B86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B-40E7-9B96-07A6E59B86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B-40E7-9B96-07A6E59B86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0B-40E7-9B96-07A6E59B86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0B-40E7-9B96-07A6E59B86E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2">
                  <c:v>-0.48818015453436381</c:v>
                </c:pt>
                <c:pt idx="3">
                  <c:v>0.1879929628033894</c:v>
                </c:pt>
                <c:pt idx="4">
                  <c:v>0.37699770753119566</c:v>
                </c:pt>
                <c:pt idx="5">
                  <c:v>0.40756097291366977</c:v>
                </c:pt>
                <c:pt idx="6">
                  <c:v>-0.40981354737759901</c:v>
                </c:pt>
                <c:pt idx="7">
                  <c:v>0.18181606478946311</c:v>
                </c:pt>
                <c:pt idx="12">
                  <c:v>2.5996198817077598E-3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0B-40E7-9B96-07A6E59B8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A-4905-AAC4-0B90ACF8D4F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A-4905-AAC4-0B90ACF8D4F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A-4905-AAC4-0B90ACF8D4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A-4905-AAC4-0B90ACF8D4F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FA-4905-AAC4-0B90ACF8D4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FA-4905-AAC4-0B90ACF8D4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5">
                  <c:v>7.7861842105263159</c:v>
                </c:pt>
                <c:pt idx="6">
                  <c:v>7.7472924187725631</c:v>
                </c:pt>
                <c:pt idx="7">
                  <c:v>7.8896321070234112</c:v>
                </c:pt>
                <c:pt idx="12">
                  <c:v>7.5575959933222041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FA-4905-AAC4-0B90ACF8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FA-4905-AAC4-0B90ACF8D4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FA-4905-AAC4-0B90ACF8D4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FA-4905-AAC4-0B90ACF8D4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FA-4905-AAC4-0B90ACF8D4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FA-4905-AAC4-0B90ACF8D4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A-4905-AAC4-0B90ACF8D4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A-4905-AAC4-0B90ACF8D4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A-4905-AAC4-0B90ACF8D4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A-4905-AAC4-0B90ACF8D4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A-4905-AAC4-0B90ACF8D4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A-4905-AAC4-0B90ACF8D4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A-4905-AAC4-0B90ACF8D4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A-4905-AAC4-0B90ACF8D4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A-4905-AAC4-0B90ACF8D4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A-4905-AAC4-0B90ACF8D4F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5">
                  <c:v>-0.3338908363779991</c:v>
                </c:pt>
                <c:pt idx="6">
                  <c:v>0.33009496654326398</c:v>
                </c:pt>
                <c:pt idx="7">
                  <c:v>1.4081506255419294</c:v>
                </c:pt>
                <c:pt idx="12">
                  <c:v>-0.27087026434650774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FA-4905-AAC4-0B90ACF8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7-4000-BDA6-C9BD686F417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7-4000-BDA6-C9BD686F417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E7-4000-BDA6-C9BD686F41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7-4000-BDA6-C9BD686F417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7-4000-BDA6-C9BD686F41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E7-4000-BDA6-C9BD686F41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2">
                  <c:v>7.5100548446069473</c:v>
                </c:pt>
                <c:pt idx="3">
                  <c:v>7.1983050847457628</c:v>
                </c:pt>
                <c:pt idx="4">
                  <c:v>11.260714285714286</c:v>
                </c:pt>
                <c:pt idx="5">
                  <c:v>9.2015113350125937</c:v>
                </c:pt>
                <c:pt idx="6">
                  <c:v>10.435852372583479</c:v>
                </c:pt>
                <c:pt idx="7">
                  <c:v>14.211640211640212</c:v>
                </c:pt>
                <c:pt idx="12">
                  <c:v>8.9498861047835998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E7-4000-BDA6-C9BD686F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E7-4000-BDA6-C9BD686F41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E7-4000-BDA6-C9BD686F41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E7-4000-BDA6-C9BD686F41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E7-4000-BDA6-C9BD686F41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E7-4000-BDA6-C9BD686F41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E7-4000-BDA6-C9BD686F41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E7-4000-BDA6-C9BD686F41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E7-4000-BDA6-C9BD686F41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7-4000-BDA6-C9BD686F41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7-4000-BDA6-C9BD686F41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7-4000-BDA6-C9BD686F41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7-4000-BDA6-C9BD686F41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7-4000-BDA6-C9BD686F41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7-4000-BDA6-C9BD686F41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7-4000-BDA6-C9BD686F417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2">
                  <c:v>-2.5305131067115108</c:v>
                </c:pt>
                <c:pt idx="3">
                  <c:v>-1.1490633363068694</c:v>
                </c:pt>
                <c:pt idx="4">
                  <c:v>0.41251694226077618</c:v>
                </c:pt>
                <c:pt idx="5">
                  <c:v>-2.8841368131355551</c:v>
                </c:pt>
                <c:pt idx="6">
                  <c:v>0.48481659103922325</c:v>
                </c:pt>
                <c:pt idx="7">
                  <c:v>4.6191205266008417</c:v>
                </c:pt>
                <c:pt idx="12">
                  <c:v>-1.0405434003517868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E7-4000-BDA6-C9BD686F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75-4D45-8F41-CBD71D524CF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5-4D45-8F41-CBD71D524CF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75-4D45-8F41-CBD71D524C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5-4D45-8F41-CBD71D524CF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75-4D45-8F41-CBD71D524C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75-4D45-8F41-CBD71D524C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5">
                  <c:v>7.7861842105263159</c:v>
                </c:pt>
                <c:pt idx="6">
                  <c:v>7.7472924187725631</c:v>
                </c:pt>
                <c:pt idx="7">
                  <c:v>7.8896321070234112</c:v>
                </c:pt>
                <c:pt idx="12">
                  <c:v>7.5575959933222041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75-4D45-8F41-CBD71D524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75-4D45-8F41-CBD71D524C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75-4D45-8F41-CBD71D524C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5-4D45-8F41-CBD71D524C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5-4D45-8F41-CBD71D524C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5-4D45-8F41-CBD71D524C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5-4D45-8F41-CBD71D524C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75-4D45-8F41-CBD71D524C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75-4D45-8F41-CBD71D524C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75-4D45-8F41-CBD71D524C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75-4D45-8F41-CBD71D524C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75-4D45-8F41-CBD71D524C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75-4D45-8F41-CBD71D524C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75-4D45-8F41-CBD71D524C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75-4D45-8F41-CBD71D524C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75-4D45-8F41-CBD71D524CF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5">
                  <c:v>-0.3338908363779991</c:v>
                </c:pt>
                <c:pt idx="6">
                  <c:v>0.33009496654326398</c:v>
                </c:pt>
                <c:pt idx="7">
                  <c:v>1.4081506255419294</c:v>
                </c:pt>
                <c:pt idx="12">
                  <c:v>-0.27087026434650774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75-4D45-8F41-CBD71D524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F7-4AC8-9EBC-66CAE4EBC83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7-4AC8-9EBC-66CAE4EBC83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F7-4AC8-9EBC-66CAE4EBC8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7-4AC8-9EBC-66CAE4EBC83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F7-4AC8-9EBC-66CAE4EBC8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F7-4AC8-9EBC-66CAE4EBC8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2">
                  <c:v>7.9</c:v>
                </c:pt>
                <c:pt idx="3">
                  <c:v>8.34375</c:v>
                </c:pt>
                <c:pt idx="4">
                  <c:v>13.555555555555555</c:v>
                </c:pt>
                <c:pt idx="5">
                  <c:v>5.9130434782608692</c:v>
                </c:pt>
                <c:pt idx="6">
                  <c:v>9</c:v>
                </c:pt>
                <c:pt idx="7">
                  <c:v>10.363636363636363</c:v>
                </c:pt>
                <c:pt idx="12">
                  <c:v>7.9581174438687396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F7-4AC8-9EBC-66CAE4EB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F7-4AC8-9EBC-66CAE4EBC8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F7-4AC8-9EBC-66CAE4EBC8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F7-4AC8-9EBC-66CAE4EBC8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F7-4AC8-9EBC-66CAE4EBC8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F7-4AC8-9EBC-66CAE4EBC8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F7-4AC8-9EBC-66CAE4EBC8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F7-4AC8-9EBC-66CAE4EBC8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F7-4AC8-9EBC-66CAE4EBC8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F7-4AC8-9EBC-66CAE4EBC8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F7-4AC8-9EBC-66CAE4EBC8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F7-4AC8-9EBC-66CAE4EBC8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F7-4AC8-9EBC-66CAE4EBC8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F7-4AC8-9EBC-66CAE4EBC8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F7-4AC8-9EBC-66CAE4EBC8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F7-4AC8-9EBC-66CAE4EBC83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2">
                  <c:v>-0.16412825651302576</c:v>
                </c:pt>
                <c:pt idx="3">
                  <c:v>0.9644396551724137</c:v>
                </c:pt>
                <c:pt idx="4">
                  <c:v>4.782828282828282</c:v>
                </c:pt>
                <c:pt idx="5">
                  <c:v>1.2463768115942022</c:v>
                </c:pt>
                <c:pt idx="6">
                  <c:v>0.52941176470588225</c:v>
                </c:pt>
                <c:pt idx="7">
                  <c:v>3.9236363636363629</c:v>
                </c:pt>
                <c:pt idx="12">
                  <c:v>-0.19785491545998735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F7-4AC8-9EBC-66CAE4EB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2-4EF0-8F8B-13A24DC6438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2-4EF0-8F8B-13A24DC6438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2-4EF0-8F8B-13A24DC643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2-4EF0-8F8B-13A24DC6438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2-4EF0-8F8B-13A24DC643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2-4EF0-8F8B-13A24DC643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2">
                  <c:v>7.2537764350453173</c:v>
                </c:pt>
                <c:pt idx="3">
                  <c:v>9.4421052631578952</c:v>
                </c:pt>
                <c:pt idx="4">
                  <c:v>5.6428571428571432</c:v>
                </c:pt>
                <c:pt idx="5">
                  <c:v>7.2173913043478262</c:v>
                </c:pt>
                <c:pt idx="6">
                  <c:v>6.44</c:v>
                </c:pt>
                <c:pt idx="7">
                  <c:v>9.5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2-4EF0-8F8B-13A24DC64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F2-4EF0-8F8B-13A24DC643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F2-4EF0-8F8B-13A24DC643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2-4EF0-8F8B-13A24DC643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2-4EF0-8F8B-13A24DC643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2-4EF0-8F8B-13A24DC643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2-4EF0-8F8B-13A24DC643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2-4EF0-8F8B-13A24DC643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2-4EF0-8F8B-13A24DC643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2-4EF0-8F8B-13A24DC643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2-4EF0-8F8B-13A24DC643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2-4EF0-8F8B-13A24DC643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2-4EF0-8F8B-13A24DC643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2-4EF0-8F8B-13A24DC643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2-4EF0-8F8B-13A24DC643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2-4EF0-8F8B-13A24DC6438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2">
                  <c:v>0.8569154484982322</c:v>
                </c:pt>
                <c:pt idx="3">
                  <c:v>-0.1412280701754387</c:v>
                </c:pt>
                <c:pt idx="4">
                  <c:v>0.57142857142857206</c:v>
                </c:pt>
                <c:pt idx="5">
                  <c:v>2.4173913043478263</c:v>
                </c:pt>
                <c:pt idx="6">
                  <c:v>0.60000000000000053</c:v>
                </c:pt>
                <c:pt idx="7">
                  <c:v>8.5</c:v>
                </c:pt>
                <c:pt idx="12">
                  <c:v>0.86012104909213161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2-4EF0-8F8B-13A24DC64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D-4F1A-8B7C-3A5B274776F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D-4F1A-8B7C-3A5B274776F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D-4F1A-8B7C-3A5B274776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D-4F1A-8B7C-3A5B274776F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D-4F1A-8B7C-3A5B274776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5D-4F1A-8B7C-3A5B274776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5">
                  <c:v>6.7413964333520449</c:v>
                </c:pt>
                <c:pt idx="6">
                  <c:v>6.7038852318259874</c:v>
                </c:pt>
                <c:pt idx="7">
                  <c:v>7.4288856592953376</c:v>
                </c:pt>
                <c:pt idx="12">
                  <c:v>7.0748538073423548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5D-4F1A-8B7C-3A5B2747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5D-4F1A-8B7C-3A5B274776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5D-4F1A-8B7C-3A5B274776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5D-4F1A-8B7C-3A5B274776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5D-4F1A-8B7C-3A5B274776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5D-4F1A-8B7C-3A5B274776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5D-4F1A-8B7C-3A5B274776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5D-4F1A-8B7C-3A5B274776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5D-4F1A-8B7C-3A5B274776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5D-4F1A-8B7C-3A5B274776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D-4F1A-8B7C-3A5B274776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D-4F1A-8B7C-3A5B274776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D-4F1A-8B7C-3A5B274776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D-4F1A-8B7C-3A5B274776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D-4F1A-8B7C-3A5B274776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D-4F1A-8B7C-3A5B274776F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5">
                  <c:v>-0.13715529380526004</c:v>
                </c:pt>
                <c:pt idx="6">
                  <c:v>-0.27667155120538656</c:v>
                </c:pt>
                <c:pt idx="7">
                  <c:v>0.33879521338515151</c:v>
                </c:pt>
                <c:pt idx="12">
                  <c:v>0.10818644851681025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5D-4F1A-8B7C-3A5B2747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6-451D-BF69-905C4DEB2D5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6-451D-BF69-905C4DEB2D5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6-451D-BF69-905C4DEB2D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6-451D-BF69-905C4DEB2D5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6-451D-BF69-905C4DEB2D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96-451D-BF69-905C4DEB2D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2">
                  <c:v>9153</c:v>
                </c:pt>
                <c:pt idx="3">
                  <c:v>9475</c:v>
                </c:pt>
                <c:pt idx="4">
                  <c:v>9728</c:v>
                </c:pt>
                <c:pt idx="5">
                  <c:v>10224</c:v>
                </c:pt>
                <c:pt idx="6">
                  <c:v>10842</c:v>
                </c:pt>
                <c:pt idx="7">
                  <c:v>10751</c:v>
                </c:pt>
                <c:pt idx="12">
                  <c:v>78491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96-451D-BF69-905C4DEB2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96-451D-BF69-905C4DEB2D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96-451D-BF69-905C4DEB2D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96-451D-BF69-905C4DEB2D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96-451D-BF69-905C4DEB2D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96-451D-BF69-905C4DEB2D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96-451D-BF69-905C4DEB2D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6-451D-BF69-905C4DEB2D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6-451D-BF69-905C4DEB2D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6-451D-BF69-905C4DEB2D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6-451D-BF69-905C4DEB2D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6-451D-BF69-905C4DEB2D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96-451D-BF69-905C4DEB2D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96-451D-BF69-905C4DEB2D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96-451D-BF69-905C4DEB2D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96-451D-BF69-905C4DEB2D5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2">
                  <c:v>-3.0915828480677643E-2</c:v>
                </c:pt>
                <c:pt idx="3">
                  <c:v>5.5475103041105145E-2</c:v>
                </c:pt>
                <c:pt idx="4">
                  <c:v>-5.5625667410931001E-2</c:v>
                </c:pt>
                <c:pt idx="5">
                  <c:v>-1.1027278003482244E-2</c:v>
                </c:pt>
                <c:pt idx="6">
                  <c:v>6.5971880837675689E-2</c:v>
                </c:pt>
                <c:pt idx="7">
                  <c:v>7.1884346959122603E-2</c:v>
                </c:pt>
                <c:pt idx="12">
                  <c:v>1.7460852431815832E-2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96-451D-BF69-905C4DEB2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85-4C29-8F51-84529DB6E3A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5-4C29-8F51-84529DB6E3A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85-4C29-8F51-84529DB6E3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85-4C29-8F51-84529DB6E3A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85-4C29-8F51-84529DB6E3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85-4C29-8F51-84529DB6E3A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2">
                  <c:v>6.8430692311616754</c:v>
                </c:pt>
                <c:pt idx="3">
                  <c:v>6.8284109816971714</c:v>
                </c:pt>
                <c:pt idx="4">
                  <c:v>7.8248397332124586</c:v>
                </c:pt>
                <c:pt idx="5">
                  <c:v>6.8711458333333333</c:v>
                </c:pt>
                <c:pt idx="6">
                  <c:v>6.7409203102961914</c:v>
                </c:pt>
                <c:pt idx="7">
                  <c:v>7.6395521243417353</c:v>
                </c:pt>
                <c:pt idx="12">
                  <c:v>7.1683615080273357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85-4C29-8F51-84529DB6E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85-4C29-8F51-84529DB6E3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85-4C29-8F51-84529DB6E3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85-4C29-8F51-84529DB6E3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85-4C29-8F51-84529DB6E3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85-4C29-8F51-84529DB6E3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85-4C29-8F51-84529DB6E3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85-4C29-8F51-84529DB6E3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85-4C29-8F51-84529DB6E3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85-4C29-8F51-84529DB6E3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5-4C29-8F51-84529DB6E3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5-4C29-8F51-84529DB6E3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5-4C29-8F51-84529DB6E3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5-4C29-8F51-84529DB6E3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5-4C29-8F51-84529DB6E3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5-4C29-8F51-84529DB6E3A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2">
                  <c:v>0.26002924560341167</c:v>
                </c:pt>
                <c:pt idx="3">
                  <c:v>-0.25905115590559813</c:v>
                </c:pt>
                <c:pt idx="4">
                  <c:v>0.75313470163779961</c:v>
                </c:pt>
                <c:pt idx="5">
                  <c:v>-0.24850341691312572</c:v>
                </c:pt>
                <c:pt idx="6">
                  <c:v>-0.41311320490256165</c:v>
                </c:pt>
                <c:pt idx="7">
                  <c:v>0.41944990969096896</c:v>
                </c:pt>
                <c:pt idx="12">
                  <c:v>4.8964809967508849E-2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85-4C29-8F51-84529DB6E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9-4DDF-8912-4591AD2E0BB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9-4DDF-8912-4591AD2E0BB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89-4DDF-8912-4591AD2E0B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89-4DDF-8912-4591AD2E0BB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9-4DDF-8912-4591AD2E0B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9-4DDF-8912-4591AD2E0B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2">
                  <c:v>7.0097489486427937</c:v>
                </c:pt>
                <c:pt idx="3">
                  <c:v>6.8985964460468709</c:v>
                </c:pt>
                <c:pt idx="4">
                  <c:v>8.7607566765578628</c:v>
                </c:pt>
                <c:pt idx="5">
                  <c:v>7.2048691170486912</c:v>
                </c:pt>
                <c:pt idx="6">
                  <c:v>6.848147736121927</c:v>
                </c:pt>
                <c:pt idx="7">
                  <c:v>8.2811066314472406</c:v>
                </c:pt>
                <c:pt idx="12">
                  <c:v>7.4382608695652177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89-4DDF-8912-4591AD2E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89-4DDF-8912-4591AD2E0B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89-4DDF-8912-4591AD2E0B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89-4DDF-8912-4591AD2E0B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89-4DDF-8912-4591AD2E0B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89-4DDF-8912-4591AD2E0B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9-4DDF-8912-4591AD2E0B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89-4DDF-8912-4591AD2E0B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89-4DDF-8912-4591AD2E0B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89-4DDF-8912-4591AD2E0B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89-4DDF-8912-4591AD2E0B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9-4DDF-8912-4591AD2E0B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9-4DDF-8912-4591AD2E0B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89-4DDF-8912-4591AD2E0B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89-4DDF-8912-4591AD2E0B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89-4DDF-8912-4591AD2E0BB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2">
                  <c:v>0.34317756907615937</c:v>
                </c:pt>
                <c:pt idx="3">
                  <c:v>-0.32061305078302205</c:v>
                </c:pt>
                <c:pt idx="4">
                  <c:v>1.6619985452745984</c:v>
                </c:pt>
                <c:pt idx="5">
                  <c:v>-1.7269847528965876E-2</c:v>
                </c:pt>
                <c:pt idx="6">
                  <c:v>-0.50792059636150011</c:v>
                </c:pt>
                <c:pt idx="7">
                  <c:v>0.61201738899323654</c:v>
                </c:pt>
                <c:pt idx="12">
                  <c:v>0.15507072135036726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89-4DDF-8912-4591AD2E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01-423C-8EEF-4EA642B6F38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1-423C-8EEF-4EA642B6F38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01-423C-8EEF-4EA642B6F38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01-423C-8EEF-4EA642B6F38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01-423C-8EEF-4EA642B6F3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01-423C-8EEF-4EA642B6F38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2">
                  <c:v>6.1735346813411827</c:v>
                </c:pt>
                <c:pt idx="3">
                  <c:v>6.5337837837837842</c:v>
                </c:pt>
                <c:pt idx="4">
                  <c:v>5.6585104099592183</c:v>
                </c:pt>
                <c:pt idx="5">
                  <c:v>5.7662775033677596</c:v>
                </c:pt>
                <c:pt idx="6">
                  <c:v>6.3316348195329084</c:v>
                </c:pt>
                <c:pt idx="7">
                  <c:v>5.8554030543205107</c:v>
                </c:pt>
                <c:pt idx="12">
                  <c:v>6.2407659944871607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01-423C-8EEF-4EA642B6F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01-423C-8EEF-4EA642B6F3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01-423C-8EEF-4EA642B6F3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01-423C-8EEF-4EA642B6F3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01-423C-8EEF-4EA642B6F3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01-423C-8EEF-4EA642B6F3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01-423C-8EEF-4EA642B6F3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01-423C-8EEF-4EA642B6F3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01-423C-8EEF-4EA642B6F3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01-423C-8EEF-4EA642B6F3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1-423C-8EEF-4EA642B6F3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01-423C-8EEF-4EA642B6F3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01-423C-8EEF-4EA642B6F3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01-423C-8EEF-4EA642B6F3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01-423C-8EEF-4EA642B6F3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01-423C-8EEF-4EA642B6F38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2">
                  <c:v>-9.6446034321984619E-2</c:v>
                </c:pt>
                <c:pt idx="3">
                  <c:v>-2.0285031071486159E-2</c:v>
                </c:pt>
                <c:pt idx="4">
                  <c:v>-1.3199817793095159</c:v>
                </c:pt>
                <c:pt idx="5">
                  <c:v>-1.0257973932139954</c:v>
                </c:pt>
                <c:pt idx="6">
                  <c:v>-0.16753873418609988</c:v>
                </c:pt>
                <c:pt idx="7">
                  <c:v>-6.3982378152934061E-2</c:v>
                </c:pt>
                <c:pt idx="12">
                  <c:v>-0.31451326566203885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01-423C-8EEF-4EA642B6F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E-48B4-9D89-4BACA584F5E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E-48B4-9D89-4BACA584F5E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E-48B4-9D89-4BACA584F5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E-48B4-9D89-4BACA584F5E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E-48B4-9D89-4BACA584F5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DE-48B4-9D89-4BACA584F5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2">
                  <c:v>7.2472490455872443</c:v>
                </c:pt>
                <c:pt idx="3">
                  <c:v>6.7478342308592838</c:v>
                </c:pt>
                <c:pt idx="4">
                  <c:v>5.4668946982653308</c:v>
                </c:pt>
                <c:pt idx="5">
                  <c:v>6.1121495327102799</c:v>
                </c:pt>
                <c:pt idx="6">
                  <c:v>6.5442629179331311</c:v>
                </c:pt>
                <c:pt idx="7">
                  <c:v>6.7305084745762711</c:v>
                </c:pt>
                <c:pt idx="12">
                  <c:v>6.6837613850824651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DE-48B4-9D89-4BACA584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DE-48B4-9D89-4BACA584F5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DE-48B4-9D89-4BACA584F5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DE-48B4-9D89-4BACA584F5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DE-48B4-9D89-4BACA584F5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DE-48B4-9D89-4BACA584F5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E-48B4-9D89-4BACA584F5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E-48B4-9D89-4BACA584F5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E-48B4-9D89-4BACA584F5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E-48B4-9D89-4BACA584F5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E-48B4-9D89-4BACA584F5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E-48B4-9D89-4BACA584F5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E-48B4-9D89-4BACA584F5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E-48B4-9D89-4BACA584F5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E-48B4-9D89-4BACA584F5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E-48B4-9D89-4BACA584F5E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2">
                  <c:v>1.282839657361003</c:v>
                </c:pt>
                <c:pt idx="3">
                  <c:v>0.39082589080009633</c:v>
                </c:pt>
                <c:pt idx="4">
                  <c:v>-5.7364415293546855E-2</c:v>
                </c:pt>
                <c:pt idx="5">
                  <c:v>0.53591634885377726</c:v>
                </c:pt>
                <c:pt idx="6">
                  <c:v>0.37954355939933926</c:v>
                </c:pt>
                <c:pt idx="7">
                  <c:v>0.19992615367136946</c:v>
                </c:pt>
                <c:pt idx="12">
                  <c:v>0.44061151612845073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DE-48B4-9D89-4BACA584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9D-44DD-994E-AC1F316AEBD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D-44DD-994E-AC1F316AEBD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9D-44DD-994E-AC1F316AEB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9D-44DD-994E-AC1F316AEBD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9D-44DD-994E-AC1F316AEB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9D-44DD-994E-AC1F316AEB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  <c:pt idx="2">
                  <c:v>0.82620000000000005</c:v>
                </c:pt>
                <c:pt idx="3">
                  <c:v>0.8216</c:v>
                </c:pt>
                <c:pt idx="4">
                  <c:v>0.71109999999999995</c:v>
                </c:pt>
                <c:pt idx="5">
                  <c:v>0.80099999999999993</c:v>
                </c:pt>
                <c:pt idx="6">
                  <c:v>0.93040000000000012</c:v>
                </c:pt>
                <c:pt idx="7">
                  <c:v>0.93909999999999993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9D-44DD-994E-AC1F316A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9D-44DD-994E-AC1F316AEB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9D-44DD-994E-AC1F316AEB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9D-44DD-994E-AC1F316AEB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9D-44DD-994E-AC1F316AEB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9D-44DD-994E-AC1F316AEB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9D-44DD-994E-AC1F316AEB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9D-44DD-994E-AC1F316AEB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9D-44DD-994E-AC1F316AEB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9D-44DD-994E-AC1F316AEB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9D-44DD-994E-AC1F316AEB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9D-44DD-994E-AC1F316AEB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9D-44DD-994E-AC1F316AEB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9D-44DD-994E-AC1F316AEB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9D-44DD-994E-AC1F316AEB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9D-44DD-994E-AC1F316AEBD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  <c:pt idx="2">
                  <c:v>-7.1059140993928405E-2</c:v>
                </c:pt>
                <c:pt idx="3">
                  <c:v>2.2399203583872485E-2</c:v>
                </c:pt>
                <c:pt idx="4">
                  <c:v>-0.11576722208405876</c:v>
                </c:pt>
                <c:pt idx="5">
                  <c:v>-1.8863302302792873E-2</c:v>
                </c:pt>
                <c:pt idx="6">
                  <c:v>6.4774547951476524E-2</c:v>
                </c:pt>
                <c:pt idx="7">
                  <c:v>4.0323474022377237E-2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9D-44DD-994E-AC1F316A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E-4400-8D1E-D0D4EC576A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E-4400-8D1E-D0D4EC576A9A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E-4400-8D1E-D0D4EC576A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E-4400-8D1E-D0D4EC576A9A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E-4400-8D1E-D0D4EC576A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  <c:pt idx="2">
                  <c:v>0.59760000000000002</c:v>
                </c:pt>
                <c:pt idx="3">
                  <c:v>0.55149999999999999</c:v>
                </c:pt>
                <c:pt idx="4">
                  <c:v>0.41439999999999999</c:v>
                </c:pt>
                <c:pt idx="5">
                  <c:v>0.46299999999999997</c:v>
                </c:pt>
                <c:pt idx="6">
                  <c:v>0.63790000000000002</c:v>
                </c:pt>
                <c:pt idx="7">
                  <c:v>0.73530000000000006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E-4400-8D1E-D0D4EC576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6E-4400-8D1E-D0D4EC576A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6E-4400-8D1E-D0D4EC576A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6E-4400-8D1E-D0D4EC576A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6E-4400-8D1E-D0D4EC576A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6E-4400-8D1E-D0D4EC576A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6E-4400-8D1E-D0D4EC576A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6E-4400-8D1E-D0D4EC576A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6E-4400-8D1E-D0D4EC576A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6E-4400-8D1E-D0D4EC576A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6E-4400-8D1E-D0D4EC576A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6E-4400-8D1E-D0D4EC576A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6E-4400-8D1E-D0D4EC576A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6E-4400-8D1E-D0D4EC576A9A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  <c:pt idx="2">
                  <c:v>-8.1327800829875674E-3</c:v>
                </c:pt>
                <c:pt idx="3">
                  <c:v>0.16227608008429906</c:v>
                </c:pt>
                <c:pt idx="4">
                  <c:v>1.2460298069875364E-2</c:v>
                </c:pt>
                <c:pt idx="5">
                  <c:v>0.15894868585732147</c:v>
                </c:pt>
                <c:pt idx="6">
                  <c:v>0.21992732836106321</c:v>
                </c:pt>
                <c:pt idx="7">
                  <c:v>0.21376691977550366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6E-4400-8D1E-D0D4EC576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B-4E36-AED3-EE24A3E0E3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E36-AED3-EE24A3E0E32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B-4E36-AED3-EE24A3E0E3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E36-AED3-EE24A3E0E32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B-4E36-AED3-EE24A3E0E3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  <c:pt idx="2">
                  <c:v>0.73329999999999995</c:v>
                </c:pt>
                <c:pt idx="3">
                  <c:v>0.75950000000000006</c:v>
                </c:pt>
                <c:pt idx="4">
                  <c:v>0.8015000000000001</c:v>
                </c:pt>
                <c:pt idx="5">
                  <c:v>0.80689999999999995</c:v>
                </c:pt>
                <c:pt idx="6">
                  <c:v>0.90670000000000006</c:v>
                </c:pt>
                <c:pt idx="7">
                  <c:v>0.92090000000000005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FB-4E36-AED3-EE24A3E0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FB-4E36-AED3-EE24A3E0E3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FB-4E36-AED3-EE24A3E0E3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FB-4E36-AED3-EE24A3E0E3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FB-4E36-AED3-EE24A3E0E3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FB-4E36-AED3-EE24A3E0E3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B-4E36-AED3-EE24A3E0E3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B-4E36-AED3-EE24A3E0E3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B-4E36-AED3-EE24A3E0E3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B-4E36-AED3-EE24A3E0E3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B-4E36-AED3-EE24A3E0E3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B-4E36-AED3-EE24A3E0E3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B-4E36-AED3-EE24A3E0E3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B-4E36-AED3-EE24A3E0E32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  <c:pt idx="2">
                  <c:v>-0.17578959199730249</c:v>
                </c:pt>
                <c:pt idx="3">
                  <c:v>7.2944297082229159E-3</c:v>
                </c:pt>
                <c:pt idx="4">
                  <c:v>-0.14479300042680321</c:v>
                </c:pt>
                <c:pt idx="5">
                  <c:v>-0.17671666156514654</c:v>
                </c:pt>
                <c:pt idx="6">
                  <c:v>-5.1965704726055995E-2</c:v>
                </c:pt>
                <c:pt idx="7">
                  <c:v>-2.9405564924114613E-2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FB-4E36-AED3-EE24A3E0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5-44CF-893A-742675B0014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5-44CF-893A-742675B0014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5-44CF-893A-742675B001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5-44CF-893A-742675B0014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5-44CF-893A-742675B001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35-44CF-893A-742675B001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  <c:pt idx="2">
                  <c:v>0.90989999999999993</c:v>
                </c:pt>
                <c:pt idx="3">
                  <c:v>0.92059999999999997</c:v>
                </c:pt>
                <c:pt idx="4">
                  <c:v>0.81980000000000008</c:v>
                </c:pt>
                <c:pt idx="5">
                  <c:v>0.92480000000000007</c:v>
                </c:pt>
                <c:pt idx="6">
                  <c:v>1.0375000000000001</c:v>
                </c:pt>
                <c:pt idx="7">
                  <c:v>1.0137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35-44CF-893A-742675B00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35-44CF-893A-742675B001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0.52310000000000001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35-44CF-893A-742675B001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35-44CF-893A-742675B001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35-44CF-893A-742675B001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35-44CF-893A-742675B001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35-44CF-893A-742675B001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5-44CF-893A-742675B001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5-44CF-893A-742675B001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5-44CF-893A-742675B001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5-44CF-893A-742675B001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5-44CF-893A-742675B001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5-44CF-893A-742675B001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5-44CF-893A-742675B001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5-44CF-893A-742675B001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5-44CF-893A-742675B0014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  <c:pt idx="2">
                  <c:v>-8.0537590945836679E-2</c:v>
                </c:pt>
                <c:pt idx="3">
                  <c:v>2.1772262138035625E-3</c:v>
                </c:pt>
                <c:pt idx="4">
                  <c:v>-0.12972399150743097</c:v>
                </c:pt>
                <c:pt idx="5">
                  <c:v>-3.8569497868801261E-2</c:v>
                </c:pt>
                <c:pt idx="6">
                  <c:v>4.1353006122653913E-2</c:v>
                </c:pt>
                <c:pt idx="7">
                  <c:v>7.3536718672364554E-3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35-44CF-893A-742675B00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3B-4669-82C1-A8F3CD4ED4CA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B-4669-82C1-A8F3CD4ED4CA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3B-4669-82C1-A8F3CD4ED4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3B-4669-82C1-A8F3CD4ED4CA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3B-4669-82C1-A8F3CD4ED4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3B-4669-82C1-A8F3CD4ED4C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  <c:pt idx="2">
                  <c:v>0.96069999999999989</c:v>
                </c:pt>
                <c:pt idx="3">
                  <c:v>0.96689999999999998</c:v>
                </c:pt>
                <c:pt idx="4">
                  <c:v>0.82499999999999996</c:v>
                </c:pt>
                <c:pt idx="5">
                  <c:v>0.9587</c:v>
                </c:pt>
                <c:pt idx="6">
                  <c:v>1.0750999999999999</c:v>
                </c:pt>
                <c:pt idx="7">
                  <c:v>1.0403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3B-4669-82C1-A8F3CD4E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3B-4669-82C1-A8F3CD4ED4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3B-4669-82C1-A8F3CD4ED4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3B-4669-82C1-A8F3CD4ED4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3B-4669-82C1-A8F3CD4ED4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3B-4669-82C1-A8F3CD4ED4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3B-4669-82C1-A8F3CD4ED4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3B-4669-82C1-A8F3CD4ED4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3B-4669-82C1-A8F3CD4ED4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3B-4669-82C1-A8F3CD4ED4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3B-4669-82C1-A8F3CD4ED4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3B-4669-82C1-A8F3CD4ED4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3B-4669-82C1-A8F3CD4ED4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3B-4669-82C1-A8F3CD4ED4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3B-4669-82C1-A8F3CD4ED4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3B-4669-82C1-A8F3CD4ED4C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  <c:pt idx="2">
                  <c:v>-5.6564863006972499E-2</c:v>
                </c:pt>
                <c:pt idx="3">
                  <c:v>1.138952164009055E-3</c:v>
                </c:pt>
                <c:pt idx="4">
                  <c:v>-0.12550349798600813</c:v>
                </c:pt>
                <c:pt idx="5">
                  <c:v>2.0905194940943339E-3</c:v>
                </c:pt>
                <c:pt idx="6">
                  <c:v>6.6779122841833516E-2</c:v>
                </c:pt>
                <c:pt idx="7">
                  <c:v>1.7109894407508763E-2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3B-4669-82C1-A8F3CD4ED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6844</c:v>
                </c:pt>
                <c:pt idx="1">
                  <c:v>10442</c:v>
                </c:pt>
                <c:pt idx="2">
                  <c:v>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9-4EFE-BADB-0D9DC3EB40E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8448</c:v>
                </c:pt>
                <c:pt idx="1">
                  <c:v>3525</c:v>
                </c:pt>
                <c:pt idx="2">
                  <c:v>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9-4EFE-BADB-0D9DC3EB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049-4EFE-BADB-0D9DC3EB40E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049-4EFE-BADB-0D9DC3EB40E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049-4EFE-BADB-0D9DC3EB40E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9-4EFE-BADB-0D9DC3EB40E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9-4EFE-BADB-0D9DC3EB40E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9-4EFE-BADB-0D9DC3EB40E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9-4EFE-BADB-0D9DC3EB40E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9-4EFE-BADB-0D9DC3EB40E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9-4EFE-BADB-0D9DC3EB40E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0.40079703956732138</c:v>
                </c:pt>
                <c:pt idx="1">
                  <c:v>0.16723598064332479</c:v>
                </c:pt>
                <c:pt idx="2">
                  <c:v>0.43196697978935383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49-4EFE-BADB-0D9DC3EB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9-4EFE-BADB-0D9DC3EB40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9-4EFE-BADB-0D9DC3EB40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9-4EFE-BADB-0D9DC3EB40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9-4EFE-BADB-0D9DC3EB40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9-4EFE-BADB-0D9DC3EB40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9-4EFE-BADB-0D9DC3EB40E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9-4EFE-BADB-0D9DC3EB40E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9-4EFE-BADB-0D9DC3EB40E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9-4EFE-BADB-0D9DC3EB40E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9-4EFE-BADB-0D9DC3EB40E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9-4EFE-BADB-0D9DC3EB40E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9-4EFE-BADB-0D9DC3EB40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0.23436586791350078</c:v>
                </c:pt>
                <c:pt idx="1">
                  <c:v>-0.66242099214709826</c:v>
                </c:pt>
                <c:pt idx="2">
                  <c:v>2.1702646239554317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49-4EFE-BADB-0D9DC3EB4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6-4BCD-99DE-D976B5FF41A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6-4BCD-99DE-D976B5FF41A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A6-4BCD-99DE-D976B5FF41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6-4BCD-99DE-D976B5FF41A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A6-4BCD-99DE-D976B5FF41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A6-4BCD-99DE-D976B5FF41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2">
                  <c:v>2359</c:v>
                </c:pt>
                <c:pt idx="3">
                  <c:v>2129</c:v>
                </c:pt>
                <c:pt idx="4">
                  <c:v>829</c:v>
                </c:pt>
                <c:pt idx="5">
                  <c:v>1601</c:v>
                </c:pt>
                <c:pt idx="6">
                  <c:v>1615</c:v>
                </c:pt>
                <c:pt idx="7">
                  <c:v>1615</c:v>
                </c:pt>
                <c:pt idx="12">
                  <c:v>13538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A6-4BCD-99DE-D976B5FF4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A6-4BCD-99DE-D976B5FF41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A6-4BCD-99DE-D976B5FF41A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6A6-4BCD-99DE-D976B5FF41A1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6A6-4BCD-99DE-D976B5FF41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A6-4BCD-99DE-D976B5FF41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A6-4BCD-99DE-D976B5FF41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A6-4BCD-99DE-D976B5FF41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A6-4BCD-99DE-D976B5FF41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A6-4BCD-99DE-D976B5FF41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A6-4BCD-99DE-D976B5FF41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6-4BCD-99DE-D976B5FF41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A6-4BCD-99DE-D976B5FF41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A6-4BCD-99DE-D976B5FF41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A6-4BCD-99DE-D976B5FF41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A6-4BCD-99DE-D976B5FF41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A6-4BCD-99DE-D976B5FF41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6-4BCD-99DE-D976B5FF41A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2">
                  <c:v>-0.31184364060676784</c:v>
                </c:pt>
                <c:pt idx="3">
                  <c:v>0.33899371069182394</c:v>
                </c:pt>
                <c:pt idx="4">
                  <c:v>-0.50684116597263529</c:v>
                </c:pt>
                <c:pt idx="5">
                  <c:v>0.15097052480230055</c:v>
                </c:pt>
                <c:pt idx="6">
                  <c:v>0.38507718696397952</c:v>
                </c:pt>
                <c:pt idx="7">
                  <c:v>0.31087662337662336</c:v>
                </c:pt>
                <c:pt idx="12">
                  <c:v>-4.1286027901706657E-2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A6-4BCD-99DE-D976B5FF4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57-4DF7-AAE6-389E02B8CB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57-4DF7-AAE6-389E02B8CB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57-4DF7-AAE6-389E02B8CB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57-4DF7-AAE6-389E02B8CB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57-4DF7-AAE6-389E02B8CB7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7-4DF7-AAE6-389E02B8CB7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7-4DF7-AAE6-389E02B8CB7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7-4DF7-AAE6-389E02B8CB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7-4DF7-AAE6-389E02B8CB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7-4DF7-AAE6-389E02B8CB7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7-4DF7-AAE6-389E02B8C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8448</c:v>
                </c:pt>
                <c:pt idx="1">
                  <c:v>3525</c:v>
                </c:pt>
                <c:pt idx="2">
                  <c:v>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57-4DF7-AAE6-389E02B8C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E-4778-99A6-60BA7E4343F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E-4778-99A6-60BA7E4343F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E-4778-99A6-60BA7E4343F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E-4778-99A6-60BA7E4343F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E-4778-99A6-60BA7E4343F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E-4778-99A6-60BA7E4343F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E-4778-99A6-60BA7E4343F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E-4778-99A6-60BA7E4343F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E-4778-99A6-60BA7E4343F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E-4778-99A6-60BA7E434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3CE-4778-99A6-60BA7E4343F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E-4778-99A6-60BA7E4343F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E-4778-99A6-60BA7E4343F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E-4778-99A6-60BA7E4343F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CE-4778-99A6-60BA7E434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3CE-4778-99A6-60BA7E4343F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3CE-4778-99A6-60BA7E4343F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CE-4778-99A6-60BA7E4343F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CE-4778-99A6-60BA7E4343F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CE-4778-99A6-60BA7E4343F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CE-4778-99A6-60BA7E4343F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CE-4778-99A6-60BA7E4343F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CE-4778-99A6-60BA7E4343F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CE-4778-99A6-60BA7E4343F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CE-4778-99A6-60BA7E4343F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CE-4778-99A6-60BA7E4343F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CE-4778-99A6-60BA7E4343F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CE-4778-99A6-60BA7E4343F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CE-4778-99A6-60BA7E4343F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CE-4778-99A6-60BA7E4343F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CE-4778-99A6-60BA7E4343F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CE-4778-99A6-60BA7E4343F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CE-4778-99A6-60BA7E4343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3CE-4778-99A6-60BA7E4343F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CE-4778-99A6-60BA7E4343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3CE-4778-99A6-60BA7E4343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3CE-4778-99A6-60BA7E4343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3CE-4778-99A6-60BA7E4343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3CE-4778-99A6-60BA7E4343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3CE-4778-99A6-60BA7E4343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3CE-4778-99A6-60BA7E4343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3CE-4778-99A6-60BA7E4343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3CE-4778-99A6-60BA7E4343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3CE-4778-99A6-60BA7E4343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3CE-4778-99A6-60BA7E4343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3CE-4778-99A6-60BA7E4343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3CE-4778-99A6-60BA7E4343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3CE-4778-99A6-60BA7E4343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3CE-4778-99A6-60BA7E4343F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3CE-4778-99A6-60BA7E4343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CE-4778-99A6-60BA7E4343F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CE-4778-99A6-60BA7E4343F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CE-4778-99A6-60BA7E4343F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CE-4778-99A6-60BA7E4343F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CE-4778-99A6-60BA7E4343F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CE-4778-99A6-60BA7E4343F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CE-4778-99A6-60BA7E4343F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CE-4778-99A6-60BA7E4343F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CE-4778-99A6-60BA7E4343F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CE-4778-99A6-60BA7E4343F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3CE-4778-99A6-60BA7E4343F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3CE-4778-99A6-60BA7E4343F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CE-4778-99A6-60BA7E4343F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3CE-4778-99A6-60BA7E4343F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CE-4778-99A6-60BA7E4343F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3CE-4778-99A6-60BA7E4343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3CE-4778-99A6-60BA7E4343F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3CE-4778-99A6-60BA7E4343F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CE-4778-99A6-60BA7E4343F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3CE-4778-99A6-60BA7E4343F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3CE-4778-99A6-60BA7E4343F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3CE-4778-99A6-60BA7E4343F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3CE-4778-99A6-60BA7E4343F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3CE-4778-99A6-60BA7E4343F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CE-4778-99A6-60BA7E4343F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3CE-4778-99A6-60BA7E4343F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3CE-4778-99A6-60BA7E4343F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3CE-4778-99A6-60BA7E4343F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3CE-4778-99A6-60BA7E4343F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3CE-4778-99A6-60BA7E4343F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3CE-4778-99A6-60BA7E4343F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3CE-4778-99A6-60BA7E4343F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3CE-4778-99A6-60BA7E4343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3CE-4778-99A6-60BA7E434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96-4DFA-94EF-229CD08C454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96-4DFA-94EF-229CD08C454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6-4DFA-94EF-229CD08C454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6-4DFA-94EF-229CD08C454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2273</c:v>
                </c:pt>
                <c:pt idx="1">
                  <c:v>12021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96-4DFA-94EF-229CD08C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16684</c:v>
                </c:pt>
                <c:pt idx="1">
                  <c:v>5095</c:v>
                </c:pt>
                <c:pt idx="2">
                  <c:v>11589</c:v>
                </c:pt>
                <c:pt idx="3">
                  <c:v>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7-43BB-B7CB-6D8E6893270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14538</c:v>
                </c:pt>
                <c:pt idx="1">
                  <c:v>5493</c:v>
                </c:pt>
                <c:pt idx="2">
                  <c:v>9045</c:v>
                </c:pt>
                <c:pt idx="3">
                  <c:v>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7-43BB-B7CB-6D8E6893270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14294</c:v>
                </c:pt>
                <c:pt idx="1">
                  <c:v>2273</c:v>
                </c:pt>
                <c:pt idx="2">
                  <c:v>12021</c:v>
                </c:pt>
                <c:pt idx="3">
                  <c:v>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F7-43BB-B7CB-6D8E6893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-1.6783601595817821E-2</c:v>
                </c:pt>
                <c:pt idx="1">
                  <c:v>-0.58620061896959763</c:v>
                </c:pt>
                <c:pt idx="2">
                  <c:v>0.32902155887230511</c:v>
                </c:pt>
                <c:pt idx="3">
                  <c:v>0.20711743772241986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F7-43BB-B7CB-6D8E68932703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0.67814783186260552</c:v>
                </c:pt>
                <c:pt idx="1">
                  <c:v>0.10783755574532689</c:v>
                </c:pt>
                <c:pt idx="2">
                  <c:v>0.57031027611727869</c:v>
                </c:pt>
                <c:pt idx="3">
                  <c:v>0.32185216813739442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F7-43BB-B7CB-6D8E6893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88-4B10-AB62-1194DDA5E3A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88-4B10-AB62-1194DDA5E3A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8-4B10-AB62-1194DDA5E3A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8-4B10-AB62-1194DDA5E3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8-4B10-AB62-1194DDA5E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5998</c:v>
                </c:pt>
                <c:pt idx="1">
                  <c:v>0</c:v>
                </c:pt>
                <c:pt idx="2">
                  <c:v>5998</c:v>
                </c:pt>
                <c:pt idx="3">
                  <c:v>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8-4FFE-965F-6C6CC4112BE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5309</c:v>
                </c:pt>
                <c:pt idx="1">
                  <c:v>0</c:v>
                </c:pt>
                <c:pt idx="2">
                  <c:v>5309</c:v>
                </c:pt>
                <c:pt idx="3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8-4FFE-965F-6C6CC4112BE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5958</c:v>
                </c:pt>
                <c:pt idx="1">
                  <c:v>0</c:v>
                </c:pt>
                <c:pt idx="2">
                  <c:v>5958</c:v>
                </c:pt>
                <c:pt idx="3">
                  <c:v>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A8-4FFE-965F-6C6CC411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0.12224524392540959</c:v>
                </c:pt>
                <c:pt idx="1">
                  <c:v>0</c:v>
                </c:pt>
                <c:pt idx="2">
                  <c:v>0.12224524392540959</c:v>
                </c:pt>
                <c:pt idx="3">
                  <c:v>0.62214983713355054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A8-4FFE-965F-6C6CC4112BE3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0.70525568181818177</c:v>
                </c:pt>
                <c:pt idx="1">
                  <c:v>0</c:v>
                </c:pt>
                <c:pt idx="2">
                  <c:v>0.70525568181818177</c:v>
                </c:pt>
                <c:pt idx="3">
                  <c:v>0.29474431818181818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A8-4FFE-965F-6C6CC411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A6-4C9C-9FCE-6D8C1C13306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6-4C9C-9FCE-6D8C1C13306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6-4C9C-9FCE-6D8C1C13306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6-4C9C-9FCE-6D8C1C13306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2273</c:v>
                </c:pt>
                <c:pt idx="1">
                  <c:v>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A6-4C9C-9FCE-6D8C1C133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10686</c:v>
                </c:pt>
                <c:pt idx="1">
                  <c:v>5095</c:v>
                </c:pt>
                <c:pt idx="2">
                  <c:v>5591</c:v>
                </c:pt>
                <c:pt idx="3">
                  <c:v>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8-4C36-B1EB-E8F178221BF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9229</c:v>
                </c:pt>
                <c:pt idx="1">
                  <c:v>5493</c:v>
                </c:pt>
                <c:pt idx="2">
                  <c:v>3736</c:v>
                </c:pt>
                <c:pt idx="3">
                  <c:v>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8-4C36-B1EB-E8F178221BF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8336</c:v>
                </c:pt>
                <c:pt idx="1">
                  <c:v>2273</c:v>
                </c:pt>
                <c:pt idx="2">
                  <c:v>6063</c:v>
                </c:pt>
                <c:pt idx="3">
                  <c:v>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C8-4C36-B1EB-E8F17822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-9.6760212374038312E-2</c:v>
                </c:pt>
                <c:pt idx="1">
                  <c:v>-0.58620061896959763</c:v>
                </c:pt>
                <c:pt idx="2">
                  <c:v>0.62285867237687365</c:v>
                </c:pt>
                <c:pt idx="3">
                  <c:v>5.1162790697674376E-2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C8-4C36-B1EB-E8F178221BF2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0.66001583531274743</c:v>
                </c:pt>
                <c:pt idx="1">
                  <c:v>0.17996832937450516</c:v>
                </c:pt>
                <c:pt idx="2">
                  <c:v>0.4800475059382423</c:v>
                </c:pt>
                <c:pt idx="3">
                  <c:v>0.33998416468725257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C8-4C36-B1EB-E8F17822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E-4556-84A4-D3DC3CCF6F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DE-4556-84A4-D3DC3CCF6F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DE-4556-84A4-D3DC3CCF6F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DE-4556-84A4-D3DC3CCF6F2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DE-4556-84A4-D3DC3CCF6F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3DE-4556-84A4-D3DC3CCF6F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DE-4556-84A4-D3DC3CCF6F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DE-4556-84A4-D3DC3CCF6F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DE-4556-84A4-D3DC3CCF6F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DE-4556-84A4-D3DC3CCF6F2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E-4556-84A4-D3DC3CCF6F2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E-4556-84A4-D3DC3CCF6F2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E-4556-84A4-D3DC3CCF6F2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E-4556-84A4-D3DC3CCF6F2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E-4556-84A4-D3DC3CCF6F2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E-4556-84A4-D3DC3CCF6F2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E-4556-84A4-D3DC3CCF6F2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E-4556-84A4-D3DC3CCF6F2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E-4556-84A4-D3DC3CCF6F2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3DE-4556-84A4-D3DC3CCF6F2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DE-4556-84A4-D3DC3CCF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D-4BF9-8C2E-4AA8382259C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D-4BF9-8C2E-4AA8382259C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D-4BF9-8C2E-4AA8382259C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D-4BF9-8C2E-4AA8382259C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D-4BF9-8C2E-4AA8382259C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D-4BF9-8C2E-4AA8382259C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D-4BF9-8C2E-4AA8382259C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D-4BF9-8C2E-4AA8382259C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7D-4BF9-8C2E-4AA8382259C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D-4BF9-8C2E-4AA838225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D7D-4BF9-8C2E-4AA8382259C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D-4BF9-8C2E-4AA8382259C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D-4BF9-8C2E-4AA8382259C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D-4BF9-8C2E-4AA8382259C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D-4BF9-8C2E-4AA838225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D7D-4BF9-8C2E-4AA8382259C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D7D-4BF9-8C2E-4AA8382259C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7D-4BF9-8C2E-4AA8382259C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7D-4BF9-8C2E-4AA8382259C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D-4BF9-8C2E-4AA8382259C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7D-4BF9-8C2E-4AA8382259C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D-4BF9-8C2E-4AA8382259C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7D-4BF9-8C2E-4AA8382259C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7D-4BF9-8C2E-4AA8382259C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7D-4BF9-8C2E-4AA8382259C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7D-4BF9-8C2E-4AA8382259C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7D-4BF9-8C2E-4AA8382259C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7D-4BF9-8C2E-4AA8382259C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7D-4BF9-8C2E-4AA8382259C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7D-4BF9-8C2E-4AA8382259C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7D-4BF9-8C2E-4AA8382259C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7D-4BF9-8C2E-4AA8382259C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7D-4BF9-8C2E-4AA838225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D7D-4BF9-8C2E-4AA8382259C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7D-4BF9-8C2E-4AA8382259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D7D-4BF9-8C2E-4AA8382259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D7D-4BF9-8C2E-4AA8382259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D7D-4BF9-8C2E-4AA8382259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D7D-4BF9-8C2E-4AA8382259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D7D-4BF9-8C2E-4AA8382259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D7D-4BF9-8C2E-4AA8382259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D7D-4BF9-8C2E-4AA8382259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D7D-4BF9-8C2E-4AA8382259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D7D-4BF9-8C2E-4AA8382259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D7D-4BF9-8C2E-4AA8382259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D7D-4BF9-8C2E-4AA8382259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D7D-4BF9-8C2E-4AA8382259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D7D-4BF9-8C2E-4AA8382259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D7D-4BF9-8C2E-4AA8382259C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D7D-4BF9-8C2E-4AA8382259C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7D-4BF9-8C2E-4AA8382259C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7D-4BF9-8C2E-4AA8382259C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7D-4BF9-8C2E-4AA8382259C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7D-4BF9-8C2E-4AA8382259C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7D-4BF9-8C2E-4AA8382259C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7D-4BF9-8C2E-4AA8382259C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7D-4BF9-8C2E-4AA8382259C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7D-4BF9-8C2E-4AA8382259C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7D-4BF9-8C2E-4AA8382259C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7D-4BF9-8C2E-4AA8382259C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7D-4BF9-8C2E-4AA8382259C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7D-4BF9-8C2E-4AA8382259C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7D-4BF9-8C2E-4AA8382259C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7D-4BF9-8C2E-4AA8382259C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7D-4BF9-8C2E-4AA8382259C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7D-4BF9-8C2E-4AA838225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D7D-4BF9-8C2E-4AA8382259C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7D-4BF9-8C2E-4AA8382259C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7D-4BF9-8C2E-4AA8382259C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7D-4BF9-8C2E-4AA8382259C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7D-4BF9-8C2E-4AA8382259C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7D-4BF9-8C2E-4AA8382259C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7D-4BF9-8C2E-4AA8382259C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7D-4BF9-8C2E-4AA8382259C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7D-4BF9-8C2E-4AA8382259C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7D-4BF9-8C2E-4AA8382259C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7D-4BF9-8C2E-4AA8382259C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7D-4BF9-8C2E-4AA8382259C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7D-4BF9-8C2E-4AA8382259C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7D-4BF9-8C2E-4AA8382259C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7D-4BF9-8C2E-4AA8382259C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7D-4BF9-8C2E-4AA8382259C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7D-4BF9-8C2E-4AA838225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D7D-4BF9-8C2E-4AA83822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4-459B-BBF1-6A2D2515453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4-459B-BBF1-6A2D2515453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4-459B-BBF1-6A2D251545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E4-459B-BBF1-6A2D2515453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E4-459B-BBF1-6A2D251545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E4-459B-BBF1-6A2D251545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2">
                  <c:v>2000</c:v>
                </c:pt>
                <c:pt idx="3">
                  <c:v>2200</c:v>
                </c:pt>
                <c:pt idx="4">
                  <c:v>1698</c:v>
                </c:pt>
                <c:pt idx="5">
                  <c:v>1687</c:v>
                </c:pt>
                <c:pt idx="6">
                  <c:v>2124</c:v>
                </c:pt>
                <c:pt idx="7">
                  <c:v>2041</c:v>
                </c:pt>
                <c:pt idx="12">
                  <c:v>15659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E4-459B-BBF1-6A2D2515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E4-459B-BBF1-6A2D251545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E4-459B-BBF1-6A2D251545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E4-459B-BBF1-6A2D251545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E4-459B-BBF1-6A2D251545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E4-459B-BBF1-6A2D251545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4-459B-BBF1-6A2D251545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4-459B-BBF1-6A2D251545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4-459B-BBF1-6A2D251545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4-459B-BBF1-6A2D251545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4-459B-BBF1-6A2D251545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E4-459B-BBF1-6A2D251545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E4-459B-BBF1-6A2D251545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E4-459B-BBF1-6A2D251545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E4-459B-BBF1-6A2D251545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E4-459B-BBF1-6A2D2515453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2">
                  <c:v>-0.18666124440829601</c:v>
                </c:pt>
                <c:pt idx="3">
                  <c:v>-0.30489731437598733</c:v>
                </c:pt>
                <c:pt idx="4">
                  <c:v>-0.3144933387161889</c:v>
                </c:pt>
                <c:pt idx="5">
                  <c:v>-1.689976689976691E-2</c:v>
                </c:pt>
                <c:pt idx="6">
                  <c:v>0.12262156448202965</c:v>
                </c:pt>
                <c:pt idx="7">
                  <c:v>-3.9529411764705924E-2</c:v>
                </c:pt>
                <c:pt idx="12">
                  <c:v>-9.8035827429295508E-2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E4-459B-BBF1-6A2D2515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0-4CF7-B71E-518E56C0AB2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0-4CF7-B71E-518E56C0AB2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60-4CF7-B71E-518E56C0A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-8.9445037720899845E-2</c:v>
                </c:pt>
                <c:pt idx="1">
                  <c:v>8.8361210673038038E-3</c:v>
                </c:pt>
                <c:pt idx="2">
                  <c:v>-0.27034587995930826</c:v>
                </c:pt>
                <c:pt idx="3">
                  <c:v>4.4261654401462902E-2</c:v>
                </c:pt>
                <c:pt idx="4">
                  <c:v>9.9608202019046521E-2</c:v>
                </c:pt>
                <c:pt idx="5">
                  <c:v>0.14749303209667408</c:v>
                </c:pt>
                <c:pt idx="6">
                  <c:v>-1.0425638003717097E-3</c:v>
                </c:pt>
                <c:pt idx="7">
                  <c:v>4.5639448357972068E-2</c:v>
                </c:pt>
                <c:pt idx="8">
                  <c:v>-0.27251820620927558</c:v>
                </c:pt>
                <c:pt idx="9">
                  <c:v>-2.2861258569637499E-2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60-4CF7-B71E-518E56C0AB21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0.14271637600561524</c:v>
                </c:pt>
                <c:pt idx="1">
                  <c:v>0.10941903784892824</c:v>
                </c:pt>
                <c:pt idx="2">
                  <c:v>7.7452621348739273E-3</c:v>
                </c:pt>
                <c:pt idx="3">
                  <c:v>0.38231332001511797</c:v>
                </c:pt>
                <c:pt idx="4">
                  <c:v>5.1900545326926194E-2</c:v>
                </c:pt>
                <c:pt idx="5">
                  <c:v>0.15727147562226662</c:v>
                </c:pt>
                <c:pt idx="6">
                  <c:v>2.9747313859942767E-2</c:v>
                </c:pt>
                <c:pt idx="7">
                  <c:v>2.8451487500674909E-2</c:v>
                </c:pt>
                <c:pt idx="8">
                  <c:v>4.099130716483991E-2</c:v>
                </c:pt>
                <c:pt idx="9">
                  <c:v>4.944387452081421E-2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60-4CF7-B71E-518E56C0A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67-4632-B1C8-4DD4D4DC81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67-4632-B1C8-4DD4D4DC81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67-4632-B1C8-4DD4D4DC81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B67-4632-B1C8-4DD4D4DC81E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B67-4632-B1C8-4DD4D4DC81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B67-4632-B1C8-4DD4D4DC81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67-4632-B1C8-4DD4D4DC81E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67-4632-B1C8-4DD4D4DC81E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67-4632-B1C8-4DD4D4DC81E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67-4632-B1C8-4DD4D4DC81E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7-4632-B1C8-4DD4D4DC81E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7-4632-B1C8-4DD4D4DC81E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7-4632-B1C8-4DD4D4DC81E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7-4632-B1C8-4DD4D4DC81E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7-4632-B1C8-4DD4D4DC81E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67-4632-B1C8-4DD4D4DC81E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67-4632-B1C8-4DD4D4DC81E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67-4632-B1C8-4DD4D4DC81E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67-4632-B1C8-4DD4D4DC81E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B67-4632-B1C8-4DD4D4DC81E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B67-4632-B1C8-4DD4D4DC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C-4091-8EE7-0C4538BB14A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C-4091-8EE7-0C4538BB14A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C-4091-8EE7-0C4538BB14A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C-4091-8EE7-0C4538BB14A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C-4091-8EE7-0C4538BB14A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C-4091-8EE7-0C4538BB14A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C-4091-8EE7-0C4538BB14A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BC-4091-8EE7-0C4538BB14A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BC-4091-8EE7-0C4538BB14A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C-4091-8EE7-0C4538BB1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2BC-4091-8EE7-0C4538BB14A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BC-4091-8EE7-0C4538BB14A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BC-4091-8EE7-0C4538BB14A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BC-4091-8EE7-0C4538BB14A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BC-4091-8EE7-0C4538BB1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2BC-4091-8EE7-0C4538BB14A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2BC-4091-8EE7-0C4538BB14A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BC-4091-8EE7-0C4538BB14A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BC-4091-8EE7-0C4538BB14A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BC-4091-8EE7-0C4538BB14A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BC-4091-8EE7-0C4538BB14A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BC-4091-8EE7-0C4538BB14A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BC-4091-8EE7-0C4538BB14A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BC-4091-8EE7-0C4538BB14A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BC-4091-8EE7-0C4538BB14A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BC-4091-8EE7-0C4538BB14A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BC-4091-8EE7-0C4538BB14A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BC-4091-8EE7-0C4538BB14A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BC-4091-8EE7-0C4538BB14A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BC-4091-8EE7-0C4538BB14A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BC-4091-8EE7-0C4538BB14A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BC-4091-8EE7-0C4538BB14A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BC-4091-8EE7-0C4538BB14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2BC-4091-8EE7-0C4538BB14A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2BC-4091-8EE7-0C4538BB14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2BC-4091-8EE7-0C4538BB14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2BC-4091-8EE7-0C4538BB14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2BC-4091-8EE7-0C4538BB14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2BC-4091-8EE7-0C4538BB14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2BC-4091-8EE7-0C4538BB14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2BC-4091-8EE7-0C4538BB14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2BC-4091-8EE7-0C4538BB14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2BC-4091-8EE7-0C4538BB14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2BC-4091-8EE7-0C4538BB14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2BC-4091-8EE7-0C4538BB14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2BC-4091-8EE7-0C4538BB14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2BC-4091-8EE7-0C4538BB14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2BC-4091-8EE7-0C4538BB14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2BC-4091-8EE7-0C4538BB14A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2BC-4091-8EE7-0C4538BB14A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BC-4091-8EE7-0C4538BB14A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2BC-4091-8EE7-0C4538BB14A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BC-4091-8EE7-0C4538BB14A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BC-4091-8EE7-0C4538BB14A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BC-4091-8EE7-0C4538BB14A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BC-4091-8EE7-0C4538BB14A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BC-4091-8EE7-0C4538BB14A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2BC-4091-8EE7-0C4538BB14A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2BC-4091-8EE7-0C4538BB14A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2BC-4091-8EE7-0C4538BB14A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2BC-4091-8EE7-0C4538BB14A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BC-4091-8EE7-0C4538BB14A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2BC-4091-8EE7-0C4538BB14A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2BC-4091-8EE7-0C4538BB14A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2BC-4091-8EE7-0C4538BB14A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2BC-4091-8EE7-0C4538BB14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2BC-4091-8EE7-0C4538BB14A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2BC-4091-8EE7-0C4538BB14A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2BC-4091-8EE7-0C4538BB14A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2BC-4091-8EE7-0C4538BB14A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2BC-4091-8EE7-0C4538BB14A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2BC-4091-8EE7-0C4538BB14A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2BC-4091-8EE7-0C4538BB14A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2BC-4091-8EE7-0C4538BB14A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2BC-4091-8EE7-0C4538BB14A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2BC-4091-8EE7-0C4538BB14A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2BC-4091-8EE7-0C4538BB14A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2BC-4091-8EE7-0C4538BB14A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2BC-4091-8EE7-0C4538BB14A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2BC-4091-8EE7-0C4538BB14A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2BC-4091-8EE7-0C4538BB14A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2BC-4091-8EE7-0C4538BB14A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2BC-4091-8EE7-0C4538BB14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2BC-4091-8EE7-0C4538BB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1-499B-BE48-CBFDF0ECE28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1-499B-BE48-CBFDF0ECE28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E1-499B-BE48-CBFDF0ECE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-0.20120563190287499</c:v>
                </c:pt>
                <c:pt idx="1">
                  <c:v>5.0230615663507727E-2</c:v>
                </c:pt>
                <c:pt idx="2">
                  <c:v>-6.8024596464258291E-2</c:v>
                </c:pt>
                <c:pt idx="3">
                  <c:v>0.10290586410949243</c:v>
                </c:pt>
                <c:pt idx="4">
                  <c:v>2.3849868677454866E-2</c:v>
                </c:pt>
                <c:pt idx="5">
                  <c:v>4.4837294822930085E-2</c:v>
                </c:pt>
                <c:pt idx="6">
                  <c:v>-8.8753604613905801E-2</c:v>
                </c:pt>
                <c:pt idx="7">
                  <c:v>0.23436586791350078</c:v>
                </c:pt>
                <c:pt idx="8">
                  <c:v>0.20325254301142781</c:v>
                </c:pt>
                <c:pt idx="9">
                  <c:v>0.1317673558040382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E1-499B-BE48-CBFDF0ECE280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0.12567872302794481</c:v>
                </c:pt>
                <c:pt idx="1">
                  <c:v>0.10118500176865936</c:v>
                </c:pt>
                <c:pt idx="2">
                  <c:v>5.361248673505483E-3</c:v>
                </c:pt>
                <c:pt idx="3">
                  <c:v>0.47015166253979485</c:v>
                </c:pt>
                <c:pt idx="4">
                  <c:v>5.3433409975238766E-2</c:v>
                </c:pt>
                <c:pt idx="5">
                  <c:v>0.12060488149982314</c:v>
                </c:pt>
                <c:pt idx="6">
                  <c:v>3.1437920056597096E-2</c:v>
                </c:pt>
                <c:pt idx="7">
                  <c:v>1.867704280155642E-2</c:v>
                </c:pt>
                <c:pt idx="8">
                  <c:v>4.2366024053767243E-2</c:v>
                </c:pt>
                <c:pt idx="9">
                  <c:v>3.1104085603112841E-2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E1-499B-BE48-CBFDF0ECE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B-41A1-9537-FEC0381964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5B-41A1-9537-FEC0381964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5B-41A1-9537-FEC0381964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5B-41A1-9537-FEC03819646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5B-41A1-9537-FEC0381964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5B-41A1-9537-FEC0381964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5B-41A1-9537-FEC0381964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5B-41A1-9537-FEC0381964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5B-41A1-9537-FEC0381964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5B-41A1-9537-FEC03819646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B-41A1-9537-FEC03819646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B-41A1-9537-FEC03819646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B-41A1-9537-FEC03819646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B-41A1-9537-FEC03819646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B-41A1-9537-FEC03819646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B-41A1-9537-FEC03819646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B-41A1-9537-FEC03819646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B-41A1-9537-FEC03819646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B-41A1-9537-FEC03819646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25B-41A1-9537-FEC03819646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5B-41A1-9537-FEC03819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68-4F22-B2B9-3A41B0363E8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8-4F22-B2B9-3A41B0363E8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8-4F22-B2B9-3A41B0363E8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8-4F22-B2B9-3A41B0363E8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8-4F22-B2B9-3A41B0363E8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8-4F22-B2B9-3A41B0363E8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8-4F22-B2B9-3A41B0363E8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8-4F22-B2B9-3A41B0363E8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68-4F22-B2B9-3A41B0363E8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68-4F22-B2B9-3A41B0363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968-4F22-B2B9-3A41B0363E8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68-4F22-B2B9-3A41B0363E8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68-4F22-B2B9-3A41B0363E8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68-4F22-B2B9-3A41B0363E8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8-4F22-B2B9-3A41B0363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968-4F22-B2B9-3A41B0363E8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968-4F22-B2B9-3A41B0363E8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68-4F22-B2B9-3A41B0363E8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8-4F22-B2B9-3A41B0363E8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68-4F22-B2B9-3A41B0363E8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68-4F22-B2B9-3A41B0363E8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68-4F22-B2B9-3A41B0363E8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68-4F22-B2B9-3A41B0363E8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8-4F22-B2B9-3A41B0363E8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68-4F22-B2B9-3A41B0363E8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68-4F22-B2B9-3A41B0363E8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68-4F22-B2B9-3A41B0363E8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68-4F22-B2B9-3A41B0363E8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68-4F22-B2B9-3A41B0363E8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68-4F22-B2B9-3A41B0363E8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68-4F22-B2B9-3A41B0363E8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68-4F22-B2B9-3A41B0363E8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68-4F22-B2B9-3A41B0363E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968-4F22-B2B9-3A41B0363E8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68-4F22-B2B9-3A41B0363E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968-4F22-B2B9-3A41B0363E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968-4F22-B2B9-3A41B0363E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968-4F22-B2B9-3A41B0363E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968-4F22-B2B9-3A41B0363E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968-4F22-B2B9-3A41B0363E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968-4F22-B2B9-3A41B0363E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968-4F22-B2B9-3A41B0363E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968-4F22-B2B9-3A41B0363E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968-4F22-B2B9-3A41B0363E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968-4F22-B2B9-3A41B0363E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968-4F22-B2B9-3A41B0363E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968-4F22-B2B9-3A41B0363E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968-4F22-B2B9-3A41B0363E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968-4F22-B2B9-3A41B0363E8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968-4F22-B2B9-3A41B0363E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68-4F22-B2B9-3A41B0363E8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68-4F22-B2B9-3A41B0363E8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68-4F22-B2B9-3A41B0363E8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68-4F22-B2B9-3A41B0363E8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68-4F22-B2B9-3A41B0363E8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68-4F22-B2B9-3A41B0363E8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68-4F22-B2B9-3A41B0363E8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68-4F22-B2B9-3A41B0363E8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68-4F22-B2B9-3A41B0363E8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68-4F22-B2B9-3A41B0363E8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68-4F22-B2B9-3A41B0363E8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968-4F22-B2B9-3A41B0363E8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68-4F22-B2B9-3A41B0363E8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68-4F22-B2B9-3A41B0363E8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68-4F22-B2B9-3A41B0363E8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968-4F22-B2B9-3A41B0363E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968-4F22-B2B9-3A41B0363E8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968-4F22-B2B9-3A41B0363E8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68-4F22-B2B9-3A41B0363E8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968-4F22-B2B9-3A41B0363E8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68-4F22-B2B9-3A41B0363E8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968-4F22-B2B9-3A41B0363E8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68-4F22-B2B9-3A41B0363E8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968-4F22-B2B9-3A41B0363E8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68-4F22-B2B9-3A41B0363E8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968-4F22-B2B9-3A41B0363E8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68-4F22-B2B9-3A41B0363E8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968-4F22-B2B9-3A41B0363E8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68-4F22-B2B9-3A41B0363E8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968-4F22-B2B9-3A41B0363E8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68-4F22-B2B9-3A41B0363E8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968-4F22-B2B9-3A41B0363E8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68-4F22-B2B9-3A41B0363E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968-4F22-B2B9-3A41B0363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4-4B0E-8F5D-837A2F38765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4-4B0E-8F5D-837A2F38765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4-4B0E-8F5D-837A2F387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8.7497219132369297E-2</c:v>
                </c:pt>
                <c:pt idx="1">
                  <c:v>-4.0219726429717495E-2</c:v>
                </c:pt>
                <c:pt idx="2">
                  <c:v>-0.37039148612694794</c:v>
                </c:pt>
                <c:pt idx="3">
                  <c:v>-9.9947711418040819E-2</c:v>
                </c:pt>
                <c:pt idx="4">
                  <c:v>0.25701962855382443</c:v>
                </c:pt>
                <c:pt idx="5">
                  <c:v>0.25615294165348912</c:v>
                </c:pt>
                <c:pt idx="6">
                  <c:v>0.2109665427509293</c:v>
                </c:pt>
                <c:pt idx="7">
                  <c:v>-5.1374493014871514E-2</c:v>
                </c:pt>
                <c:pt idx="8">
                  <c:v>-0.56600046479200561</c:v>
                </c:pt>
                <c:pt idx="9">
                  <c:v>-9.9576947637292412E-2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94-4B0E-8F5D-837A2F38765F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0.1694267295161514</c:v>
                </c:pt>
                <c:pt idx="1">
                  <c:v>0.12232774157770691</c:v>
                </c:pt>
                <c:pt idx="2">
                  <c:v>1.1482739498128379E-2</c:v>
                </c:pt>
                <c:pt idx="3">
                  <c:v>0.24460695965617635</c:v>
                </c:pt>
                <c:pt idx="4">
                  <c:v>4.9497435186468874E-2</c:v>
                </c:pt>
                <c:pt idx="5">
                  <c:v>0.21475460973242755</c:v>
                </c:pt>
                <c:pt idx="6">
                  <c:v>2.7096908359905726E-2</c:v>
                </c:pt>
                <c:pt idx="7">
                  <c:v>4.3775128240676558E-2</c:v>
                </c:pt>
                <c:pt idx="8">
                  <c:v>3.8836129211146542E-2</c:v>
                </c:pt>
                <c:pt idx="9">
                  <c:v>7.8195619021211707E-2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94-4B0E-8F5D-837A2F387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1-4813-AF4A-D1E4BE1A9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1-4813-AF4A-D1E4BE1A9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D-4743-99BF-1BEEECD0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D-4743-99BF-1BEEECD0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0-4BAD-BFFC-E48E1D3B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0-4BAD-BFFC-E48E1D3B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C-4EB2-BEE4-24A34CE994D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C-4EB2-BEE4-24A34CE994D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EC-4EB2-BEE4-24A34CE994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C-4EB2-BEE4-24A34CE994D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C-4EB2-BEE4-24A34CE994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EC-4EB2-BEE4-24A34CE994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5">
                  <c:v>304</c:v>
                </c:pt>
                <c:pt idx="6">
                  <c:v>554</c:v>
                </c:pt>
                <c:pt idx="7">
                  <c:v>299</c:v>
                </c:pt>
                <c:pt idx="12">
                  <c:v>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EC-4EB2-BEE4-24A34CE99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EC-4EB2-BEE4-24A34CE994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EC-4EB2-BEE4-24A34CE994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EC-4EB2-BEE4-24A34CE994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EC-4EB2-BEE4-24A34CE994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EC-4EB2-BEE4-24A34CE994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C-4EB2-BEE4-24A34CE994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C-4EB2-BEE4-24A34CE994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C-4EB2-BEE4-24A34CE994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C-4EB2-BEE4-24A34CE994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C-4EB2-BEE4-24A34CE994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C-4EB2-BEE4-24A34CE994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C-4EB2-BEE4-24A34CE994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C-4EB2-BEE4-24A34CE994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C-4EB2-BEE4-24A34CE994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C-4EB2-BEE4-24A34CE994D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5">
                  <c:v>-0.42964352720450283</c:v>
                </c:pt>
                <c:pt idx="6">
                  <c:v>-0.11783439490445857</c:v>
                </c:pt>
                <c:pt idx="7">
                  <c:v>-0.3847736625514403</c:v>
                </c:pt>
                <c:pt idx="12">
                  <c:v>-0.26503067484662579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EC-4EB2-BEE4-24A34CE99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106886-FC7C-4F45-B549-BE95258F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74AEA9-2AA1-43DB-91CC-3E895CBDD04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FDEA835-5D23-9BCE-D160-97A8659778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353BA9F-F906-CD92-3D6E-F466A229C76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DC0C22-C952-44A9-A009-2AF12C7F5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A6FDE6-871C-4BFE-8D27-FC5693C83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021C9-8597-4AF3-AB93-0AA35686F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3CE62E-721C-4C66-8D9E-ADA7C049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C32B40-BD52-4E1B-8CB8-0ED3612E1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85B13-9597-42D5-898D-5AC38820F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FAF6C9-2439-4C45-AC39-7ADFA0F0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26694A-2946-4B86-A8AD-43C00CF4C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ECA03B-7F02-48BF-BDDC-BD8468263AD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591E5C-22CC-0ACB-DBCE-0356C099C3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8D0384E-7F58-F913-BADF-9B388A4EC7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C0183B-86B0-407E-9C86-851430ADF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62A8C9-FF1F-4E16-AAF8-EB7BA58BD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BD0EC0-C9B6-407D-8B63-DAC7A37E7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1255D4A-9C81-4DD7-BB53-A01CBB3FD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B79147D-5306-4F88-AF2B-67B4D7B90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12.630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59,9%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12.630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59,9%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FECADDE-67A9-4D4A-A883-BD18DDCB0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2792BF-0D42-47C1-A4BC-6ED4556AB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D2390E7-4511-4187-8C25-71E1158F7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A80DD9-2A0B-4C01-A055-6574D81B0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14.294 viajeros 
cuota: 67,8%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6.784 viajeros
cuota: 32,2%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2E8FEE6-53A2-4093-BF2F-99769DD1D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535332-A45F-49E8-9DCF-9E95EA052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256E14-BF3E-4343-9531-E081DFFB5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B78A9C-6E50-4C91-8D77-D55A41001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5.958 viajeros 
cuota: 70,5%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2.490 viajeros
cuota: 29,5%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F58EA07-0F4A-4217-9D21-D2695E2D0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17B8D2-D653-452F-A3CB-006C467E6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19B3FEB-5C20-4857-86D3-A38060C33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592EAD9-F502-4EAB-9671-C2BADF61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8.336 viajeros 
cuota: 66,0%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4.294 viajeros
cuota: 34,0%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0C0C39-D258-496D-873D-232A4232A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BE1401-A22B-4653-9E32-8F63B10C9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31E01BA-B31D-45D5-95B5-F5548908F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4D880D2-C91B-4B68-87BA-6125F608F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B59B66-6AC1-4AF3-B193-D77CEC25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6E9B0CA-B2EC-4E00-BD5E-BC0CA60D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95E0FA-8D83-41C5-8EE0-8F7345CD1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12BCFD6-6623-40BA-9F1C-27A031F23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3D98F5-D04F-4A7A-B6FE-67C7381B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3797B2-9E69-4204-AFCD-A66CDE2B7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E4BC532-6E98-49A9-B64F-6993AB6EB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1760F1-2B50-41D1-A6F2-A117A43DC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DFD9C11-A060-4964-AD0E-8856BCEF1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A0FFA1-547F-4337-8FBC-D879DF3C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19B031-4E01-4AF1-9822-202CF633D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A57DE5-67B9-445E-B9C0-B4CB5CB40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DE64BF-D1ED-4BB1-B89E-2BA95E91C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90135B-155D-4A8F-810D-07E5C285F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1B27C7-E3C8-416D-AF1E-F5585E575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4DE6F1-466F-442F-901E-D2D7DB5AC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611E42-25D8-4BC9-ADC2-337EEB85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84A5CD-B311-4829-BF93-0EA685AEF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E52E2F-00FF-45A6-9B30-103971FF0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9AA9FF-F1E5-4A32-8747-9660F307B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A5CF71-08A8-4972-ADC9-2ADBBFC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68571C-0AAB-48A5-AF50-13F476D5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773CBC-5D85-4EAB-9F57-4B875FC6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218A93-DB11-4DAB-8767-0B218A27B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C89803-AF0F-4BCD-BF81-9497D9783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263561-124D-4E1C-9AC7-56CB7EFFA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28E022-3D97-4676-86BC-AE0FA6872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C3972D-A511-4289-B14F-075AD196B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3CAC8F-DDB4-4786-AFC3-F1D69B8AA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12D4E4-0BD3-4649-84A2-77225E52E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04FD8B-6F70-46A9-A6B5-6981EDEBD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DD7EB3-7BDC-4AD4-BF64-36B366C09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17DDA0-41B4-4676-B54A-152EFB28C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3927BB-834D-4BD8-B6FA-8F196620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950A37-7652-4BF0-9964-A7A918EA1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EC5668-8963-438C-997A-EA51E3EF7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FCB73B-CA9E-4EC6-8144-19DF040B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DFBB8D-F17D-4FEF-8105-05EA7FA0F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D616FF-9351-4641-A874-140B2AC5A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7E08BA-4CB7-4250-AA1E-EB539FD0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E0011A-9CBF-4F9B-A49C-553C61BA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EE96A9-D60C-4DEF-8852-C6159B031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F408022-30BD-43E8-8953-8669A6CAE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E53806-7F12-448D-B744-71CA46476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195AA2-950E-4B28-8EF3-0BA13A4D5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3F2A08-3365-438B-93ED-271CA92A5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CBEDF7-4C66-4595-B595-54B0A6A37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BCF445-0D4B-41C1-A1DB-A939949B1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7BD52CA-9E50-48A0-9D38-5EE8027C5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828E09A-4ED9-4052-8151-C59B8392B28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83E315C-BF3F-1482-0E0E-B457F06C76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421B0A3-FECF-E723-645F-4A9A4DEECD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B43676-4D55-4C20-875E-D45E3A6E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DF79B7-BF52-4AB3-8691-BB5A3CAA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1B446A9-F708-4F54-B55D-3C01A18B5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3363CA-5FDA-4172-8146-D386691CF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6B7FDC-6ADD-4203-B2C0-14F07A14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C56D57A-E200-4BE5-93C9-FBDB20BF6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553219-30E6-428A-95ED-4A7A60AB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A77EB2-7BD5-47CB-A8CE-862B9A17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96C8EC-F750-47D6-974A-291446307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75AE5E-A94A-4C8A-8453-6E2AB140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D48EAE-4D71-4E2C-A9F3-12D94C3FFA6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88EDC51-F2AF-3550-BA6E-A37AAD8508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E07883F-DA2F-AB97-C2E0-1847BD8132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F867ED-29D4-46BD-8CDC-102315272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EA028A-1A3B-4BAE-8417-E039C0DF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C21325F-D5BC-4934-B75E-31F25AE7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225872-4AE2-4049-B658-C60067C92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2B2A4E-8D59-449E-BCC9-23939A5F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8B0D85B-DD27-48FB-B400-4A9773569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BE9F02-3507-444F-ADBA-CD0CBB541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841D36-7914-47DF-93FC-A84E1ADB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67FD32-CE89-4033-9686-5BB55D80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9944C9-3A35-417B-A93B-DF7F0697DFD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43F7832-3932-CDD9-C394-7B49CEBA30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0DE154C-7198-DE4E-60BA-5C8317EFF30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C5EC38-5EC1-45EA-A1D1-22F337C23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47A829-FCD4-4545-BB60-EBA8E98A9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6D9F93-1590-4F3E-A7C1-5FA84BFF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C7DA02-332A-46FD-A1FB-6C38233F2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4D8B89-3AF6-41DD-BBD3-3006FE938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AA4EE0-0EE3-40A4-AF34-2D8A912F2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AEC63E7-A362-415B-A452-C80ACE3C2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A88DAA9-9CCA-4930-BA5D-7D39194B1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64D28E0-6D94-45C8-9E70-F58AC59AF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AB0A5D3-2D85-4C8C-9A95-AE605810A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8C00672-78FA-4483-8314-144B5AE38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2EFCECE-B275-4C5D-AAD3-4A249CE55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250340F-4077-47DD-8278-654F3676D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EBF943E-EB2E-4DF7-BA03-1D8136364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73F4E1-D2DB-420C-82E1-5D389DAA4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E4AD7F-27A8-4C29-B456-65A0C3234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B4E452-08BE-4C22-86E3-AA1F4101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ECCFDC-6586-4447-AC53-4CA8B46F8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151B14-8106-42C0-ADA6-3EF37640D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E5B662-313F-497F-B2D0-E804A417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29DB54-3FB5-476D-ACE8-056B621B5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8C860B-3B3E-4B17-BC58-D6C23964F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79B15B-A715-4227-8F7C-FAD04935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54DC841-CE33-4545-9A6C-21CEAE1E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C293E8-0CCB-4FF3-88C1-BC5E7EB2268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273710B-E5DD-F0E4-DE86-F3FBB7EB0D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531E5A-8D68-DBD8-B750-D05E1A3778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FEDBE0-787E-47A1-8E11-0CCB8603F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8CD957-B300-48EE-A478-7C45C8BE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E215D2-96FC-4E33-BBB2-8ECC407FB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A71436-4C56-4F70-9D83-4223F4BE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FD7EBC-6FEC-4789-BEF5-72601B76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306778-4B33-4098-B7E3-9AAA1ADE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4959A1-C980-4C99-A6D9-72C6109D8E1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514F6BF-CE27-E30A-177E-FD4E3E7E50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367F60B-FCF4-E930-001E-7792322CF8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6A05D3-B93F-45F5-AFFC-5118C3EFD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E94E47-71EE-4BC2-85F9-ED6DA200B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D4F002-138A-4173-B825-2110F0685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1CA512-7C62-48E8-BF8F-91A93F441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528598-F986-4275-A495-A15A743C3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A2E824-672C-4AD1-BF65-0778AAA77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516827-30F1-4F61-8F98-2C9C94627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A455836-FE87-466B-B87D-2995BFE98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2D2AC6C-0942-4B47-A200-88586FFC9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985118D-B164-40C0-937D-6E0F95506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0BF3465-9D40-4ACB-9813-7C4178F8F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DB87490-90EA-4373-8D89-81F03C8B9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B00B690-1BDE-423A-89E5-58A7E003A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0F20C64-86C0-4C25-8359-A994D4D60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A52899C-31F8-46DF-8FD5-66AB27EA2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55A92C-C905-4376-8C68-C564D4864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9F7FC5-4825-4DF4-82D3-38567597A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8433E7-50E3-436A-8346-19C56C70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90537B-C300-4C26-B8BE-C2E3AD51E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3D2F17-E5F5-4927-91A0-C1DA0E4EC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68E9D56-2A4D-46FC-BA73-49739277C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B4470A-92A9-4CE4-9A40-AB82D35A9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B142367-C944-47D0-B467-FA9B3B3F6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1DCF147-B0FA-43C8-A3EE-BB7DBB39A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9448D53-A612-4568-BEB8-06BC96040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E170AAA-A048-4382-B642-ADECCC97F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0E88163-D593-4CED-8036-65AD8A8AC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5903470-D14F-4523-BC20-7E7A05CDD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23CBDEB-F545-4C7A-8CB2-074D129F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12FE90C-CE42-4B17-8FF3-6084CDCD0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E285DF-808D-4C30-86A0-CC83299CB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25B5EE-73EC-46E9-B1DA-22BA88550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6E2D7C-0313-4D5C-9DB2-A05982F01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DA32B2-FA3A-433C-A2B9-57A83465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E86A03-588F-4CD7-8507-B3B95D328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DAC675A-21E7-4DA5-87AD-B57A0D599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EB7F35-9C6C-43F1-9D06-81060088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AFD994-3D9B-4FA2-B00D-8BD7DD0E15F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06C678-0AF2-2FDC-B3FB-F493FF62CE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EC7E6F2-8C93-40DF-2319-4CCAFC7478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D9B851-D99B-4EF8-9629-AFE9DEDB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2E329CC-1DC0-4B6B-BB7E-1357F1459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F230D6C0-917D-4D8C-BF7A-810BB5316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85947B-317E-4698-AAF5-DFC7AE916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42585DB-3A0B-4EFD-8565-FCBADE4A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280344-4C64-4039-BEB5-0CE9E0933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4381A0-E898-49A4-B295-8F563ABC2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junio/Indicadores%20alojativos%20Santiago%20del%20Teide%20202506.xlsx" TargetMode="External"/><Relationship Id="rId1" Type="http://schemas.openxmlformats.org/officeDocument/2006/relationships/externalLinkPath" Target="/sites/INVESTIGACION/Documentos%20compartidos/General/Encuesta%20Alojam%20Tur&#237;sticos%20(ISTAC)/2025/Municipios/junio/Indicadores%20alojativos%20Santiago%20del%20Teide%202025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  <cell r="M11">
            <v>24054</v>
          </cell>
          <cell r="N11">
            <v>-0.12070478140078955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  <cell r="M12">
            <v>23503</v>
          </cell>
          <cell r="N12">
            <v>5.845530285971634E-2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  <cell r="M13">
            <v>19536</v>
          </cell>
          <cell r="N13">
            <v>-0.16687278775214298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  <cell r="M14">
            <v>23159</v>
          </cell>
          <cell r="N14">
            <v>1.3922332647432256E-2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136065</v>
          </cell>
          <cell r="N21">
            <v>-4.4634958082318765E-2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827</v>
          </cell>
          <cell r="I31">
            <v>1649</v>
          </cell>
          <cell r="K31">
            <v>1032</v>
          </cell>
          <cell r="M31">
            <v>851</v>
          </cell>
          <cell r="N31">
            <v>-0.17538759689922478</v>
          </cell>
        </row>
        <row r="32">
          <cell r="B32" t="str">
            <v>Febrero</v>
          </cell>
          <cell r="C32">
            <v>1316</v>
          </cell>
          <cell r="I32">
            <v>1146</v>
          </cell>
          <cell r="K32">
            <v>1343</v>
          </cell>
          <cell r="M32">
            <v>670</v>
          </cell>
          <cell r="N32">
            <v>-0.50111690245718543</v>
          </cell>
        </row>
        <row r="33">
          <cell r="B33" t="str">
            <v>Marzo</v>
          </cell>
          <cell r="C33">
            <v>486</v>
          </cell>
          <cell r="I33">
            <v>1783</v>
          </cell>
          <cell r="K33">
            <v>2340</v>
          </cell>
          <cell r="M33">
            <v>929</v>
          </cell>
          <cell r="N33">
            <v>-0.60299145299145307</v>
          </cell>
        </row>
        <row r="34">
          <cell r="B34" t="str">
            <v>Abril</v>
          </cell>
          <cell r="C34">
            <v>0</v>
          </cell>
          <cell r="I34">
            <v>3984</v>
          </cell>
          <cell r="K34">
            <v>1383</v>
          </cell>
          <cell r="M34">
            <v>2250</v>
          </cell>
          <cell r="N34">
            <v>0.6268980477223427</v>
          </cell>
        </row>
        <row r="35">
          <cell r="B35" t="str">
            <v>Mayo</v>
          </cell>
          <cell r="C35">
            <v>0</v>
          </cell>
          <cell r="I35">
            <v>2472</v>
          </cell>
          <cell r="K35">
            <v>2206</v>
          </cell>
          <cell r="M35">
            <v>1847</v>
          </cell>
          <cell r="N35">
            <v>-0.16273798730734357</v>
          </cell>
        </row>
        <row r="36">
          <cell r="B36" t="str">
            <v>Junio</v>
          </cell>
          <cell r="C36">
            <v>0</v>
          </cell>
          <cell r="I36">
            <v>3499</v>
          </cell>
          <cell r="K36">
            <v>2734</v>
          </cell>
          <cell r="M36">
            <v>2922</v>
          </cell>
          <cell r="N36">
            <v>6.8763716166788669E-2</v>
          </cell>
        </row>
        <row r="37">
          <cell r="B37" t="str">
            <v>Julio</v>
          </cell>
          <cell r="C37">
            <v>0</v>
          </cell>
          <cell r="I37">
            <v>4301</v>
          </cell>
          <cell r="K37">
            <v>4112</v>
          </cell>
        </row>
        <row r="38">
          <cell r="B38" t="str">
            <v>Agosto</v>
          </cell>
          <cell r="C38">
            <v>8045</v>
          </cell>
          <cell r="I38">
            <v>4258</v>
          </cell>
          <cell r="K38">
            <v>5008</v>
          </cell>
        </row>
        <row r="39">
          <cell r="B39" t="str">
            <v>Septiembre</v>
          </cell>
          <cell r="C39">
            <v>3978</v>
          </cell>
          <cell r="I39">
            <v>3382</v>
          </cell>
          <cell r="K39">
            <v>2838</v>
          </cell>
        </row>
        <row r="40">
          <cell r="B40" t="str">
            <v>Octubre</v>
          </cell>
          <cell r="C40">
            <v>3756</v>
          </cell>
          <cell r="I40">
            <v>2377</v>
          </cell>
          <cell r="K40">
            <v>3489</v>
          </cell>
        </row>
        <row r="41">
          <cell r="B41" t="str">
            <v>Noviembre</v>
          </cell>
          <cell r="C41">
            <v>1562</v>
          </cell>
          <cell r="I41">
            <v>1284</v>
          </cell>
          <cell r="K41">
            <v>1304</v>
          </cell>
        </row>
        <row r="42">
          <cell r="B42" t="str">
            <v>Diciembre</v>
          </cell>
          <cell r="C42">
            <v>1855</v>
          </cell>
          <cell r="I42">
            <v>1883</v>
          </cell>
          <cell r="K42">
            <v>1399</v>
          </cell>
        </row>
        <row r="43">
          <cell r="C43">
            <v>26839</v>
          </cell>
          <cell r="I43">
            <v>32018</v>
          </cell>
          <cell r="K43">
            <v>29188</v>
          </cell>
          <cell r="M43">
            <v>9469</v>
          </cell>
          <cell r="N43">
            <v>-0.14214531618046744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332</v>
          </cell>
          <cell r="I53">
            <v>722</v>
          </cell>
          <cell r="K53">
            <v>461</v>
          </cell>
          <cell r="M53">
            <v>603</v>
          </cell>
          <cell r="N53">
            <v>0.30802603036876364</v>
          </cell>
        </row>
        <row r="54">
          <cell r="B54" t="str">
            <v>Febrero</v>
          </cell>
          <cell r="C54">
            <v>399</v>
          </cell>
          <cell r="I54">
            <v>509</v>
          </cell>
          <cell r="K54">
            <v>473</v>
          </cell>
          <cell r="M54">
            <v>400</v>
          </cell>
          <cell r="N54">
            <v>-0.15433403805496826</v>
          </cell>
        </row>
        <row r="55">
          <cell r="B55" t="str">
            <v>Marzo</v>
          </cell>
          <cell r="C55">
            <v>135</v>
          </cell>
          <cell r="I55">
            <v>747</v>
          </cell>
          <cell r="K55">
            <v>813</v>
          </cell>
          <cell r="M55">
            <v>604</v>
          </cell>
          <cell r="N55">
            <v>-0.25707257072570722</v>
          </cell>
        </row>
        <row r="56">
          <cell r="B56" t="str">
            <v>Abril</v>
          </cell>
          <cell r="C56">
            <v>0</v>
          </cell>
          <cell r="I56">
            <v>838</v>
          </cell>
          <cell r="K56">
            <v>563</v>
          </cell>
          <cell r="M56">
            <v>1123</v>
          </cell>
          <cell r="N56">
            <v>0.99467140319715819</v>
          </cell>
        </row>
        <row r="57">
          <cell r="B57" t="str">
            <v>Mayo</v>
          </cell>
          <cell r="C57">
            <v>0</v>
          </cell>
          <cell r="I57">
            <v>849</v>
          </cell>
          <cell r="K57">
            <v>742</v>
          </cell>
          <cell r="M57">
            <v>815</v>
          </cell>
          <cell r="N57">
            <v>9.8382749326145547E-2</v>
          </cell>
        </row>
        <row r="58">
          <cell r="B58" t="str">
            <v>Junio</v>
          </cell>
          <cell r="C58">
            <v>0</v>
          </cell>
          <cell r="I58">
            <v>1281</v>
          </cell>
          <cell r="K58">
            <v>858</v>
          </cell>
          <cell r="M58">
            <v>1243</v>
          </cell>
          <cell r="N58">
            <v>0.44871794871794868</v>
          </cell>
        </row>
        <row r="59">
          <cell r="B59" t="str">
            <v>Julio</v>
          </cell>
          <cell r="C59">
            <v>0</v>
          </cell>
          <cell r="I59">
            <v>1503</v>
          </cell>
          <cell r="K59">
            <v>1216</v>
          </cell>
        </row>
        <row r="60">
          <cell r="B60" t="str">
            <v>Agosto</v>
          </cell>
          <cell r="C60">
            <v>2124</v>
          </cell>
          <cell r="I60">
            <v>1534</v>
          </cell>
          <cell r="K60">
            <v>1718</v>
          </cell>
        </row>
        <row r="61">
          <cell r="B61" t="str">
            <v>Septiembre</v>
          </cell>
          <cell r="C61">
            <v>1597</v>
          </cell>
          <cell r="I61">
            <v>1027</v>
          </cell>
          <cell r="K61">
            <v>1147</v>
          </cell>
        </row>
        <row r="62">
          <cell r="B62" t="str">
            <v>Octubre</v>
          </cell>
          <cell r="C62">
            <v>502</v>
          </cell>
          <cell r="I62">
            <v>688</v>
          </cell>
          <cell r="K62">
            <v>932</v>
          </cell>
        </row>
        <row r="63">
          <cell r="B63" t="str">
            <v>Noviembre</v>
          </cell>
          <cell r="C63">
            <v>239</v>
          </cell>
          <cell r="I63">
            <v>605</v>
          </cell>
          <cell r="K63">
            <v>937</v>
          </cell>
        </row>
        <row r="64">
          <cell r="B64" t="str">
            <v>Diciembre</v>
          </cell>
          <cell r="C64">
            <v>288</v>
          </cell>
          <cell r="I64">
            <v>977</v>
          </cell>
          <cell r="K64">
            <v>952</v>
          </cell>
        </row>
        <row r="65">
          <cell r="C65">
            <v>6781</v>
          </cell>
          <cell r="I65">
            <v>11280</v>
          </cell>
          <cell r="K65">
            <v>10812</v>
          </cell>
          <cell r="M65">
            <v>4788</v>
          </cell>
          <cell r="N65">
            <v>0.2245524296675192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495</v>
          </cell>
          <cell r="I75">
            <v>927</v>
          </cell>
          <cell r="K75">
            <v>571</v>
          </cell>
          <cell r="M75">
            <v>248</v>
          </cell>
          <cell r="N75">
            <v>-0.56567425569176888</v>
          </cell>
        </row>
        <row r="76">
          <cell r="B76" t="str">
            <v>Febrero</v>
          </cell>
          <cell r="C76">
            <v>917</v>
          </cell>
          <cell r="I76">
            <v>637</v>
          </cell>
          <cell r="K76">
            <v>870</v>
          </cell>
          <cell r="M76">
            <v>270</v>
          </cell>
          <cell r="N76">
            <v>-0.68965517241379315</v>
          </cell>
        </row>
        <row r="77">
          <cell r="B77" t="str">
            <v>Marzo</v>
          </cell>
          <cell r="C77">
            <v>351</v>
          </cell>
          <cell r="I77">
            <v>1036</v>
          </cell>
          <cell r="K77">
            <v>1527</v>
          </cell>
          <cell r="M77">
            <v>325</v>
          </cell>
          <cell r="N77">
            <v>-0.78716437459070066</v>
          </cell>
        </row>
        <row r="78">
          <cell r="B78" t="str">
            <v>Abril</v>
          </cell>
          <cell r="C78">
            <v>0</v>
          </cell>
          <cell r="I78">
            <v>3146</v>
          </cell>
          <cell r="K78">
            <v>820</v>
          </cell>
          <cell r="M78">
            <v>1127</v>
          </cell>
          <cell r="N78">
            <v>0.37439024390243913</v>
          </cell>
        </row>
        <row r="79">
          <cell r="B79" t="str">
            <v>Mayo</v>
          </cell>
          <cell r="C79">
            <v>0</v>
          </cell>
          <cell r="I79">
            <v>1623</v>
          </cell>
          <cell r="K79">
            <v>1464</v>
          </cell>
          <cell r="M79">
            <v>1032</v>
          </cell>
          <cell r="N79">
            <v>-0.29508196721311475</v>
          </cell>
        </row>
        <row r="80">
          <cell r="B80" t="str">
            <v>Junio</v>
          </cell>
          <cell r="C80">
            <v>0</v>
          </cell>
          <cell r="I80">
            <v>2218</v>
          </cell>
          <cell r="K80">
            <v>1876</v>
          </cell>
          <cell r="M80">
            <v>1679</v>
          </cell>
          <cell r="N80">
            <v>-0.10501066098081024</v>
          </cell>
        </row>
        <row r="81">
          <cell r="B81" t="str">
            <v>Julio</v>
          </cell>
          <cell r="C81">
            <v>0</v>
          </cell>
          <cell r="I81">
            <v>2798</v>
          </cell>
          <cell r="K81">
            <v>2896</v>
          </cell>
        </row>
        <row r="82">
          <cell r="B82" t="str">
            <v>Agosto</v>
          </cell>
          <cell r="C82">
            <v>5921</v>
          </cell>
          <cell r="I82">
            <v>2724</v>
          </cell>
          <cell r="K82">
            <v>3290</v>
          </cell>
        </row>
        <row r="83">
          <cell r="B83" t="str">
            <v>Septiembre</v>
          </cell>
          <cell r="C83">
            <v>2381</v>
          </cell>
          <cell r="I83">
            <v>2355</v>
          </cell>
          <cell r="K83">
            <v>1691</v>
          </cell>
        </row>
        <row r="84">
          <cell r="B84" t="str">
            <v>Octubre</v>
          </cell>
          <cell r="C84">
            <v>3254</v>
          </cell>
          <cell r="I84">
            <v>1689</v>
          </cell>
          <cell r="K84">
            <v>2557</v>
          </cell>
        </row>
        <row r="85">
          <cell r="B85" t="str">
            <v>Noviembre</v>
          </cell>
          <cell r="C85">
            <v>1323</v>
          </cell>
          <cell r="I85">
            <v>679</v>
          </cell>
          <cell r="K85">
            <v>367</v>
          </cell>
        </row>
        <row r="86">
          <cell r="B86" t="str">
            <v>Diciembre</v>
          </cell>
          <cell r="C86">
            <v>1567</v>
          </cell>
          <cell r="I86">
            <v>906</v>
          </cell>
          <cell r="K86">
            <v>447</v>
          </cell>
        </row>
        <row r="87">
          <cell r="C87">
            <v>20058</v>
          </cell>
          <cell r="I87">
            <v>20738</v>
          </cell>
          <cell r="K87">
            <v>18376</v>
          </cell>
          <cell r="M87">
            <v>4681</v>
          </cell>
          <cell r="N87">
            <v>-0.34329405162738491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20204</v>
          </cell>
          <cell r="I97">
            <v>20841</v>
          </cell>
          <cell r="K97">
            <v>21618</v>
          </cell>
          <cell r="M97">
            <v>21677</v>
          </cell>
          <cell r="N97">
            <v>2.729207142196266E-3</v>
          </cell>
        </row>
        <row r="98">
          <cell r="B98" t="str">
            <v>Febrero</v>
          </cell>
          <cell r="C98">
            <v>21087</v>
          </cell>
          <cell r="I98">
            <v>21940</v>
          </cell>
          <cell r="K98">
            <v>22578</v>
          </cell>
          <cell r="M98">
            <v>22615</v>
          </cell>
          <cell r="N98">
            <v>1.6387633979979555E-3</v>
          </cell>
        </row>
        <row r="99">
          <cell r="B99" t="str">
            <v>Marzo</v>
          </cell>
          <cell r="C99">
            <v>8379</v>
          </cell>
          <cell r="I99">
            <v>19906</v>
          </cell>
          <cell r="K99">
            <v>25016</v>
          </cell>
          <cell r="M99">
            <v>23125</v>
          </cell>
          <cell r="N99">
            <v>-7.559162136232811E-2</v>
          </cell>
        </row>
        <row r="100">
          <cell r="B100" t="str">
            <v>Abril</v>
          </cell>
          <cell r="C100">
            <v>0</v>
          </cell>
          <cell r="I100">
            <v>19500</v>
          </cell>
          <cell r="K100">
            <v>20822</v>
          </cell>
          <cell r="M100">
            <v>21253</v>
          </cell>
          <cell r="N100">
            <v>2.0699260397656349E-2</v>
          </cell>
        </row>
        <row r="101">
          <cell r="B101" t="str">
            <v>Mayo</v>
          </cell>
          <cell r="C101">
            <v>0</v>
          </cell>
          <cell r="I101">
            <v>19075</v>
          </cell>
          <cell r="K101">
            <v>21243</v>
          </cell>
          <cell r="M101">
            <v>17689</v>
          </cell>
          <cell r="N101">
            <v>-0.16730217012662996</v>
          </cell>
        </row>
        <row r="102">
          <cell r="B102" t="str">
            <v>Junio</v>
          </cell>
          <cell r="C102">
            <v>0</v>
          </cell>
          <cell r="I102">
            <v>17566</v>
          </cell>
          <cell r="K102">
            <v>20107</v>
          </cell>
          <cell r="M102">
            <v>20237</v>
          </cell>
          <cell r="N102">
            <v>6.4654100561993832E-3</v>
          </cell>
        </row>
        <row r="103">
          <cell r="B103" t="str">
            <v>Julio</v>
          </cell>
          <cell r="C103">
            <v>0</v>
          </cell>
          <cell r="I103">
            <v>19975</v>
          </cell>
          <cell r="K103">
            <v>20781</v>
          </cell>
        </row>
        <row r="104">
          <cell r="B104" t="str">
            <v>Agosto</v>
          </cell>
          <cell r="C104">
            <v>5250</v>
          </cell>
          <cell r="I104">
            <v>21237</v>
          </cell>
          <cell r="K104">
            <v>20311</v>
          </cell>
        </row>
        <row r="105">
          <cell r="B105" t="str">
            <v>Septiembre</v>
          </cell>
          <cell r="C105">
            <v>1747</v>
          </cell>
          <cell r="I105">
            <v>18724</v>
          </cell>
          <cell r="K105">
            <v>18344</v>
          </cell>
        </row>
        <row r="106">
          <cell r="B106" t="str">
            <v>Octubre</v>
          </cell>
          <cell r="C106">
            <v>2909</v>
          </cell>
          <cell r="I106">
            <v>22630</v>
          </cell>
          <cell r="K106">
            <v>23852</v>
          </cell>
        </row>
        <row r="107">
          <cell r="B107" t="str">
            <v>Noviembre</v>
          </cell>
          <cell r="C107">
            <v>3366</v>
          </cell>
          <cell r="I107">
            <v>22923</v>
          </cell>
          <cell r="K107">
            <v>22059</v>
          </cell>
        </row>
        <row r="108">
          <cell r="B108" t="str">
            <v>Diciembre</v>
          </cell>
          <cell r="C108">
            <v>4406</v>
          </cell>
          <cell r="I108">
            <v>22259</v>
          </cell>
          <cell r="K108">
            <v>21891</v>
          </cell>
        </row>
        <row r="109">
          <cell r="C109">
            <v>69842</v>
          </cell>
          <cell r="I109">
            <v>246576</v>
          </cell>
          <cell r="K109">
            <v>258622</v>
          </cell>
          <cell r="M109">
            <v>126596</v>
          </cell>
          <cell r="N109">
            <v>-3.6442793643061577E-2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8678</v>
          </cell>
          <cell r="I119">
            <v>7748</v>
          </cell>
          <cell r="K119">
            <v>8574</v>
          </cell>
          <cell r="M119">
            <v>8868</v>
          </cell>
          <cell r="N119">
            <v>3.4289713086074203E-2</v>
          </cell>
        </row>
        <row r="120">
          <cell r="B120" t="str">
            <v>Febrero</v>
          </cell>
          <cell r="C120">
            <v>8839</v>
          </cell>
          <cell r="I120">
            <v>8576</v>
          </cell>
          <cell r="K120">
            <v>9308</v>
          </cell>
          <cell r="M120">
            <v>9450</v>
          </cell>
          <cell r="N120">
            <v>1.5255694026643729E-2</v>
          </cell>
        </row>
        <row r="121">
          <cell r="B121" t="str">
            <v>Marzo</v>
          </cell>
          <cell r="C121">
            <v>4215</v>
          </cell>
          <cell r="I121">
            <v>7226</v>
          </cell>
          <cell r="K121">
            <v>9445</v>
          </cell>
          <cell r="M121">
            <v>9153</v>
          </cell>
          <cell r="N121">
            <v>-3.0915828480677643E-2</v>
          </cell>
        </row>
        <row r="122">
          <cell r="B122" t="str">
            <v>Abril</v>
          </cell>
          <cell r="C122">
            <v>0</v>
          </cell>
          <cell r="I122">
            <v>7139</v>
          </cell>
          <cell r="K122">
            <v>8977</v>
          </cell>
          <cell r="M122">
            <v>9475</v>
          </cell>
          <cell r="N122">
            <v>5.5475103041105145E-2</v>
          </cell>
        </row>
        <row r="123">
          <cell r="B123" t="str">
            <v>Mayo</v>
          </cell>
          <cell r="C123">
            <v>0</v>
          </cell>
          <cell r="I123">
            <v>8883</v>
          </cell>
          <cell r="K123">
            <v>10301</v>
          </cell>
          <cell r="M123">
            <v>9728</v>
          </cell>
          <cell r="N123">
            <v>-5.5625667410931001E-2</v>
          </cell>
        </row>
        <row r="124">
          <cell r="B124" t="str">
            <v>Junio</v>
          </cell>
          <cell r="C124">
            <v>0</v>
          </cell>
          <cell r="I124">
            <v>8301</v>
          </cell>
          <cell r="K124">
            <v>10338</v>
          </cell>
          <cell r="M124">
            <v>10224</v>
          </cell>
          <cell r="N124">
            <v>-1.1027278003482244E-2</v>
          </cell>
        </row>
        <row r="125">
          <cell r="B125" t="str">
            <v>Julio</v>
          </cell>
          <cell r="C125">
            <v>0</v>
          </cell>
          <cell r="I125">
            <v>9581</v>
          </cell>
          <cell r="K125">
            <v>10171</v>
          </cell>
        </row>
        <row r="126">
          <cell r="B126" t="str">
            <v>Agosto</v>
          </cell>
          <cell r="C126">
            <v>302</v>
          </cell>
          <cell r="I126">
            <v>10320</v>
          </cell>
          <cell r="K126">
            <v>10030</v>
          </cell>
        </row>
        <row r="127">
          <cell r="B127" t="str">
            <v>Septiembre</v>
          </cell>
          <cell r="C127">
            <v>247</v>
          </cell>
          <cell r="I127">
            <v>9284</v>
          </cell>
          <cell r="K127">
            <v>9243</v>
          </cell>
        </row>
        <row r="128">
          <cell r="B128" t="str">
            <v>Octubre</v>
          </cell>
          <cell r="C128">
            <v>683</v>
          </cell>
          <cell r="I128">
            <v>10847</v>
          </cell>
          <cell r="K128">
            <v>11119</v>
          </cell>
        </row>
        <row r="129">
          <cell r="B129" t="str">
            <v>Noviembre</v>
          </cell>
          <cell r="C129">
            <v>1361</v>
          </cell>
          <cell r="I129">
            <v>9244</v>
          </cell>
          <cell r="K129">
            <v>9424</v>
          </cell>
        </row>
        <row r="130">
          <cell r="B130" t="str">
            <v>Diciembre</v>
          </cell>
          <cell r="C130">
            <v>1252</v>
          </cell>
          <cell r="I130">
            <v>8681</v>
          </cell>
          <cell r="K130">
            <v>9229</v>
          </cell>
        </row>
        <row r="131">
          <cell r="C131">
            <v>26093</v>
          </cell>
          <cell r="I131">
            <v>105830</v>
          </cell>
          <cell r="K131">
            <v>116159</v>
          </cell>
          <cell r="M131">
            <v>56898</v>
          </cell>
          <cell r="N131">
            <v>-7.9026394815873147E-4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1507</v>
          </cell>
          <cell r="G141">
            <v>1070</v>
          </cell>
          <cell r="I141">
            <v>1623</v>
          </cell>
          <cell r="K141">
            <v>1605</v>
          </cell>
          <cell r="M141">
            <v>1749</v>
          </cell>
          <cell r="N141">
            <v>8.9719626168224265E-2</v>
          </cell>
        </row>
        <row r="142">
          <cell r="B142" t="str">
            <v>Febrero</v>
          </cell>
          <cell r="C142">
            <v>1212</v>
          </cell>
          <cell r="G142">
            <v>1299</v>
          </cell>
          <cell r="I142">
            <v>1902</v>
          </cell>
          <cell r="K142">
            <v>2028</v>
          </cell>
          <cell r="M142">
            <v>1749</v>
          </cell>
          <cell r="N142">
            <v>-0.1375739644970414</v>
          </cell>
        </row>
        <row r="143">
          <cell r="B143" t="str">
            <v>Marzo</v>
          </cell>
          <cell r="C143">
            <v>620</v>
          </cell>
          <cell r="G143">
            <v>1553</v>
          </cell>
          <cell r="I143">
            <v>2140</v>
          </cell>
          <cell r="K143">
            <v>3428</v>
          </cell>
          <cell r="M143">
            <v>2359</v>
          </cell>
          <cell r="N143">
            <v>-0.31184364060676784</v>
          </cell>
        </row>
        <row r="144">
          <cell r="B144" t="str">
            <v>Abril</v>
          </cell>
          <cell r="C144">
            <v>0</v>
          </cell>
          <cell r="G144">
            <v>1519</v>
          </cell>
          <cell r="I144">
            <v>1573</v>
          </cell>
          <cell r="K144">
            <v>1590</v>
          </cell>
          <cell r="M144">
            <v>2359</v>
          </cell>
          <cell r="N144">
            <v>0.48364779874213837</v>
          </cell>
        </row>
        <row r="145">
          <cell r="B145" t="str">
            <v>Mayo</v>
          </cell>
          <cell r="C145">
            <v>0</v>
          </cell>
          <cell r="G145">
            <v>881</v>
          </cell>
          <cell r="I145">
            <v>1613</v>
          </cell>
          <cell r="K145">
            <v>1681</v>
          </cell>
          <cell r="M145">
            <v>2359</v>
          </cell>
          <cell r="N145">
            <v>0.40333135038667467</v>
          </cell>
        </row>
        <row r="146">
          <cell r="B146" t="str">
            <v>Junio</v>
          </cell>
          <cell r="C146">
            <v>0</v>
          </cell>
          <cell r="G146">
            <v>1321</v>
          </cell>
          <cell r="I146">
            <v>1398</v>
          </cell>
          <cell r="K146">
            <v>1391</v>
          </cell>
          <cell r="M146">
            <v>2359</v>
          </cell>
          <cell r="N146">
            <v>0.69590222861250894</v>
          </cell>
        </row>
        <row r="147">
          <cell r="B147" t="str">
            <v>Julio</v>
          </cell>
          <cell r="C147">
            <v>0</v>
          </cell>
          <cell r="G147">
            <v>1114</v>
          </cell>
          <cell r="I147">
            <v>1435</v>
          </cell>
          <cell r="K147">
            <v>1166</v>
          </cell>
        </row>
        <row r="148">
          <cell r="B148" t="str">
            <v>Agosto</v>
          </cell>
          <cell r="C148">
            <v>902</v>
          </cell>
          <cell r="G148">
            <v>998</v>
          </cell>
          <cell r="I148">
            <v>1506</v>
          </cell>
          <cell r="K148">
            <v>1232</v>
          </cell>
        </row>
        <row r="149">
          <cell r="B149" t="str">
            <v>Septiembre</v>
          </cell>
          <cell r="C149">
            <v>76</v>
          </cell>
          <cell r="G149">
            <v>1047</v>
          </cell>
          <cell r="I149">
            <v>1465</v>
          </cell>
          <cell r="K149">
            <v>1114</v>
          </cell>
        </row>
        <row r="150">
          <cell r="B150" t="str">
            <v>Octubre</v>
          </cell>
          <cell r="C150">
            <v>194</v>
          </cell>
          <cell r="G150">
            <v>1679</v>
          </cell>
          <cell r="I150">
            <v>1982</v>
          </cell>
          <cell r="K150">
            <v>1956</v>
          </cell>
        </row>
        <row r="151">
          <cell r="B151" t="str">
            <v>Noviembre</v>
          </cell>
          <cell r="C151">
            <v>606</v>
          </cell>
          <cell r="G151">
            <v>2421</v>
          </cell>
          <cell r="I151">
            <v>2298</v>
          </cell>
          <cell r="K151">
            <v>2484</v>
          </cell>
        </row>
        <row r="152">
          <cell r="B152" t="str">
            <v>Diciembre</v>
          </cell>
          <cell r="C152">
            <v>440</v>
          </cell>
          <cell r="G152">
            <v>1685</v>
          </cell>
          <cell r="I152">
            <v>1850</v>
          </cell>
          <cell r="K152">
            <v>1784</v>
          </cell>
        </row>
        <row r="153">
          <cell r="C153">
            <v>6042</v>
          </cell>
          <cell r="G153">
            <v>16587</v>
          </cell>
          <cell r="I153">
            <v>20785</v>
          </cell>
          <cell r="K153">
            <v>21459</v>
          </cell>
          <cell r="M153">
            <v>10416</v>
          </cell>
          <cell r="N153">
            <v>-0.11149023287554383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1411</v>
          </cell>
          <cell r="I163">
            <v>1657</v>
          </cell>
          <cell r="K163">
            <v>1470</v>
          </cell>
          <cell r="M163">
            <v>1563</v>
          </cell>
          <cell r="N163">
            <v>6.3265306122449072E-2</v>
          </cell>
        </row>
        <row r="164">
          <cell r="B164" t="str">
            <v>Febrero</v>
          </cell>
          <cell r="C164">
            <v>1560</v>
          </cell>
          <cell r="I164">
            <v>2192</v>
          </cell>
          <cell r="K164">
            <v>2057</v>
          </cell>
          <cell r="M164">
            <v>2346</v>
          </cell>
          <cell r="N164">
            <v>0.14049586776859502</v>
          </cell>
        </row>
        <row r="165">
          <cell r="B165" t="str">
            <v>Marzo</v>
          </cell>
          <cell r="C165">
            <v>592</v>
          </cell>
          <cell r="I165">
            <v>1764</v>
          </cell>
          <cell r="K165">
            <v>2459</v>
          </cell>
          <cell r="M165">
            <v>2000</v>
          </cell>
          <cell r="N165">
            <v>-0.18666124440829601</v>
          </cell>
        </row>
        <row r="166">
          <cell r="B166" t="str">
            <v>Abril</v>
          </cell>
          <cell r="C166">
            <v>0</v>
          </cell>
          <cell r="I166">
            <v>2972</v>
          </cell>
          <cell r="K166">
            <v>3165</v>
          </cell>
          <cell r="M166">
            <v>2200</v>
          </cell>
          <cell r="N166">
            <v>-0.30489731437598733</v>
          </cell>
        </row>
        <row r="167">
          <cell r="B167" t="str">
            <v>Mayo</v>
          </cell>
          <cell r="C167">
            <v>0</v>
          </cell>
          <cell r="I167">
            <v>2516</v>
          </cell>
          <cell r="K167">
            <v>2477</v>
          </cell>
          <cell r="M167">
            <v>1698</v>
          </cell>
          <cell r="N167">
            <v>-0.3144933387161889</v>
          </cell>
        </row>
        <row r="168">
          <cell r="B168" t="str">
            <v>Junio</v>
          </cell>
          <cell r="C168">
            <v>0</v>
          </cell>
          <cell r="I168">
            <v>1820</v>
          </cell>
          <cell r="K168">
            <v>1716</v>
          </cell>
          <cell r="M168">
            <v>1687</v>
          </cell>
          <cell r="N168">
            <v>-1.689976689976691E-2</v>
          </cell>
        </row>
        <row r="169">
          <cell r="B169" t="str">
            <v>Julio</v>
          </cell>
          <cell r="C169">
            <v>0</v>
          </cell>
          <cell r="I169">
            <v>1969</v>
          </cell>
          <cell r="K169">
            <v>1892</v>
          </cell>
        </row>
        <row r="170">
          <cell r="B170" t="str">
            <v>Agosto</v>
          </cell>
          <cell r="C170">
            <v>877</v>
          </cell>
          <cell r="I170">
            <v>2255</v>
          </cell>
          <cell r="K170">
            <v>2125</v>
          </cell>
        </row>
        <row r="171">
          <cell r="B171" t="str">
            <v>Septiembre</v>
          </cell>
          <cell r="C171">
            <v>256</v>
          </cell>
          <cell r="I171">
            <v>2059</v>
          </cell>
          <cell r="K171">
            <v>1668</v>
          </cell>
        </row>
        <row r="172">
          <cell r="B172" t="str">
            <v>Octubre</v>
          </cell>
          <cell r="C172">
            <v>841</v>
          </cell>
          <cell r="I172">
            <v>2556</v>
          </cell>
          <cell r="K172">
            <v>2794</v>
          </cell>
        </row>
        <row r="173">
          <cell r="B173" t="str">
            <v>Noviembre</v>
          </cell>
          <cell r="C173">
            <v>60</v>
          </cell>
          <cell r="I173">
            <v>1504</v>
          </cell>
          <cell r="K173">
            <v>1368</v>
          </cell>
        </row>
        <row r="174">
          <cell r="B174" t="str">
            <v>Diciembre</v>
          </cell>
          <cell r="C174">
            <v>767</v>
          </cell>
          <cell r="I174">
            <v>1825</v>
          </cell>
          <cell r="K174">
            <v>1388</v>
          </cell>
        </row>
        <row r="175">
          <cell r="C175">
            <v>6586</v>
          </cell>
          <cell r="I175">
            <v>25089</v>
          </cell>
          <cell r="K175">
            <v>24579</v>
          </cell>
          <cell r="M175">
            <v>11494</v>
          </cell>
          <cell r="N175">
            <v>-0.13863908872901676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313</v>
          </cell>
          <cell r="I185">
            <v>363</v>
          </cell>
          <cell r="K185">
            <v>373</v>
          </cell>
          <cell r="M185">
            <v>326</v>
          </cell>
          <cell r="N185">
            <v>-0.12600536193029488</v>
          </cell>
        </row>
        <row r="186">
          <cell r="B186" t="str">
            <v>Febrero</v>
          </cell>
          <cell r="C186">
            <v>321</v>
          </cell>
          <cell r="I186">
            <v>445</v>
          </cell>
          <cell r="K186">
            <v>462</v>
          </cell>
          <cell r="M186">
            <v>351</v>
          </cell>
          <cell r="N186">
            <v>-0.24025974025974028</v>
          </cell>
        </row>
        <row r="187">
          <cell r="B187" t="str">
            <v>Marzo</v>
          </cell>
          <cell r="C187">
            <v>227</v>
          </cell>
          <cell r="I187">
            <v>318</v>
          </cell>
          <cell r="K187">
            <v>592</v>
          </cell>
          <cell r="M187">
            <v>381</v>
          </cell>
          <cell r="N187">
            <v>-0.35641891891891897</v>
          </cell>
        </row>
        <row r="188">
          <cell r="B188" t="str">
            <v>Abril</v>
          </cell>
          <cell r="C188">
            <v>0</v>
          </cell>
          <cell r="I188">
            <v>355</v>
          </cell>
          <cell r="K188">
            <v>404</v>
          </cell>
          <cell r="M188">
            <v>569</v>
          </cell>
          <cell r="N188">
            <v>0.40841584158415833</v>
          </cell>
        </row>
        <row r="189">
          <cell r="B189" t="str">
            <v>Mayo</v>
          </cell>
          <cell r="C189">
            <v>0</v>
          </cell>
          <cell r="I189">
            <v>518</v>
          </cell>
          <cell r="K189">
            <v>597</v>
          </cell>
          <cell r="M189">
            <v>211</v>
          </cell>
          <cell r="N189">
            <v>-0.64656616415410384</v>
          </cell>
        </row>
        <row r="190">
          <cell r="B190" t="str">
            <v>junio</v>
          </cell>
          <cell r="C190">
            <v>0</v>
          </cell>
          <cell r="I190">
            <v>365</v>
          </cell>
          <cell r="K190">
            <v>533</v>
          </cell>
          <cell r="M190">
            <v>304</v>
          </cell>
          <cell r="N190">
            <v>-0.42964352720450283</v>
          </cell>
        </row>
        <row r="191">
          <cell r="B191" t="str">
            <v>Julio</v>
          </cell>
          <cell r="C191">
            <v>0</v>
          </cell>
          <cell r="I191">
            <v>693</v>
          </cell>
          <cell r="K191">
            <v>628</v>
          </cell>
        </row>
        <row r="192">
          <cell r="B192" t="str">
            <v>Agosto</v>
          </cell>
          <cell r="C192">
            <v>538</v>
          </cell>
          <cell r="I192">
            <v>497</v>
          </cell>
          <cell r="K192">
            <v>486</v>
          </cell>
        </row>
        <row r="193">
          <cell r="B193" t="str">
            <v>Septiembre</v>
          </cell>
          <cell r="C193">
            <v>168</v>
          </cell>
          <cell r="I193">
            <v>339</v>
          </cell>
          <cell r="K193">
            <v>217</v>
          </cell>
        </row>
        <row r="194">
          <cell r="B194" t="str">
            <v>Octubre</v>
          </cell>
          <cell r="C194">
            <v>84</v>
          </cell>
          <cell r="I194">
            <v>638</v>
          </cell>
          <cell r="K194">
            <v>350</v>
          </cell>
        </row>
        <row r="195">
          <cell r="B195" t="str">
            <v>Noviembre</v>
          </cell>
          <cell r="C195">
            <v>72</v>
          </cell>
          <cell r="I195">
            <v>437</v>
          </cell>
          <cell r="K195">
            <v>424</v>
          </cell>
        </row>
        <row r="196">
          <cell r="B196" t="str">
            <v>Diciembre</v>
          </cell>
          <cell r="C196">
            <v>126</v>
          </cell>
          <cell r="I196">
            <v>522</v>
          </cell>
          <cell r="K196">
            <v>497</v>
          </cell>
        </row>
        <row r="197">
          <cell r="C197">
            <v>1935</v>
          </cell>
          <cell r="I197">
            <v>5490</v>
          </cell>
          <cell r="K197">
            <v>5563</v>
          </cell>
          <cell r="M197">
            <v>2142</v>
          </cell>
          <cell r="N197">
            <v>-0.27659574468085102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349</v>
          </cell>
          <cell r="I207">
            <v>676</v>
          </cell>
          <cell r="K207">
            <v>554</v>
          </cell>
          <cell r="M207">
            <v>512</v>
          </cell>
          <cell r="N207">
            <v>-7.5812274368231014E-2</v>
          </cell>
        </row>
        <row r="208">
          <cell r="B208" t="str">
            <v>Febrero</v>
          </cell>
          <cell r="C208">
            <v>262</v>
          </cell>
          <cell r="I208">
            <v>751</v>
          </cell>
          <cell r="K208">
            <v>669</v>
          </cell>
          <cell r="M208">
            <v>678</v>
          </cell>
          <cell r="N208">
            <v>1.3452914798206317E-2</v>
          </cell>
        </row>
        <row r="209">
          <cell r="B209" t="str">
            <v>Marzo</v>
          </cell>
          <cell r="C209">
            <v>154</v>
          </cell>
          <cell r="I209">
            <v>636</v>
          </cell>
          <cell r="K209">
            <v>493</v>
          </cell>
          <cell r="M209">
            <v>547</v>
          </cell>
          <cell r="N209">
            <v>0.1095334685598377</v>
          </cell>
        </row>
        <row r="210">
          <cell r="B210" t="str">
            <v>Abril</v>
          </cell>
          <cell r="C210">
            <v>0</v>
          </cell>
          <cell r="I210">
            <v>1013</v>
          </cell>
          <cell r="K210">
            <v>570</v>
          </cell>
          <cell r="M210">
            <v>590</v>
          </cell>
          <cell r="N210">
            <v>3.5087719298245723E-2</v>
          </cell>
        </row>
        <row r="211">
          <cell r="B211" t="str">
            <v>Mayo</v>
          </cell>
          <cell r="C211">
            <v>0</v>
          </cell>
          <cell r="I211">
            <v>516</v>
          </cell>
          <cell r="K211">
            <v>527</v>
          </cell>
          <cell r="M211">
            <v>280</v>
          </cell>
          <cell r="N211">
            <v>-0.46869070208728658</v>
          </cell>
        </row>
        <row r="212">
          <cell r="B212" t="str">
            <v>Junio</v>
          </cell>
          <cell r="C212">
            <v>0</v>
          </cell>
          <cell r="I212">
            <v>493</v>
          </cell>
          <cell r="K212">
            <v>432</v>
          </cell>
          <cell r="M212">
            <v>397</v>
          </cell>
          <cell r="N212">
            <v>-8.101851851851849E-2</v>
          </cell>
        </row>
        <row r="213">
          <cell r="B213" t="str">
            <v>Julio</v>
          </cell>
          <cell r="C213">
            <v>0</v>
          </cell>
          <cell r="I213">
            <v>865</v>
          </cell>
          <cell r="K213">
            <v>531</v>
          </cell>
        </row>
        <row r="214">
          <cell r="B214" t="str">
            <v>Agosto</v>
          </cell>
          <cell r="C214">
            <v>169</v>
          </cell>
          <cell r="I214">
            <v>1041</v>
          </cell>
          <cell r="K214">
            <v>508</v>
          </cell>
        </row>
        <row r="215">
          <cell r="B215" t="str">
            <v>Septiembre</v>
          </cell>
          <cell r="C215">
            <v>2</v>
          </cell>
          <cell r="I215">
            <v>805</v>
          </cell>
          <cell r="K215">
            <v>446</v>
          </cell>
        </row>
        <row r="216">
          <cell r="B216" t="str">
            <v>Octubre</v>
          </cell>
          <cell r="C216">
            <v>19</v>
          </cell>
          <cell r="I216">
            <v>743</v>
          </cell>
          <cell r="K216">
            <v>702</v>
          </cell>
        </row>
        <row r="217">
          <cell r="B217" t="str">
            <v>Noviembre</v>
          </cell>
          <cell r="C217">
            <v>114</v>
          </cell>
          <cell r="I217">
            <v>719</v>
          </cell>
          <cell r="K217">
            <v>613</v>
          </cell>
        </row>
        <row r="218">
          <cell r="B218" t="str">
            <v>Diciembre</v>
          </cell>
          <cell r="C218">
            <v>81</v>
          </cell>
          <cell r="I218">
            <v>620</v>
          </cell>
          <cell r="K218">
            <v>489</v>
          </cell>
        </row>
        <row r="219">
          <cell r="C219">
            <v>1273</v>
          </cell>
          <cell r="I219">
            <v>8878</v>
          </cell>
          <cell r="K219">
            <v>6534</v>
          </cell>
          <cell r="M219">
            <v>3004</v>
          </cell>
          <cell r="N219">
            <v>-7.4268104776579302E-2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313</v>
          </cell>
          <cell r="I229">
            <v>363</v>
          </cell>
          <cell r="K229">
            <v>373</v>
          </cell>
          <cell r="M229">
            <v>326</v>
          </cell>
          <cell r="N229">
            <v>-0.12600536193029488</v>
          </cell>
        </row>
        <row r="230">
          <cell r="B230" t="str">
            <v>Febrero</v>
          </cell>
          <cell r="C230">
            <v>321</v>
          </cell>
          <cell r="I230">
            <v>445</v>
          </cell>
          <cell r="K230">
            <v>462</v>
          </cell>
          <cell r="M230">
            <v>351</v>
          </cell>
          <cell r="N230">
            <v>-0.24025974025974028</v>
          </cell>
        </row>
        <row r="231">
          <cell r="B231" t="str">
            <v>Marzo</v>
          </cell>
          <cell r="C231">
            <v>227</v>
          </cell>
          <cell r="I231">
            <v>318</v>
          </cell>
          <cell r="K231">
            <v>592</v>
          </cell>
          <cell r="M231">
            <v>381</v>
          </cell>
          <cell r="N231">
            <v>-0.35641891891891897</v>
          </cell>
        </row>
        <row r="232">
          <cell r="B232" t="str">
            <v>Abril</v>
          </cell>
          <cell r="C232">
            <v>0</v>
          </cell>
          <cell r="I232">
            <v>355</v>
          </cell>
          <cell r="K232">
            <v>404</v>
          </cell>
          <cell r="M232">
            <v>569</v>
          </cell>
          <cell r="N232">
            <v>0.40841584158415833</v>
          </cell>
        </row>
        <row r="233">
          <cell r="B233" t="str">
            <v>Mayo</v>
          </cell>
          <cell r="C233">
            <v>0</v>
          </cell>
          <cell r="I233">
            <v>518</v>
          </cell>
          <cell r="K233">
            <v>597</v>
          </cell>
          <cell r="M233">
            <v>211</v>
          </cell>
          <cell r="N233">
            <v>-0.64656616415410384</v>
          </cell>
        </row>
        <row r="234">
          <cell r="B234" t="str">
            <v>Junio</v>
          </cell>
          <cell r="C234">
            <v>0</v>
          </cell>
          <cell r="I234">
            <v>365</v>
          </cell>
          <cell r="K234">
            <v>533</v>
          </cell>
          <cell r="M234">
            <v>304</v>
          </cell>
          <cell r="N234">
            <v>-0.42964352720450283</v>
          </cell>
        </row>
        <row r="235">
          <cell r="B235" t="str">
            <v>Julio</v>
          </cell>
          <cell r="C235">
            <v>0</v>
          </cell>
          <cell r="I235">
            <v>693</v>
          </cell>
          <cell r="K235">
            <v>628</v>
          </cell>
        </row>
        <row r="236">
          <cell r="B236" t="str">
            <v>Agosto</v>
          </cell>
          <cell r="C236">
            <v>538</v>
          </cell>
          <cell r="I236">
            <v>497</v>
          </cell>
          <cell r="K236">
            <v>486</v>
          </cell>
        </row>
        <row r="237">
          <cell r="B237" t="str">
            <v>Septiembre</v>
          </cell>
          <cell r="C237">
            <v>168</v>
          </cell>
          <cell r="I237">
            <v>339</v>
          </cell>
          <cell r="K237">
            <v>217</v>
          </cell>
        </row>
        <row r="238">
          <cell r="B238" t="str">
            <v>Octubre</v>
          </cell>
          <cell r="C238">
            <v>84</v>
          </cell>
          <cell r="I238">
            <v>638</v>
          </cell>
          <cell r="K238">
            <v>350</v>
          </cell>
        </row>
        <row r="239">
          <cell r="B239" t="str">
            <v>Noviembre</v>
          </cell>
          <cell r="C239">
            <v>72</v>
          </cell>
          <cell r="I239">
            <v>437</v>
          </cell>
          <cell r="K239">
            <v>424</v>
          </cell>
        </row>
        <row r="240">
          <cell r="B240" t="str">
            <v>Diciembre</v>
          </cell>
          <cell r="C240">
            <v>126</v>
          </cell>
          <cell r="I240">
            <v>522</v>
          </cell>
          <cell r="K240">
            <v>497</v>
          </cell>
        </row>
        <row r="241">
          <cell r="C241">
            <v>1935</v>
          </cell>
          <cell r="I241">
            <v>5490</v>
          </cell>
          <cell r="K241">
            <v>5563</v>
          </cell>
          <cell r="M241">
            <v>2142</v>
          </cell>
          <cell r="N241">
            <v>-0.27659574468085102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611</v>
          </cell>
          <cell r="I251">
            <v>905</v>
          </cell>
          <cell r="K251">
            <v>616</v>
          </cell>
          <cell r="M251">
            <v>664</v>
          </cell>
          <cell r="N251">
            <v>7.7922077922077948E-2</v>
          </cell>
        </row>
        <row r="252">
          <cell r="B252" t="str">
            <v>Febrero</v>
          </cell>
          <cell r="C252">
            <v>1068</v>
          </cell>
          <cell r="I252">
            <v>665</v>
          </cell>
          <cell r="K252">
            <v>638</v>
          </cell>
          <cell r="M252">
            <v>582</v>
          </cell>
          <cell r="N252">
            <v>-8.7774294670846409E-2</v>
          </cell>
        </row>
        <row r="253">
          <cell r="B253" t="str">
            <v>Marzo</v>
          </cell>
          <cell r="C253">
            <v>282</v>
          </cell>
          <cell r="I253">
            <v>457</v>
          </cell>
          <cell r="K253">
            <v>499</v>
          </cell>
          <cell r="M253">
            <v>650</v>
          </cell>
          <cell r="N253">
            <v>0.30260521042084165</v>
          </cell>
        </row>
        <row r="254">
          <cell r="B254" t="str">
            <v>Abril</v>
          </cell>
          <cell r="C254">
            <v>0</v>
          </cell>
          <cell r="I254">
            <v>202</v>
          </cell>
          <cell r="K254">
            <v>203</v>
          </cell>
          <cell r="M254">
            <v>320</v>
          </cell>
          <cell r="N254">
            <v>0.57635467980295574</v>
          </cell>
        </row>
        <row r="255">
          <cell r="B255" t="str">
            <v>Mayo</v>
          </cell>
          <cell r="C255">
            <v>0</v>
          </cell>
          <cell r="I255">
            <v>9</v>
          </cell>
          <cell r="K255">
            <v>22</v>
          </cell>
          <cell r="M255">
            <v>9</v>
          </cell>
          <cell r="N255">
            <v>-0.59090909090909083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6</v>
          </cell>
          <cell r="M256">
            <v>23</v>
          </cell>
          <cell r="N256">
            <v>2.8333333333333335</v>
          </cell>
        </row>
        <row r="257">
          <cell r="B257" t="str">
            <v>Julio</v>
          </cell>
          <cell r="C257">
            <v>0</v>
          </cell>
          <cell r="I257">
            <v>5</v>
          </cell>
          <cell r="K257">
            <v>17</v>
          </cell>
        </row>
        <row r="258">
          <cell r="B258" t="str">
            <v>Agosto</v>
          </cell>
          <cell r="C258">
            <v>0</v>
          </cell>
          <cell r="I258">
            <v>15</v>
          </cell>
          <cell r="K258">
            <v>25</v>
          </cell>
        </row>
        <row r="259">
          <cell r="B259" t="str">
            <v>Septiembre</v>
          </cell>
          <cell r="C259">
            <v>2</v>
          </cell>
          <cell r="I259">
            <v>12</v>
          </cell>
          <cell r="K259">
            <v>10</v>
          </cell>
        </row>
        <row r="260">
          <cell r="B260" t="str">
            <v>Octubre</v>
          </cell>
          <cell r="C260">
            <v>2</v>
          </cell>
          <cell r="I260">
            <v>77</v>
          </cell>
          <cell r="K260">
            <v>176</v>
          </cell>
        </row>
        <row r="261">
          <cell r="B261" t="str">
            <v>Noviembre</v>
          </cell>
          <cell r="C261">
            <v>3</v>
          </cell>
          <cell r="I261">
            <v>782</v>
          </cell>
          <cell r="K261">
            <v>514</v>
          </cell>
        </row>
        <row r="262">
          <cell r="B262" t="str">
            <v>Diciembre</v>
          </cell>
          <cell r="C262">
            <v>6</v>
          </cell>
          <cell r="I262">
            <v>560</v>
          </cell>
          <cell r="K262">
            <v>676</v>
          </cell>
        </row>
        <row r="263">
          <cell r="C263">
            <v>1979</v>
          </cell>
          <cell r="I263">
            <v>3691</v>
          </cell>
          <cell r="K263">
            <v>3402</v>
          </cell>
          <cell r="M263">
            <v>2248</v>
          </cell>
          <cell r="N263">
            <v>0.13306451612903225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1321</v>
          </cell>
          <cell r="I273">
            <v>528</v>
          </cell>
          <cell r="K273">
            <v>491</v>
          </cell>
          <cell r="M273">
            <v>342</v>
          </cell>
          <cell r="N273">
            <v>-0.30346232179226074</v>
          </cell>
        </row>
        <row r="274">
          <cell r="B274" t="str">
            <v>Febrero</v>
          </cell>
          <cell r="C274">
            <v>2158</v>
          </cell>
          <cell r="I274">
            <v>457</v>
          </cell>
          <cell r="K274">
            <v>407</v>
          </cell>
          <cell r="M274">
            <v>288</v>
          </cell>
          <cell r="N274">
            <v>-0.29238329238329241</v>
          </cell>
        </row>
        <row r="275">
          <cell r="B275" t="str">
            <v>Marzo</v>
          </cell>
          <cell r="C275">
            <v>454</v>
          </cell>
          <cell r="I275">
            <v>280</v>
          </cell>
          <cell r="K275">
            <v>446</v>
          </cell>
          <cell r="M275">
            <v>331</v>
          </cell>
          <cell r="N275">
            <v>-0.25784753363228696</v>
          </cell>
        </row>
        <row r="276">
          <cell r="B276" t="str">
            <v>Abril</v>
          </cell>
          <cell r="C276">
            <v>0</v>
          </cell>
          <cell r="I276">
            <v>281</v>
          </cell>
          <cell r="K276">
            <v>96</v>
          </cell>
          <cell r="M276">
            <v>95</v>
          </cell>
          <cell r="N276">
            <v>-1.041666666666663E-2</v>
          </cell>
        </row>
        <row r="277">
          <cell r="B277" t="str">
            <v>Mayo</v>
          </cell>
          <cell r="C277">
            <v>0</v>
          </cell>
          <cell r="I277">
            <v>28</v>
          </cell>
          <cell r="K277">
            <v>14</v>
          </cell>
          <cell r="M277">
            <v>14</v>
          </cell>
          <cell r="N277">
            <v>0</v>
          </cell>
        </row>
        <row r="278">
          <cell r="B278" t="str">
            <v>Junio</v>
          </cell>
          <cell r="C278">
            <v>0</v>
          </cell>
          <cell r="I278">
            <v>11</v>
          </cell>
          <cell r="K278">
            <v>5</v>
          </cell>
          <cell r="M278">
            <v>23</v>
          </cell>
          <cell r="N278">
            <v>3.5999999999999996</v>
          </cell>
        </row>
        <row r="279">
          <cell r="B279" t="str">
            <v>Julio</v>
          </cell>
          <cell r="C279">
            <v>0</v>
          </cell>
          <cell r="I279">
            <v>13</v>
          </cell>
          <cell r="K279">
            <v>25</v>
          </cell>
        </row>
        <row r="280">
          <cell r="B280" t="str">
            <v>Agosto</v>
          </cell>
          <cell r="C280">
            <v>3</v>
          </cell>
          <cell r="I280">
            <v>32</v>
          </cell>
          <cell r="K280">
            <v>3</v>
          </cell>
        </row>
        <row r="281">
          <cell r="B281" t="str">
            <v>Septiembre</v>
          </cell>
          <cell r="C281">
            <v>0</v>
          </cell>
          <cell r="I281">
            <v>11</v>
          </cell>
          <cell r="K281">
            <v>12</v>
          </cell>
        </row>
        <row r="282">
          <cell r="B282" t="str">
            <v>Octubre</v>
          </cell>
          <cell r="C282">
            <v>57</v>
          </cell>
          <cell r="I282">
            <v>132</v>
          </cell>
          <cell r="K282">
            <v>229</v>
          </cell>
        </row>
        <row r="283">
          <cell r="B283" t="str">
            <v>Noviembre</v>
          </cell>
          <cell r="C283">
            <v>35</v>
          </cell>
          <cell r="I283">
            <v>543</v>
          </cell>
          <cell r="K283">
            <v>519</v>
          </cell>
        </row>
        <row r="284">
          <cell r="B284" t="str">
            <v>Diciembre</v>
          </cell>
          <cell r="C284">
            <v>12</v>
          </cell>
          <cell r="I284">
            <v>569</v>
          </cell>
          <cell r="K284">
            <v>484</v>
          </cell>
        </row>
        <row r="285">
          <cell r="C285">
            <v>4050</v>
          </cell>
          <cell r="I285">
            <v>2885</v>
          </cell>
          <cell r="K285">
            <v>2731</v>
          </cell>
          <cell r="M285">
            <v>1093</v>
          </cell>
          <cell r="N285">
            <v>-0.25085675119945172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  <cell r="M11">
            <v>24054</v>
          </cell>
          <cell r="N11">
            <v>-0.12070478140078955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  <cell r="M12">
            <v>23503</v>
          </cell>
          <cell r="N12">
            <v>5.845530285971634E-2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  <cell r="M13">
            <v>19536</v>
          </cell>
          <cell r="N13">
            <v>-0.16687278775214298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  <cell r="M14">
            <v>23159</v>
          </cell>
          <cell r="N14">
            <v>1.3922332647432256E-2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136065</v>
          </cell>
          <cell r="N21">
            <v>-4.4634958082318765E-2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15979</v>
          </cell>
          <cell r="I31">
            <v>18402</v>
          </cell>
          <cell r="K31">
            <v>18282</v>
          </cell>
          <cell r="M31">
            <v>18130</v>
          </cell>
          <cell r="N31">
            <v>-8.3141888196039959E-3</v>
          </cell>
        </row>
        <row r="32">
          <cell r="B32" t="str">
            <v>Febrero</v>
          </cell>
          <cell r="C32">
            <v>17138</v>
          </cell>
          <cell r="I32">
            <v>18976</v>
          </cell>
          <cell r="K32">
            <v>20148</v>
          </cell>
          <cell r="M32">
            <v>19062</v>
          </cell>
          <cell r="N32">
            <v>-5.390113162596788E-2</v>
          </cell>
        </row>
        <row r="33">
          <cell r="B33" t="str">
            <v>Marzo</v>
          </cell>
          <cell r="C33">
            <v>6170</v>
          </cell>
          <cell r="I33">
            <v>17386</v>
          </cell>
          <cell r="K33">
            <v>22158</v>
          </cell>
          <cell r="M33">
            <v>19601</v>
          </cell>
          <cell r="N33">
            <v>-0.11539850166982579</v>
          </cell>
        </row>
        <row r="34">
          <cell r="B34" t="str">
            <v>Abril</v>
          </cell>
          <cell r="C34">
            <v>0</v>
          </cell>
          <cell r="I34">
            <v>19332</v>
          </cell>
          <cell r="K34">
            <v>18488</v>
          </cell>
          <cell r="M34">
            <v>19232</v>
          </cell>
          <cell r="N34">
            <v>4.0242319342276067E-2</v>
          </cell>
        </row>
        <row r="35">
          <cell r="B35" t="str">
            <v>Mayo</v>
          </cell>
          <cell r="C35">
            <v>0</v>
          </cell>
          <cell r="I35">
            <v>18326</v>
          </cell>
          <cell r="K35">
            <v>19636</v>
          </cell>
          <cell r="M35">
            <v>15443</v>
          </cell>
          <cell r="N35">
            <v>-0.21353636178447744</v>
          </cell>
        </row>
        <row r="36">
          <cell r="B36" t="str">
            <v>Junio</v>
          </cell>
          <cell r="C36">
            <v>0</v>
          </cell>
          <cell r="I36">
            <v>17783</v>
          </cell>
          <cell r="K36">
            <v>19273</v>
          </cell>
          <cell r="M36">
            <v>19200</v>
          </cell>
          <cell r="N36">
            <v>-3.7876822497794338E-3</v>
          </cell>
        </row>
        <row r="37">
          <cell r="B37" t="str">
            <v>Julio</v>
          </cell>
          <cell r="C37">
            <v>0</v>
          </cell>
          <cell r="I37">
            <v>20245</v>
          </cell>
          <cell r="K37">
            <v>20528</v>
          </cell>
        </row>
        <row r="38">
          <cell r="B38" t="str">
            <v>Agosto</v>
          </cell>
          <cell r="C38">
            <v>11531</v>
          </cell>
          <cell r="I38">
            <v>20391</v>
          </cell>
          <cell r="K38">
            <v>20545</v>
          </cell>
        </row>
        <row r="39">
          <cell r="B39" t="str">
            <v>Septiembre</v>
          </cell>
          <cell r="C39">
            <v>4549</v>
          </cell>
          <cell r="I39">
            <v>18135</v>
          </cell>
          <cell r="K39">
            <v>17254</v>
          </cell>
        </row>
        <row r="40">
          <cell r="B40" t="str">
            <v>Octubre</v>
          </cell>
          <cell r="C40">
            <v>5837</v>
          </cell>
          <cell r="I40">
            <v>20522</v>
          </cell>
          <cell r="K40">
            <v>22570</v>
          </cell>
        </row>
        <row r="41">
          <cell r="B41" t="str">
            <v>Noviembre</v>
          </cell>
          <cell r="C41">
            <v>4402</v>
          </cell>
          <cell r="I41">
            <v>20019</v>
          </cell>
          <cell r="K41">
            <v>18565</v>
          </cell>
        </row>
        <row r="42">
          <cell r="B42" t="str">
            <v>Diciembre</v>
          </cell>
          <cell r="C42">
            <v>5416</v>
          </cell>
          <cell r="I42">
            <v>19529</v>
          </cell>
          <cell r="K42">
            <v>18483</v>
          </cell>
        </row>
        <row r="43">
          <cell r="C43">
            <v>77095</v>
          </cell>
          <cell r="I43">
            <v>229046</v>
          </cell>
          <cell r="K43">
            <v>235930</v>
          </cell>
          <cell r="M43">
            <v>110668</v>
          </cell>
          <cell r="N43">
            <v>-6.201635801161165E-2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13232</v>
          </cell>
          <cell r="I53">
            <v>14935</v>
          </cell>
          <cell r="K53">
            <v>14354</v>
          </cell>
          <cell r="M53">
            <v>14208</v>
          </cell>
          <cell r="N53">
            <v>-1.0171380799777086E-2</v>
          </cell>
        </row>
        <row r="54">
          <cell r="B54" t="str">
            <v>Febrero</v>
          </cell>
          <cell r="C54">
            <v>14090</v>
          </cell>
          <cell r="I54">
            <v>15417</v>
          </cell>
          <cell r="K54">
            <v>15736</v>
          </cell>
          <cell r="M54">
            <v>15122</v>
          </cell>
          <cell r="N54">
            <v>-3.9018810371123536E-2</v>
          </cell>
        </row>
        <row r="55">
          <cell r="B55" t="str">
            <v>Marzo</v>
          </cell>
          <cell r="C55">
            <v>5212</v>
          </cell>
          <cell r="I55">
            <v>13769</v>
          </cell>
          <cell r="K55">
            <v>17491</v>
          </cell>
          <cell r="M55">
            <v>15694</v>
          </cell>
          <cell r="N55">
            <v>-0.10273855125493114</v>
          </cell>
        </row>
        <row r="56">
          <cell r="B56" t="str">
            <v>Abril</v>
          </cell>
          <cell r="C56">
            <v>0</v>
          </cell>
          <cell r="I56">
            <v>15420</v>
          </cell>
          <cell r="K56">
            <v>14826</v>
          </cell>
          <cell r="M56">
            <v>15532</v>
          </cell>
          <cell r="N56">
            <v>4.7619047619047672E-2</v>
          </cell>
        </row>
        <row r="57">
          <cell r="B57" t="str">
            <v>Mayo</v>
          </cell>
          <cell r="C57">
            <v>0</v>
          </cell>
          <cell r="I57">
            <v>14308</v>
          </cell>
          <cell r="K57">
            <v>15219</v>
          </cell>
          <cell r="M57">
            <v>10784</v>
          </cell>
          <cell r="N57">
            <v>-0.29141205072606613</v>
          </cell>
        </row>
        <row r="58">
          <cell r="B58" t="str">
            <v>Junio</v>
          </cell>
          <cell r="C58">
            <v>0</v>
          </cell>
          <cell r="I58">
            <v>13809</v>
          </cell>
          <cell r="K58">
            <v>14680</v>
          </cell>
          <cell r="M58">
            <v>14746</v>
          </cell>
          <cell r="N58">
            <v>4.4959128065396037E-3</v>
          </cell>
        </row>
        <row r="59">
          <cell r="B59" t="str">
            <v>Julio</v>
          </cell>
          <cell r="C59">
            <v>0</v>
          </cell>
          <cell r="I59">
            <v>15626</v>
          </cell>
          <cell r="K59">
            <v>15688</v>
          </cell>
        </row>
        <row r="60">
          <cell r="B60" t="str">
            <v>Agosto</v>
          </cell>
          <cell r="C60">
            <v>8422</v>
          </cell>
          <cell r="I60">
            <v>15580</v>
          </cell>
          <cell r="K60">
            <v>15273</v>
          </cell>
        </row>
        <row r="61">
          <cell r="B61" t="str">
            <v>Septiembre</v>
          </cell>
          <cell r="C61">
            <v>0</v>
          </cell>
          <cell r="I61">
            <v>14015</v>
          </cell>
          <cell r="K61">
            <v>12989</v>
          </cell>
        </row>
        <row r="62">
          <cell r="B62" t="str">
            <v>Octubre</v>
          </cell>
          <cell r="C62">
            <v>0</v>
          </cell>
          <cell r="I62">
            <v>15893</v>
          </cell>
          <cell r="K62">
            <v>17980</v>
          </cell>
        </row>
        <row r="63">
          <cell r="B63" t="str">
            <v>Noviembre</v>
          </cell>
          <cell r="C63">
            <v>0</v>
          </cell>
          <cell r="I63">
            <v>15821</v>
          </cell>
          <cell r="K63">
            <v>14412</v>
          </cell>
        </row>
        <row r="64">
          <cell r="B64" t="str">
            <v>Diciembre</v>
          </cell>
          <cell r="C64">
            <v>0</v>
          </cell>
          <cell r="I64">
            <v>15445</v>
          </cell>
          <cell r="K64">
            <v>14687</v>
          </cell>
        </row>
        <row r="65">
          <cell r="C65">
            <v>0</v>
          </cell>
          <cell r="I65">
            <v>180038</v>
          </cell>
          <cell r="K65">
            <v>183335</v>
          </cell>
          <cell r="M65">
            <v>86086</v>
          </cell>
          <cell r="N65">
            <v>-6.7384568717093196E-2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2747</v>
          </cell>
          <cell r="I75">
            <v>3467</v>
          </cell>
          <cell r="K75">
            <v>3928</v>
          </cell>
          <cell r="M75">
            <v>3922</v>
          </cell>
          <cell r="N75">
            <v>-1.5274949083503575E-3</v>
          </cell>
        </row>
        <row r="76">
          <cell r="B76" t="str">
            <v>Febrero</v>
          </cell>
          <cell r="C76">
            <v>3048</v>
          </cell>
          <cell r="I76">
            <v>3559</v>
          </cell>
          <cell r="K76">
            <v>4412</v>
          </cell>
          <cell r="M76">
            <v>3940</v>
          </cell>
          <cell r="N76">
            <v>-0.10698096101541255</v>
          </cell>
        </row>
        <row r="77">
          <cell r="B77" t="str">
            <v>Marzo</v>
          </cell>
          <cell r="C77">
            <v>958</v>
          </cell>
          <cell r="I77">
            <v>3617</v>
          </cell>
          <cell r="K77">
            <v>4667</v>
          </cell>
          <cell r="M77">
            <v>3907</v>
          </cell>
          <cell r="N77">
            <v>-0.16284551103492606</v>
          </cell>
        </row>
        <row r="78">
          <cell r="B78" t="str">
            <v>Abril</v>
          </cell>
          <cell r="C78">
            <v>0</v>
          </cell>
          <cell r="I78">
            <v>3912</v>
          </cell>
          <cell r="K78">
            <v>3662</v>
          </cell>
          <cell r="M78">
            <v>3700</v>
          </cell>
          <cell r="N78">
            <v>1.0376843255051948E-2</v>
          </cell>
        </row>
        <row r="79">
          <cell r="B79" t="str">
            <v>Mayo</v>
          </cell>
          <cell r="C79">
            <v>0</v>
          </cell>
          <cell r="I79">
            <v>4018</v>
          </cell>
          <cell r="K79">
            <v>4417</v>
          </cell>
          <cell r="M79">
            <v>4659</v>
          </cell>
          <cell r="N79">
            <v>5.4788317862802804E-2</v>
          </cell>
        </row>
        <row r="80">
          <cell r="B80" t="str">
            <v>Junio</v>
          </cell>
          <cell r="C80">
            <v>0</v>
          </cell>
          <cell r="I80">
            <v>3974</v>
          </cell>
          <cell r="K80">
            <v>4593</v>
          </cell>
          <cell r="M80">
            <v>4454</v>
          </cell>
          <cell r="N80">
            <v>-3.026344437187023E-2</v>
          </cell>
        </row>
        <row r="81">
          <cell r="B81" t="str">
            <v>Julio</v>
          </cell>
          <cell r="C81">
            <v>0</v>
          </cell>
          <cell r="I81">
            <v>4619</v>
          </cell>
          <cell r="K81">
            <v>4840</v>
          </cell>
        </row>
        <row r="82">
          <cell r="B82" t="str">
            <v>Agosto</v>
          </cell>
          <cell r="C82">
            <v>3109</v>
          </cell>
          <cell r="I82">
            <v>4811</v>
          </cell>
          <cell r="K82">
            <v>5272</v>
          </cell>
        </row>
        <row r="83">
          <cell r="B83" t="str">
            <v>Septiembre</v>
          </cell>
          <cell r="C83">
            <v>0</v>
          </cell>
          <cell r="I83">
            <v>4120</v>
          </cell>
          <cell r="K83">
            <v>4265</v>
          </cell>
        </row>
        <row r="84">
          <cell r="B84" t="str">
            <v>Octubre</v>
          </cell>
          <cell r="C84">
            <v>0</v>
          </cell>
          <cell r="I84">
            <v>4629</v>
          </cell>
          <cell r="K84">
            <v>4590</v>
          </cell>
        </row>
        <row r="85">
          <cell r="B85" t="str">
            <v>Noviembre</v>
          </cell>
          <cell r="C85">
            <v>0</v>
          </cell>
          <cell r="I85">
            <v>4198</v>
          </cell>
          <cell r="K85">
            <v>4153</v>
          </cell>
        </row>
        <row r="86">
          <cell r="B86" t="str">
            <v>Diciembre</v>
          </cell>
          <cell r="C86">
            <v>0</v>
          </cell>
          <cell r="I86">
            <v>4084</v>
          </cell>
          <cell r="K86">
            <v>3796</v>
          </cell>
        </row>
        <row r="87">
          <cell r="C87">
            <v>0</v>
          </cell>
          <cell r="I87">
            <v>49008</v>
          </cell>
          <cell r="K87">
            <v>52595</v>
          </cell>
          <cell r="M87">
            <v>24582</v>
          </cell>
          <cell r="N87">
            <v>-4.2719732076794248E-2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5052</v>
          </cell>
          <cell r="I97">
            <v>4088</v>
          </cell>
          <cell r="K97">
            <v>4368</v>
          </cell>
          <cell r="M97">
            <v>4398</v>
          </cell>
          <cell r="N97">
            <v>6.8681318681318437E-3</v>
          </cell>
        </row>
        <row r="98">
          <cell r="B98" t="str">
            <v>Febrero</v>
          </cell>
          <cell r="C98">
            <v>5265</v>
          </cell>
          <cell r="I98">
            <v>4110</v>
          </cell>
          <cell r="K98">
            <v>3773</v>
          </cell>
          <cell r="M98">
            <v>4223</v>
          </cell>
          <cell r="N98">
            <v>0.11926848661542544</v>
          </cell>
        </row>
        <row r="99">
          <cell r="B99" t="str">
            <v>Marzo</v>
          </cell>
          <cell r="C99">
            <v>2695</v>
          </cell>
          <cell r="I99">
            <v>4303</v>
          </cell>
          <cell r="K99">
            <v>5198</v>
          </cell>
          <cell r="M99">
            <v>4453</v>
          </cell>
          <cell r="N99">
            <v>-0.14332435552135436</v>
          </cell>
        </row>
        <row r="100">
          <cell r="B100" t="str">
            <v>Abril</v>
          </cell>
          <cell r="C100">
            <v>0</v>
          </cell>
          <cell r="I100">
            <v>4152</v>
          </cell>
          <cell r="K100">
            <v>3717</v>
          </cell>
          <cell r="M100">
            <v>4271</v>
          </cell>
          <cell r="N100">
            <v>0.14904492870594566</v>
          </cell>
        </row>
        <row r="101">
          <cell r="B101" t="str">
            <v>Mayo</v>
          </cell>
          <cell r="C101">
            <v>0</v>
          </cell>
          <cell r="I101">
            <v>3221</v>
          </cell>
          <cell r="K101">
            <v>3813</v>
          </cell>
          <cell r="M101">
            <v>4093</v>
          </cell>
          <cell r="N101">
            <v>7.3432992394440122E-2</v>
          </cell>
        </row>
        <row r="102">
          <cell r="B102" t="str">
            <v>Junio</v>
          </cell>
          <cell r="C102">
            <v>0</v>
          </cell>
          <cell r="I102">
            <v>3282</v>
          </cell>
          <cell r="K102">
            <v>3568</v>
          </cell>
          <cell r="M102">
            <v>3959</v>
          </cell>
          <cell r="N102">
            <v>0.109585201793722</v>
          </cell>
        </row>
        <row r="103">
          <cell r="B103" t="str">
            <v>Julio</v>
          </cell>
          <cell r="C103">
            <v>0</v>
          </cell>
          <cell r="I103">
            <v>4031</v>
          </cell>
          <cell r="K103">
            <v>4365</v>
          </cell>
        </row>
        <row r="104">
          <cell r="B104" t="str">
            <v>Agosto</v>
          </cell>
          <cell r="C104">
            <v>1764</v>
          </cell>
          <cell r="I104">
            <v>5104</v>
          </cell>
          <cell r="K104">
            <v>4774</v>
          </cell>
        </row>
        <row r="105">
          <cell r="B105" t="str">
            <v>Septiembre</v>
          </cell>
          <cell r="C105">
            <v>1176</v>
          </cell>
          <cell r="I105">
            <v>3971</v>
          </cell>
          <cell r="K105">
            <v>3928</v>
          </cell>
        </row>
        <row r="106">
          <cell r="B106" t="str">
            <v>Octubre</v>
          </cell>
          <cell r="C106">
            <v>828</v>
          </cell>
          <cell r="I106">
            <v>4485</v>
          </cell>
          <cell r="K106">
            <v>4771</v>
          </cell>
        </row>
        <row r="107">
          <cell r="B107" t="str">
            <v>Noviembre</v>
          </cell>
          <cell r="C107">
            <v>526</v>
          </cell>
          <cell r="I107">
            <v>4188</v>
          </cell>
          <cell r="K107">
            <v>4798</v>
          </cell>
        </row>
        <row r="108">
          <cell r="B108" t="str">
            <v>Diciembre</v>
          </cell>
          <cell r="C108">
            <v>845</v>
          </cell>
          <cell r="I108">
            <v>4613</v>
          </cell>
          <cell r="K108">
            <v>4807</v>
          </cell>
        </row>
        <row r="109">
          <cell r="C109">
            <v>19586</v>
          </cell>
          <cell r="I109">
            <v>49548</v>
          </cell>
          <cell r="K109">
            <v>51880</v>
          </cell>
          <cell r="M109">
            <v>25397</v>
          </cell>
          <cell r="N109">
            <v>3.9284691246879833E-2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  <cell r="M10">
            <v>168166</v>
          </cell>
          <cell r="N10">
            <v>8.437325721550204E-3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  <cell r="M11">
            <v>166403</v>
          </cell>
          <cell r="N11">
            <v>-5.9179058065245704E-2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  <cell r="M12">
            <v>160144</v>
          </cell>
          <cell r="N12">
            <v>3.5445034979503687E-2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  <cell r="M13">
            <v>143215</v>
          </cell>
          <cell r="N13">
            <v>-0.10448087841724818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  <cell r="M14">
            <v>156124</v>
          </cell>
          <cell r="N14">
            <v>-6.2948323817888507E-3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A21" t="str">
            <v>Total</v>
          </cell>
          <cell r="C21">
            <v>610766</v>
          </cell>
          <cell r="I21">
            <v>1886738</v>
          </cell>
          <cell r="K21">
            <v>1988780</v>
          </cell>
          <cell r="M21">
            <v>963996</v>
          </cell>
          <cell r="N21">
            <v>-2.5021846074179566E-2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2810</v>
          </cell>
          <cell r="I31">
            <v>7684</v>
          </cell>
          <cell r="K31">
            <v>4643</v>
          </cell>
          <cell r="M31">
            <v>4190</v>
          </cell>
          <cell r="N31">
            <v>-9.7566228731423621E-2</v>
          </cell>
        </row>
        <row r="32">
          <cell r="B32" t="str">
            <v>Febrero</v>
          </cell>
          <cell r="C32">
            <v>4481</v>
          </cell>
          <cell r="I32">
            <v>4631</v>
          </cell>
          <cell r="K32">
            <v>3359</v>
          </cell>
          <cell r="M32">
            <v>2494</v>
          </cell>
          <cell r="N32">
            <v>-0.2575171181899375</v>
          </cell>
        </row>
        <row r="33">
          <cell r="B33" t="str">
            <v>Marzo</v>
          </cell>
          <cell r="C33">
            <v>1861</v>
          </cell>
          <cell r="I33">
            <v>6445</v>
          </cell>
          <cell r="K33">
            <v>7332</v>
          </cell>
          <cell r="M33">
            <v>3474</v>
          </cell>
          <cell r="N33">
            <v>-0.52618657937806868</v>
          </cell>
        </row>
        <row r="34">
          <cell r="B34" t="str">
            <v>Abril</v>
          </cell>
          <cell r="C34">
            <v>0</v>
          </cell>
          <cell r="I34">
            <v>11356</v>
          </cell>
          <cell r="K34">
            <v>5241</v>
          </cell>
          <cell r="M34">
            <v>8301</v>
          </cell>
          <cell r="N34">
            <v>0.58385804235832861</v>
          </cell>
        </row>
        <row r="35">
          <cell r="B35" t="str">
            <v>Mayo</v>
          </cell>
          <cell r="C35">
            <v>0</v>
          </cell>
          <cell r="I35">
            <v>8116</v>
          </cell>
          <cell r="K35">
            <v>6651</v>
          </cell>
          <cell r="M35">
            <v>7050</v>
          </cell>
          <cell r="N35">
            <v>5.999097880018045E-2</v>
          </cell>
        </row>
        <row r="36">
          <cell r="B36" t="str">
            <v>Junio</v>
          </cell>
          <cell r="C36">
            <v>0</v>
          </cell>
          <cell r="I36">
            <v>11716</v>
          </cell>
          <cell r="K36">
            <v>9313</v>
          </cell>
          <cell r="M36">
            <v>9472</v>
          </cell>
          <cell r="N36">
            <v>1.7072908837109324E-2</v>
          </cell>
        </row>
        <row r="37">
          <cell r="B37" t="str">
            <v>Julio</v>
          </cell>
          <cell r="C37">
            <v>0</v>
          </cell>
          <cell r="I37">
            <v>16350</v>
          </cell>
          <cell r="K37">
            <v>15147</v>
          </cell>
        </row>
        <row r="38">
          <cell r="B38" t="str">
            <v>Agosto</v>
          </cell>
          <cell r="C38">
            <v>24732</v>
          </cell>
          <cell r="I38">
            <v>17040</v>
          </cell>
          <cell r="K38">
            <v>17997</v>
          </cell>
        </row>
        <row r="39">
          <cell r="B39" t="str">
            <v>Septiembre</v>
          </cell>
          <cell r="C39">
            <v>10533</v>
          </cell>
          <cell r="I39">
            <v>12268</v>
          </cell>
          <cell r="K39">
            <v>11247</v>
          </cell>
        </row>
        <row r="40">
          <cell r="B40" t="str">
            <v>Octubre</v>
          </cell>
          <cell r="C40">
            <v>9331</v>
          </cell>
          <cell r="I40">
            <v>7638</v>
          </cell>
          <cell r="K40">
            <v>11565</v>
          </cell>
        </row>
        <row r="41">
          <cell r="B41" t="str">
            <v>Noviembre</v>
          </cell>
          <cell r="C41">
            <v>6163</v>
          </cell>
          <cell r="I41">
            <v>4428</v>
          </cell>
          <cell r="K41">
            <v>5701</v>
          </cell>
        </row>
        <row r="42">
          <cell r="B42" t="str">
            <v>Diciembre</v>
          </cell>
          <cell r="C42">
            <v>4505</v>
          </cell>
          <cell r="I42">
            <v>6411</v>
          </cell>
          <cell r="K42">
            <v>5544</v>
          </cell>
        </row>
        <row r="43">
          <cell r="C43">
            <v>77176</v>
          </cell>
          <cell r="I43">
            <v>114083</v>
          </cell>
          <cell r="K43">
            <v>103740</v>
          </cell>
          <cell r="M43">
            <v>34981</v>
          </cell>
          <cell r="N43">
            <v>-4.2639371630312839E-2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1602</v>
          </cell>
          <cell r="I53">
            <v>3641</v>
          </cell>
          <cell r="K53">
            <v>2676</v>
          </cell>
          <cell r="M53">
            <v>3585</v>
          </cell>
          <cell r="N53">
            <v>0.33968609865470856</v>
          </cell>
        </row>
        <row r="54">
          <cell r="B54" t="str">
            <v>Febrero</v>
          </cell>
          <cell r="C54">
            <v>1729</v>
          </cell>
          <cell r="I54">
            <v>2303</v>
          </cell>
          <cell r="K54">
            <v>1677</v>
          </cell>
          <cell r="M54">
            <v>1820</v>
          </cell>
          <cell r="N54">
            <v>8.5271317829457294E-2</v>
          </cell>
        </row>
        <row r="55">
          <cell r="B55" t="str">
            <v>Marzo</v>
          </cell>
          <cell r="C55">
            <v>789</v>
          </cell>
          <cell r="I55">
            <v>3123</v>
          </cell>
          <cell r="K55">
            <v>3345</v>
          </cell>
          <cell r="M55">
            <v>2781</v>
          </cell>
          <cell r="N55">
            <v>-0.16860986547085199</v>
          </cell>
        </row>
        <row r="56">
          <cell r="B56" t="str">
            <v>Abril</v>
          </cell>
          <cell r="C56">
            <v>0</v>
          </cell>
          <cell r="I56">
            <v>3426</v>
          </cell>
          <cell r="K56">
            <v>2702</v>
          </cell>
          <cell r="M56">
            <v>5202</v>
          </cell>
          <cell r="N56">
            <v>0.92524056254626208</v>
          </cell>
        </row>
        <row r="57">
          <cell r="B57" t="str">
            <v>Mayo</v>
          </cell>
          <cell r="C57">
            <v>0</v>
          </cell>
          <cell r="I57">
            <v>3361</v>
          </cell>
          <cell r="K57">
            <v>3660</v>
          </cell>
          <cell r="M57">
            <v>4562</v>
          </cell>
          <cell r="N57">
            <v>0.24644808743169389</v>
          </cell>
        </row>
        <row r="58">
          <cell r="B58" t="str">
            <v>Junio</v>
          </cell>
          <cell r="C58">
            <v>0</v>
          </cell>
          <cell r="I58">
            <v>5560</v>
          </cell>
          <cell r="K58">
            <v>4118</v>
          </cell>
          <cell r="M58">
            <v>5916</v>
          </cell>
          <cell r="N58">
            <v>0.43661971830985924</v>
          </cell>
        </row>
        <row r="59">
          <cell r="B59" t="str">
            <v>Julio</v>
          </cell>
          <cell r="C59">
            <v>0</v>
          </cell>
          <cell r="I59">
            <v>8165</v>
          </cell>
          <cell r="K59">
            <v>7349</v>
          </cell>
        </row>
        <row r="60">
          <cell r="B60" t="str">
            <v>Agosto</v>
          </cell>
          <cell r="C60">
            <v>8054</v>
          </cell>
          <cell r="I60">
            <v>8609</v>
          </cell>
          <cell r="K60">
            <v>10060</v>
          </cell>
        </row>
        <row r="61">
          <cell r="B61" t="str">
            <v>Septiembre</v>
          </cell>
          <cell r="C61">
            <v>4755</v>
          </cell>
          <cell r="I61">
            <v>5659</v>
          </cell>
          <cell r="K61">
            <v>6716</v>
          </cell>
        </row>
        <row r="62">
          <cell r="B62" t="str">
            <v>Octubre</v>
          </cell>
          <cell r="C62">
            <v>2420</v>
          </cell>
          <cell r="I62">
            <v>3348</v>
          </cell>
          <cell r="K62">
            <v>4738</v>
          </cell>
        </row>
        <row r="63">
          <cell r="B63" t="str">
            <v>Noviembre</v>
          </cell>
          <cell r="C63">
            <v>1179</v>
          </cell>
          <cell r="I63">
            <v>2681</v>
          </cell>
          <cell r="K63">
            <v>4224</v>
          </cell>
        </row>
        <row r="64">
          <cell r="B64" t="str">
            <v>Diciembre</v>
          </cell>
          <cell r="C64">
            <v>1230</v>
          </cell>
          <cell r="I64">
            <v>4117</v>
          </cell>
          <cell r="K64">
            <v>4590</v>
          </cell>
        </row>
        <row r="65">
          <cell r="C65">
            <v>26118</v>
          </cell>
          <cell r="I65">
            <v>53993</v>
          </cell>
          <cell r="K65">
            <v>55855</v>
          </cell>
          <cell r="M65">
            <v>23866</v>
          </cell>
          <cell r="N65">
            <v>0.31290571019914193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1208</v>
          </cell>
          <cell r="I75">
            <v>4043</v>
          </cell>
          <cell r="K75">
            <v>1967</v>
          </cell>
          <cell r="M75">
            <v>605</v>
          </cell>
          <cell r="N75">
            <v>-0.69242501270971024</v>
          </cell>
        </row>
        <row r="76">
          <cell r="B76" t="str">
            <v>Febrero</v>
          </cell>
          <cell r="C76">
            <v>2752</v>
          </cell>
          <cell r="I76">
            <v>2328</v>
          </cell>
          <cell r="K76">
            <v>1682</v>
          </cell>
          <cell r="M76">
            <v>674</v>
          </cell>
          <cell r="N76">
            <v>-0.59928656361474442</v>
          </cell>
        </row>
        <row r="77">
          <cell r="B77" t="str">
            <v>Marzo</v>
          </cell>
          <cell r="C77">
            <v>1072</v>
          </cell>
          <cell r="I77">
            <v>3322</v>
          </cell>
          <cell r="K77">
            <v>3987</v>
          </cell>
          <cell r="M77">
            <v>693</v>
          </cell>
          <cell r="N77">
            <v>-0.82618510158013547</v>
          </cell>
        </row>
        <row r="78">
          <cell r="B78" t="str">
            <v>Abril</v>
          </cell>
          <cell r="C78">
            <v>0</v>
          </cell>
          <cell r="I78">
            <v>7930</v>
          </cell>
          <cell r="K78">
            <v>2539</v>
          </cell>
          <cell r="M78">
            <v>3099</v>
          </cell>
          <cell r="N78">
            <v>0.22055927530523833</v>
          </cell>
        </row>
        <row r="79">
          <cell r="B79" t="str">
            <v>Mayo</v>
          </cell>
          <cell r="C79">
            <v>0</v>
          </cell>
          <cell r="I79">
            <v>4755</v>
          </cell>
          <cell r="K79">
            <v>2991</v>
          </cell>
          <cell r="M79">
            <v>2488</v>
          </cell>
          <cell r="N79">
            <v>-0.1681711802072885</v>
          </cell>
        </row>
        <row r="80">
          <cell r="B80" t="str">
            <v>Junio</v>
          </cell>
          <cell r="C80">
            <v>0</v>
          </cell>
          <cell r="I80">
            <v>6156</v>
          </cell>
          <cell r="K80">
            <v>5195</v>
          </cell>
          <cell r="M80">
            <v>3556</v>
          </cell>
          <cell r="N80">
            <v>-0.31549566891241576</v>
          </cell>
        </row>
        <row r="81">
          <cell r="B81" t="str">
            <v>Julio</v>
          </cell>
          <cell r="C81">
            <v>0</v>
          </cell>
          <cell r="I81">
            <v>8185</v>
          </cell>
          <cell r="K81">
            <v>7798</v>
          </cell>
        </row>
        <row r="82">
          <cell r="B82" t="str">
            <v>Agosto</v>
          </cell>
          <cell r="C82">
            <v>16678</v>
          </cell>
          <cell r="I82">
            <v>8431</v>
          </cell>
          <cell r="K82">
            <v>7937</v>
          </cell>
        </row>
        <row r="83">
          <cell r="B83" t="str">
            <v>Septiembre</v>
          </cell>
          <cell r="C83">
            <v>5778</v>
          </cell>
          <cell r="I83">
            <v>6609</v>
          </cell>
          <cell r="K83">
            <v>4531</v>
          </cell>
        </row>
        <row r="84">
          <cell r="B84" t="str">
            <v>Octubre</v>
          </cell>
          <cell r="C84">
            <v>6911</v>
          </cell>
          <cell r="I84">
            <v>4290</v>
          </cell>
          <cell r="K84">
            <v>6827</v>
          </cell>
        </row>
        <row r="85">
          <cell r="B85" t="str">
            <v>Noviembre</v>
          </cell>
          <cell r="C85">
            <v>4984</v>
          </cell>
          <cell r="I85">
            <v>1747</v>
          </cell>
          <cell r="K85">
            <v>1477</v>
          </cell>
        </row>
        <row r="86">
          <cell r="B86" t="str">
            <v>Diciembre</v>
          </cell>
          <cell r="C86">
            <v>3275</v>
          </cell>
          <cell r="I86">
            <v>2294</v>
          </cell>
          <cell r="K86">
            <v>954</v>
          </cell>
        </row>
        <row r="87">
          <cell r="C87">
            <v>51058</v>
          </cell>
          <cell r="I87">
            <v>60090</v>
          </cell>
          <cell r="K87">
            <v>47885</v>
          </cell>
          <cell r="M87">
            <v>11115</v>
          </cell>
          <cell r="N87">
            <v>-0.39464081477043733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154990</v>
          </cell>
          <cell r="I97">
            <v>156236</v>
          </cell>
          <cell r="K97">
            <v>168765</v>
          </cell>
          <cell r="M97">
            <v>165754</v>
          </cell>
          <cell r="N97">
            <v>-1.7841377062779551E-2</v>
          </cell>
        </row>
        <row r="98">
          <cell r="B98" t="str">
            <v>Febrero</v>
          </cell>
          <cell r="C98">
            <v>168403</v>
          </cell>
          <cell r="I98">
            <v>151743</v>
          </cell>
          <cell r="K98">
            <v>163400</v>
          </cell>
          <cell r="M98">
            <v>165672</v>
          </cell>
          <cell r="N98">
            <v>1.3904528763769797E-2</v>
          </cell>
        </row>
        <row r="99">
          <cell r="B99" t="str">
            <v>Marzo</v>
          </cell>
          <cell r="C99">
            <v>80146</v>
          </cell>
          <cell r="I99">
            <v>139689</v>
          </cell>
          <cell r="K99">
            <v>169538</v>
          </cell>
          <cell r="M99">
            <v>162929</v>
          </cell>
          <cell r="N99">
            <v>-3.8982411022897567E-2</v>
          </cell>
        </row>
        <row r="100">
          <cell r="B100" t="str">
            <v>Abril</v>
          </cell>
          <cell r="C100">
            <v>0</v>
          </cell>
          <cell r="I100">
            <v>133479</v>
          </cell>
          <cell r="K100">
            <v>149421</v>
          </cell>
          <cell r="M100">
            <v>151843</v>
          </cell>
          <cell r="N100">
            <v>1.6209234311107545E-2</v>
          </cell>
        </row>
        <row r="101">
          <cell r="B101" t="str">
            <v>Mayo</v>
          </cell>
          <cell r="C101">
            <v>0</v>
          </cell>
          <cell r="I101">
            <v>132335</v>
          </cell>
          <cell r="K101">
            <v>153273</v>
          </cell>
          <cell r="M101">
            <v>136165</v>
          </cell>
          <cell r="N101">
            <v>-0.11161783223398769</v>
          </cell>
        </row>
        <row r="102">
          <cell r="B102" t="str">
            <v>Junio</v>
          </cell>
          <cell r="C102">
            <v>0</v>
          </cell>
          <cell r="I102">
            <v>130573</v>
          </cell>
          <cell r="K102">
            <v>147800</v>
          </cell>
          <cell r="M102">
            <v>146652</v>
          </cell>
          <cell r="N102">
            <v>-7.7672530446549759E-3</v>
          </cell>
        </row>
        <row r="103">
          <cell r="B103" t="str">
            <v>Julio</v>
          </cell>
          <cell r="C103">
            <v>0</v>
          </cell>
          <cell r="I103">
            <v>150081</v>
          </cell>
          <cell r="K103">
            <v>158620</v>
          </cell>
        </row>
        <row r="104">
          <cell r="B104" t="str">
            <v>Agosto</v>
          </cell>
          <cell r="C104">
            <v>35781</v>
          </cell>
          <cell r="I104">
            <v>164834</v>
          </cell>
          <cell r="K104">
            <v>161517</v>
          </cell>
        </row>
        <row r="105">
          <cell r="B105" t="str">
            <v>Septiembre</v>
          </cell>
          <cell r="C105">
            <v>12376</v>
          </cell>
          <cell r="I105">
            <v>138541</v>
          </cell>
          <cell r="K105">
            <v>134625</v>
          </cell>
        </row>
        <row r="106">
          <cell r="B106" t="str">
            <v>Octubre</v>
          </cell>
          <cell r="C106">
            <v>15012</v>
          </cell>
          <cell r="I106">
            <v>163070</v>
          </cell>
          <cell r="K106">
            <v>166146</v>
          </cell>
        </row>
        <row r="107">
          <cell r="B107" t="str">
            <v>Noviembre</v>
          </cell>
          <cell r="C107">
            <v>24493</v>
          </cell>
          <cell r="I107">
            <v>159961</v>
          </cell>
          <cell r="K107">
            <v>156940</v>
          </cell>
        </row>
        <row r="108">
          <cell r="B108" t="str">
            <v>Diciembre</v>
          </cell>
          <cell r="C108">
            <v>28687</v>
          </cell>
          <cell r="I108">
            <v>152113</v>
          </cell>
          <cell r="K108">
            <v>154995</v>
          </cell>
        </row>
        <row r="109">
          <cell r="C109">
            <v>533590</v>
          </cell>
          <cell r="I109">
            <v>1772655</v>
          </cell>
          <cell r="K109">
            <v>1885040</v>
          </cell>
          <cell r="M109">
            <v>929015</v>
          </cell>
          <cell r="N109">
            <v>-2.4345802391732008E-2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75091</v>
          </cell>
          <cell r="I119">
            <v>59113</v>
          </cell>
          <cell r="K119">
            <v>66871</v>
          </cell>
          <cell r="M119">
            <v>72901</v>
          </cell>
          <cell r="N119">
            <v>9.0173617861255329E-2</v>
          </cell>
        </row>
        <row r="120">
          <cell r="B120" t="str">
            <v>Febrero</v>
          </cell>
          <cell r="C120">
            <v>81036</v>
          </cell>
          <cell r="I120">
            <v>57709</v>
          </cell>
          <cell r="K120">
            <v>68185</v>
          </cell>
          <cell r="M120">
            <v>72176</v>
          </cell>
          <cell r="N120">
            <v>5.8531935176358463E-2</v>
          </cell>
        </row>
        <row r="121">
          <cell r="B121" t="str">
            <v>Marzo</v>
          </cell>
          <cell r="C121">
            <v>42067</v>
          </cell>
          <cell r="I121">
            <v>46927</v>
          </cell>
          <cell r="K121">
            <v>62209</v>
          </cell>
          <cell r="M121">
            <v>65836</v>
          </cell>
          <cell r="N121">
            <v>5.8303460914015615E-2</v>
          </cell>
        </row>
        <row r="122">
          <cell r="B122" t="str">
            <v>Abril</v>
          </cell>
          <cell r="C122">
            <v>0</v>
          </cell>
          <cell r="I122">
            <v>48951</v>
          </cell>
          <cell r="K122">
            <v>65140</v>
          </cell>
          <cell r="M122">
            <v>70585</v>
          </cell>
          <cell r="N122">
            <v>8.3589192508443322E-2</v>
          </cell>
        </row>
        <row r="123">
          <cell r="B123" t="str">
            <v>Mayo</v>
          </cell>
          <cell r="C123">
            <v>0</v>
          </cell>
          <cell r="I123">
            <v>59272</v>
          </cell>
          <cell r="K123">
            <v>74566</v>
          </cell>
          <cell r="M123">
            <v>74655</v>
          </cell>
          <cell r="N123">
            <v>1.1935734785291086E-3</v>
          </cell>
        </row>
        <row r="124">
          <cell r="B124" t="str">
            <v>Junio</v>
          </cell>
          <cell r="C124">
            <v>0</v>
          </cell>
          <cell r="I124">
            <v>59708</v>
          </cell>
          <cell r="K124">
            <v>77243</v>
          </cell>
          <cell r="M124">
            <v>76127</v>
          </cell>
          <cell r="N124">
            <v>-1.4447911137578817E-2</v>
          </cell>
        </row>
        <row r="125">
          <cell r="B125" t="str">
            <v>Julio</v>
          </cell>
          <cell r="C125">
            <v>0</v>
          </cell>
          <cell r="I125">
            <v>67918</v>
          </cell>
          <cell r="K125">
            <v>76495</v>
          </cell>
        </row>
        <row r="126">
          <cell r="B126" t="str">
            <v>Agosto</v>
          </cell>
          <cell r="C126">
            <v>2044</v>
          </cell>
          <cell r="I126">
            <v>76684</v>
          </cell>
          <cell r="K126">
            <v>82370</v>
          </cell>
        </row>
        <row r="127">
          <cell r="B127" t="str">
            <v>Septiembre</v>
          </cell>
          <cell r="C127">
            <v>1376</v>
          </cell>
          <cell r="I127">
            <v>69941</v>
          </cell>
          <cell r="K127">
            <v>69701</v>
          </cell>
        </row>
        <row r="128">
          <cell r="B128" t="str">
            <v>Octubre</v>
          </cell>
          <cell r="C128">
            <v>2708</v>
          </cell>
          <cell r="I128">
            <v>76376</v>
          </cell>
          <cell r="K128">
            <v>81903</v>
          </cell>
        </row>
        <row r="129">
          <cell r="B129" t="str">
            <v>Noviembre</v>
          </cell>
          <cell r="C129">
            <v>10487</v>
          </cell>
          <cell r="I129">
            <v>64734</v>
          </cell>
          <cell r="K129">
            <v>69290</v>
          </cell>
        </row>
        <row r="130">
          <cell r="B130" t="str">
            <v>Diciembre</v>
          </cell>
          <cell r="C130">
            <v>8843</v>
          </cell>
          <cell r="I130">
            <v>58399</v>
          </cell>
          <cell r="K130">
            <v>63488</v>
          </cell>
        </row>
        <row r="131">
          <cell r="C131">
            <v>226701</v>
          </cell>
          <cell r="I131">
            <v>745732</v>
          </cell>
          <cell r="K131">
            <v>857461</v>
          </cell>
          <cell r="M131">
            <v>432280</v>
          </cell>
          <cell r="N131">
            <v>4.3615136137358901E-2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10425</v>
          </cell>
          <cell r="I141">
            <v>13510</v>
          </cell>
          <cell r="K141">
            <v>15426</v>
          </cell>
          <cell r="M141">
            <v>14398</v>
          </cell>
          <cell r="N141">
            <v>-6.6640736419032787E-2</v>
          </cell>
        </row>
        <row r="142">
          <cell r="B142" t="str">
            <v>Febrero</v>
          </cell>
          <cell r="C142">
            <v>8886</v>
          </cell>
          <cell r="I142">
            <v>15201</v>
          </cell>
          <cell r="K142">
            <v>18617</v>
          </cell>
          <cell r="M142">
            <v>15634</v>
          </cell>
          <cell r="N142">
            <v>-0.16022989740559701</v>
          </cell>
        </row>
        <row r="143">
          <cell r="B143" t="str">
            <v>Marzo</v>
          </cell>
          <cell r="C143">
            <v>6218</v>
          </cell>
          <cell r="I143">
            <v>17535</v>
          </cell>
          <cell r="K143">
            <v>27146</v>
          </cell>
          <cell r="M143">
            <v>19555</v>
          </cell>
          <cell r="N143">
            <v>-0.27963604214248872</v>
          </cell>
        </row>
        <row r="144">
          <cell r="B144" t="str">
            <v>Abril</v>
          </cell>
          <cell r="C144">
            <v>0</v>
          </cell>
          <cell r="I144">
            <v>12234</v>
          </cell>
          <cell r="K144">
            <v>15780</v>
          </cell>
          <cell r="M144">
            <v>16806</v>
          </cell>
          <cell r="N144">
            <v>6.5019011406844074E-2</v>
          </cell>
        </row>
        <row r="145">
          <cell r="B145" t="str">
            <v>Mayo</v>
          </cell>
          <cell r="C145">
            <v>0</v>
          </cell>
          <cell r="I145">
            <v>12664</v>
          </cell>
          <cell r="K145">
            <v>15299</v>
          </cell>
          <cell r="M145">
            <v>10398</v>
          </cell>
          <cell r="N145">
            <v>-0.32034773514608794</v>
          </cell>
        </row>
        <row r="146">
          <cell r="B146" t="str">
            <v>Junio</v>
          </cell>
          <cell r="C146">
            <v>0</v>
          </cell>
          <cell r="I146">
            <v>14038</v>
          </cell>
          <cell r="K146">
            <v>12045</v>
          </cell>
          <cell r="M146">
            <v>14419</v>
          </cell>
          <cell r="N146">
            <v>0.19709422997094239</v>
          </cell>
        </row>
        <row r="147">
          <cell r="B147" t="str">
            <v>Julio</v>
          </cell>
          <cell r="C147">
            <v>0</v>
          </cell>
          <cell r="I147">
            <v>13679</v>
          </cell>
          <cell r="K147">
            <v>11369</v>
          </cell>
        </row>
        <row r="148">
          <cell r="B148" t="str">
            <v>Agosto</v>
          </cell>
          <cell r="C148">
            <v>6670</v>
          </cell>
          <cell r="I148">
            <v>15009</v>
          </cell>
          <cell r="K148">
            <v>11599</v>
          </cell>
        </row>
        <row r="149">
          <cell r="B149" t="str">
            <v>Septiembre</v>
          </cell>
          <cell r="C149">
            <v>1355</v>
          </cell>
          <cell r="I149">
            <v>12732</v>
          </cell>
          <cell r="K149">
            <v>10309</v>
          </cell>
        </row>
        <row r="150">
          <cell r="B150" t="str">
            <v>Octubre</v>
          </cell>
          <cell r="C150">
            <v>926</v>
          </cell>
          <cell r="I150">
            <v>18958</v>
          </cell>
          <cell r="K150">
            <v>17259</v>
          </cell>
        </row>
        <row r="151">
          <cell r="B151" t="str">
            <v>Noviembre</v>
          </cell>
          <cell r="C151">
            <v>4663</v>
          </cell>
          <cell r="I151">
            <v>19377</v>
          </cell>
          <cell r="K151">
            <v>20409</v>
          </cell>
        </row>
        <row r="152">
          <cell r="B152" t="str">
            <v>Diciembre</v>
          </cell>
          <cell r="C152">
            <v>3478</v>
          </cell>
          <cell r="I152">
            <v>16292</v>
          </cell>
          <cell r="K152">
            <v>15069</v>
          </cell>
        </row>
        <row r="153">
          <cell r="C153">
            <v>45672</v>
          </cell>
          <cell r="I153">
            <v>181229</v>
          </cell>
          <cell r="K153">
            <v>190327</v>
          </cell>
          <cell r="M153">
            <v>91210</v>
          </cell>
          <cell r="N153">
            <v>-0.12561233978506992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7789</v>
          </cell>
          <cell r="I163">
            <v>11164</v>
          </cell>
          <cell r="K163">
            <v>11995</v>
          </cell>
          <cell r="M163">
            <v>11295</v>
          </cell>
          <cell r="N163">
            <v>-5.8357649020425173E-2</v>
          </cell>
        </row>
        <row r="164">
          <cell r="B164" t="str">
            <v>Febrero</v>
          </cell>
          <cell r="C164">
            <v>9927</v>
          </cell>
          <cell r="I164">
            <v>13725</v>
          </cell>
          <cell r="K164">
            <v>12570</v>
          </cell>
          <cell r="M164">
            <v>14802</v>
          </cell>
          <cell r="N164">
            <v>0.17756563245823398</v>
          </cell>
        </row>
        <row r="165">
          <cell r="B165" t="str">
            <v>Marzo</v>
          </cell>
          <cell r="C165">
            <v>5151</v>
          </cell>
          <cell r="I165">
            <v>12285</v>
          </cell>
          <cell r="K165">
            <v>17270</v>
          </cell>
          <cell r="M165">
            <v>13070</v>
          </cell>
          <cell r="N165">
            <v>-0.24319629415170818</v>
          </cell>
        </row>
        <row r="166">
          <cell r="B166" t="str">
            <v>Abril</v>
          </cell>
          <cell r="C166">
            <v>0</v>
          </cell>
          <cell r="I166">
            <v>17559</v>
          </cell>
          <cell r="K166">
            <v>18946</v>
          </cell>
          <cell r="M166">
            <v>13583</v>
          </cell>
          <cell r="N166">
            <v>-0.28306766599809985</v>
          </cell>
        </row>
        <row r="167">
          <cell r="B167" t="str">
            <v>Mayo</v>
          </cell>
          <cell r="C167">
            <v>0</v>
          </cell>
          <cell r="I167">
            <v>15901</v>
          </cell>
          <cell r="K167">
            <v>17473</v>
          </cell>
          <cell r="M167">
            <v>12618</v>
          </cell>
          <cell r="N167">
            <v>-0.27785726549533563</v>
          </cell>
        </row>
        <row r="168">
          <cell r="B168" t="str">
            <v>Junio</v>
          </cell>
          <cell r="C168">
            <v>0</v>
          </cell>
          <cell r="I168">
            <v>11816</v>
          </cell>
          <cell r="K168">
            <v>11749</v>
          </cell>
          <cell r="M168">
            <v>12238</v>
          </cell>
          <cell r="N168">
            <v>4.1620563452208659E-2</v>
          </cell>
        </row>
        <row r="169">
          <cell r="B169" t="str">
            <v>Julio</v>
          </cell>
          <cell r="C169">
            <v>0</v>
          </cell>
          <cell r="I169">
            <v>13315</v>
          </cell>
          <cell r="K169">
            <v>14161</v>
          </cell>
        </row>
        <row r="170">
          <cell r="B170" t="str">
            <v>Agosto</v>
          </cell>
          <cell r="C170">
            <v>6745</v>
          </cell>
          <cell r="I170">
            <v>16431</v>
          </cell>
          <cell r="K170">
            <v>16901</v>
          </cell>
        </row>
        <row r="171">
          <cell r="B171" t="str">
            <v>Septiembre</v>
          </cell>
          <cell r="C171">
            <v>2045</v>
          </cell>
          <cell r="I171">
            <v>13438</v>
          </cell>
          <cell r="K171">
            <v>10957</v>
          </cell>
        </row>
        <row r="172">
          <cell r="B172" t="str">
            <v>Octubre</v>
          </cell>
          <cell r="C172">
            <v>5235</v>
          </cell>
          <cell r="I172">
            <v>15664</v>
          </cell>
          <cell r="K172">
            <v>17244</v>
          </cell>
        </row>
        <row r="173">
          <cell r="B173" t="str">
            <v>Noviembre</v>
          </cell>
          <cell r="C173">
            <v>480</v>
          </cell>
          <cell r="I173">
            <v>10572</v>
          </cell>
          <cell r="K173">
            <v>7982</v>
          </cell>
        </row>
        <row r="174">
          <cell r="B174" t="str">
            <v>Diciembre</v>
          </cell>
          <cell r="C174">
            <v>3888</v>
          </cell>
          <cell r="I174">
            <v>10446</v>
          </cell>
          <cell r="K174">
            <v>9423</v>
          </cell>
        </row>
        <row r="175">
          <cell r="C175">
            <v>42455</v>
          </cell>
          <cell r="I175">
            <v>162316</v>
          </cell>
          <cell r="K175">
            <v>166671</v>
          </cell>
          <cell r="M175">
            <v>77606</v>
          </cell>
          <cell r="N175">
            <v>-0.13773985311600723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2917</v>
          </cell>
          <cell r="I185">
            <v>3157</v>
          </cell>
          <cell r="K185">
            <v>3301</v>
          </cell>
          <cell r="M185">
            <v>2559</v>
          </cell>
          <cell r="N185">
            <v>-0.22478036958497427</v>
          </cell>
        </row>
        <row r="186">
          <cell r="B186" t="str">
            <v>Febrero</v>
          </cell>
          <cell r="C186">
            <v>2019</v>
          </cell>
          <cell r="I186">
            <v>3342</v>
          </cell>
          <cell r="K186">
            <v>3536</v>
          </cell>
          <cell r="M186">
            <v>2201</v>
          </cell>
          <cell r="N186">
            <v>-0.37754524886877827</v>
          </cell>
        </row>
        <row r="187">
          <cell r="B187" t="str">
            <v>Marzo</v>
          </cell>
          <cell r="C187">
            <v>1630</v>
          </cell>
          <cell r="I187">
            <v>2951</v>
          </cell>
          <cell r="K187">
            <v>4561</v>
          </cell>
          <cell r="M187">
            <v>2940</v>
          </cell>
          <cell r="N187">
            <v>-0.35540451655338745</v>
          </cell>
        </row>
        <row r="188">
          <cell r="B188" t="str">
            <v>Abril</v>
          </cell>
          <cell r="C188">
            <v>0</v>
          </cell>
          <cell r="I188">
            <v>2782</v>
          </cell>
          <cell r="K188">
            <v>3507</v>
          </cell>
          <cell r="M188">
            <v>3393</v>
          </cell>
          <cell r="N188">
            <v>-3.2506415739948724E-2</v>
          </cell>
        </row>
        <row r="189">
          <cell r="B189" t="str">
            <v>Mayo</v>
          </cell>
          <cell r="C189">
            <v>0</v>
          </cell>
          <cell r="I189">
            <v>3918</v>
          </cell>
          <cell r="K189">
            <v>4860</v>
          </cell>
          <cell r="M189">
            <v>2524</v>
          </cell>
          <cell r="N189">
            <v>-0.48065843621399174</v>
          </cell>
        </row>
        <row r="190">
          <cell r="B190" t="str">
            <v>junio</v>
          </cell>
          <cell r="C190">
            <v>0</v>
          </cell>
          <cell r="I190">
            <v>2826</v>
          </cell>
          <cell r="K190">
            <v>4328</v>
          </cell>
          <cell r="M190">
            <v>2367</v>
          </cell>
          <cell r="N190">
            <v>-0.45309611829944552</v>
          </cell>
        </row>
        <row r="191">
          <cell r="B191" t="str">
            <v>Julio</v>
          </cell>
          <cell r="C191">
            <v>0</v>
          </cell>
          <cell r="I191">
            <v>4579</v>
          </cell>
          <cell r="K191">
            <v>4658</v>
          </cell>
        </row>
        <row r="192">
          <cell r="B192" t="str">
            <v>Agosto</v>
          </cell>
          <cell r="C192">
            <v>2699</v>
          </cell>
          <cell r="I192">
            <v>3754</v>
          </cell>
          <cell r="K192">
            <v>3150</v>
          </cell>
        </row>
        <row r="193">
          <cell r="B193" t="str">
            <v>Septiembre</v>
          </cell>
          <cell r="C193">
            <v>1017</v>
          </cell>
          <cell r="I193">
            <v>2600</v>
          </cell>
          <cell r="K193">
            <v>1713</v>
          </cell>
        </row>
        <row r="194">
          <cell r="B194" t="str">
            <v>Octubre</v>
          </cell>
          <cell r="C194">
            <v>641</v>
          </cell>
          <cell r="I194">
            <v>3994</v>
          </cell>
          <cell r="K194">
            <v>2226</v>
          </cell>
        </row>
        <row r="195">
          <cell r="B195" t="str">
            <v>Noviembre</v>
          </cell>
          <cell r="C195">
            <v>395</v>
          </cell>
          <cell r="I195">
            <v>3416</v>
          </cell>
          <cell r="K195">
            <v>2752</v>
          </cell>
        </row>
        <row r="196">
          <cell r="B196" t="str">
            <v>Diciembre</v>
          </cell>
          <cell r="C196">
            <v>659</v>
          </cell>
          <cell r="I196">
            <v>3610</v>
          </cell>
          <cell r="K196">
            <v>3325</v>
          </cell>
        </row>
        <row r="197">
          <cell r="C197">
            <v>12571</v>
          </cell>
          <cell r="I197">
            <v>40929</v>
          </cell>
          <cell r="K197">
            <v>41917</v>
          </cell>
          <cell r="M197">
            <v>15984</v>
          </cell>
          <cell r="N197">
            <v>-0.33657078819574149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2259</v>
          </cell>
          <cell r="I207">
            <v>5017</v>
          </cell>
          <cell r="K207">
            <v>5560</v>
          </cell>
          <cell r="M207">
            <v>4517</v>
          </cell>
          <cell r="N207">
            <v>-0.18758992805755392</v>
          </cell>
        </row>
        <row r="208">
          <cell r="B208" t="str">
            <v>Febrero</v>
          </cell>
          <cell r="C208">
            <v>1854</v>
          </cell>
          <cell r="I208">
            <v>4633</v>
          </cell>
          <cell r="K208">
            <v>6436</v>
          </cell>
          <cell r="M208">
            <v>4373</v>
          </cell>
          <cell r="N208">
            <v>-0.32054070851460537</v>
          </cell>
        </row>
        <row r="209">
          <cell r="B209" t="str">
            <v>Marzo</v>
          </cell>
          <cell r="C209">
            <v>1287</v>
          </cell>
          <cell r="I209">
            <v>4750</v>
          </cell>
          <cell r="K209">
            <v>4950</v>
          </cell>
          <cell r="M209">
            <v>4108</v>
          </cell>
          <cell r="N209">
            <v>-0.17010101010101009</v>
          </cell>
        </row>
        <row r="210">
          <cell r="B210" t="str">
            <v>Abril</v>
          </cell>
          <cell r="C210">
            <v>0</v>
          </cell>
          <cell r="I210">
            <v>7114</v>
          </cell>
          <cell r="K210">
            <v>4758</v>
          </cell>
          <cell r="M210">
            <v>4247</v>
          </cell>
          <cell r="N210">
            <v>-0.10739806641445981</v>
          </cell>
        </row>
        <row r="211">
          <cell r="B211" t="str">
            <v>Mayo</v>
          </cell>
          <cell r="C211">
            <v>0</v>
          </cell>
          <cell r="I211">
            <v>5786</v>
          </cell>
          <cell r="K211">
            <v>5717</v>
          </cell>
          <cell r="M211">
            <v>3153</v>
          </cell>
          <cell r="N211">
            <v>-0.44848696868987226</v>
          </cell>
        </row>
        <row r="212">
          <cell r="B212" t="str">
            <v>Junio</v>
          </cell>
          <cell r="C212">
            <v>0</v>
          </cell>
          <cell r="I212">
            <v>5430</v>
          </cell>
          <cell r="K212">
            <v>5221</v>
          </cell>
          <cell r="M212">
            <v>3653</v>
          </cell>
          <cell r="N212">
            <v>-0.30032560812104958</v>
          </cell>
        </row>
        <row r="213">
          <cell r="B213" t="str">
            <v>Julio</v>
          </cell>
          <cell r="C213">
            <v>0</v>
          </cell>
          <cell r="I213">
            <v>8333</v>
          </cell>
          <cell r="K213">
            <v>5284</v>
          </cell>
        </row>
        <row r="214">
          <cell r="B214" t="str">
            <v>Agosto</v>
          </cell>
          <cell r="C214">
            <v>1357</v>
          </cell>
          <cell r="I214">
            <v>11019</v>
          </cell>
          <cell r="K214">
            <v>4873</v>
          </cell>
        </row>
        <row r="215">
          <cell r="B215" t="str">
            <v>Septiembre</v>
          </cell>
          <cell r="C215">
            <v>57</v>
          </cell>
          <cell r="I215">
            <v>7531</v>
          </cell>
          <cell r="K215">
            <v>3763</v>
          </cell>
        </row>
        <row r="216">
          <cell r="B216" t="str">
            <v>Octubre</v>
          </cell>
          <cell r="C216">
            <v>87</v>
          </cell>
          <cell r="I216">
            <v>7404</v>
          </cell>
          <cell r="K216">
            <v>5114</v>
          </cell>
        </row>
        <row r="217">
          <cell r="B217" t="str">
            <v>Noviembre</v>
          </cell>
          <cell r="C217">
            <v>659</v>
          </cell>
          <cell r="I217">
            <v>5727</v>
          </cell>
          <cell r="K217">
            <v>3398</v>
          </cell>
        </row>
        <row r="218">
          <cell r="B218" t="str">
            <v>Diciembre</v>
          </cell>
          <cell r="C218">
            <v>515</v>
          </cell>
          <cell r="I218">
            <v>5808</v>
          </cell>
          <cell r="K218">
            <v>3856</v>
          </cell>
        </row>
        <row r="219">
          <cell r="C219">
            <v>8958</v>
          </cell>
          <cell r="I219">
            <v>78552</v>
          </cell>
          <cell r="K219">
            <v>58930</v>
          </cell>
          <cell r="M219">
            <v>24051</v>
          </cell>
          <cell r="N219">
            <v>-0.26318853011457632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4664</v>
          </cell>
          <cell r="I229">
            <v>6826</v>
          </cell>
          <cell r="K229">
            <v>5393</v>
          </cell>
          <cell r="M229">
            <v>5194</v>
          </cell>
          <cell r="N229">
            <v>-3.6899684776562247E-2</v>
          </cell>
        </row>
        <row r="230">
          <cell r="B230" t="str">
            <v>Febrero</v>
          </cell>
          <cell r="C230">
            <v>7381</v>
          </cell>
          <cell r="I230">
            <v>5937</v>
          </cell>
          <cell r="K230">
            <v>5083</v>
          </cell>
          <cell r="M230">
            <v>4547</v>
          </cell>
          <cell r="N230">
            <v>-0.10544953767460163</v>
          </cell>
        </row>
        <row r="231">
          <cell r="B231" t="str">
            <v>Marzo</v>
          </cell>
          <cell r="C231">
            <v>3235</v>
          </cell>
          <cell r="I231">
            <v>3783</v>
          </cell>
          <cell r="K231">
            <v>4024</v>
          </cell>
          <cell r="M231">
            <v>5135</v>
          </cell>
          <cell r="N231">
            <v>0.27609343936381703</v>
          </cell>
        </row>
        <row r="232">
          <cell r="B232" t="str">
            <v>Abril</v>
          </cell>
          <cell r="C232">
            <v>0</v>
          </cell>
          <cell r="I232">
            <v>1857</v>
          </cell>
          <cell r="K232">
            <v>1498</v>
          </cell>
          <cell r="M232">
            <v>2670</v>
          </cell>
          <cell r="N232">
            <v>0.78237650200267028</v>
          </cell>
        </row>
        <row r="233">
          <cell r="B233" t="str">
            <v>Mayo</v>
          </cell>
          <cell r="C233">
            <v>0</v>
          </cell>
          <cell r="I233">
            <v>46</v>
          </cell>
          <cell r="K233">
            <v>193</v>
          </cell>
          <cell r="M233">
            <v>122</v>
          </cell>
          <cell r="N233">
            <v>-0.36787564766839376</v>
          </cell>
        </row>
        <row r="234">
          <cell r="B234" t="str">
            <v>Junio</v>
          </cell>
          <cell r="C234">
            <v>0</v>
          </cell>
          <cell r="I234">
            <v>6</v>
          </cell>
          <cell r="K234">
            <v>28</v>
          </cell>
          <cell r="M234">
            <v>136</v>
          </cell>
          <cell r="N234">
            <v>3.8571428571428568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144</v>
          </cell>
        </row>
        <row r="236">
          <cell r="B236" t="str">
            <v>Agosto</v>
          </cell>
          <cell r="C236">
            <v>9</v>
          </cell>
          <cell r="I236">
            <v>110</v>
          </cell>
          <cell r="K236">
            <v>161</v>
          </cell>
        </row>
        <row r="237">
          <cell r="B237" t="str">
            <v>Septiembre</v>
          </cell>
          <cell r="C237">
            <v>6</v>
          </cell>
          <cell r="I237">
            <v>46</v>
          </cell>
          <cell r="K237">
            <v>94</v>
          </cell>
        </row>
        <row r="238">
          <cell r="B238" t="str">
            <v>Octubre</v>
          </cell>
          <cell r="C238">
            <v>3</v>
          </cell>
          <cell r="I238">
            <v>545</v>
          </cell>
          <cell r="K238">
            <v>1114</v>
          </cell>
        </row>
        <row r="239">
          <cell r="B239" t="str">
            <v>Noviembre</v>
          </cell>
          <cell r="C239">
            <v>11</v>
          </cell>
          <cell r="I239">
            <v>4889</v>
          </cell>
          <cell r="K239">
            <v>3947</v>
          </cell>
        </row>
        <row r="240">
          <cell r="B240" t="str">
            <v>Diciembre</v>
          </cell>
          <cell r="C240">
            <v>51</v>
          </cell>
          <cell r="I240">
            <v>4075</v>
          </cell>
          <cell r="K240">
            <v>4912</v>
          </cell>
        </row>
        <row r="241">
          <cell r="C241">
            <v>15372</v>
          </cell>
          <cell r="I241">
            <v>28155</v>
          </cell>
          <cell r="K241">
            <v>26591</v>
          </cell>
          <cell r="M241">
            <v>17804</v>
          </cell>
          <cell r="N241">
            <v>9.7724890560453748E-2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9860</v>
          </cell>
          <cell r="I255">
            <v>4002</v>
          </cell>
          <cell r="K255">
            <v>3362</v>
          </cell>
          <cell r="M255">
            <v>2656</v>
          </cell>
          <cell r="N255">
            <v>-0.20999405116002379</v>
          </cell>
        </row>
        <row r="256">
          <cell r="B256" t="str">
            <v>Febrero</v>
          </cell>
          <cell r="C256">
            <v>14874</v>
          </cell>
          <cell r="I256">
            <v>3629</v>
          </cell>
          <cell r="K256">
            <v>3238</v>
          </cell>
          <cell r="M256">
            <v>2572</v>
          </cell>
          <cell r="N256">
            <v>-0.2056825200741198</v>
          </cell>
        </row>
        <row r="257">
          <cell r="B257" t="str">
            <v>Marzo</v>
          </cell>
          <cell r="C257">
            <v>4046</v>
          </cell>
          <cell r="I257">
            <v>2337</v>
          </cell>
          <cell r="K257">
            <v>2853</v>
          </cell>
          <cell r="M257">
            <v>2401</v>
          </cell>
          <cell r="N257">
            <v>-0.15842972309849279</v>
          </cell>
        </row>
        <row r="258">
          <cell r="B258" t="str">
            <v>Abril</v>
          </cell>
          <cell r="C258">
            <v>0</v>
          </cell>
          <cell r="I258">
            <v>2417</v>
          </cell>
          <cell r="K258">
            <v>920</v>
          </cell>
          <cell r="M258">
            <v>897</v>
          </cell>
          <cell r="N258">
            <v>-2.5000000000000022E-2</v>
          </cell>
        </row>
        <row r="259">
          <cell r="B259" t="str">
            <v>Mayo</v>
          </cell>
          <cell r="C259">
            <v>0</v>
          </cell>
          <cell r="I259">
            <v>133</v>
          </cell>
          <cell r="K259">
            <v>71</v>
          </cell>
          <cell r="M259">
            <v>79</v>
          </cell>
          <cell r="N259">
            <v>0.11267605633802824</v>
          </cell>
        </row>
        <row r="260">
          <cell r="B260" t="str">
            <v>Junio</v>
          </cell>
          <cell r="C260">
            <v>0</v>
          </cell>
          <cell r="I260">
            <v>42</v>
          </cell>
          <cell r="K260">
            <v>24</v>
          </cell>
          <cell r="M260">
            <v>166</v>
          </cell>
          <cell r="N260">
            <v>5.916666666666667</v>
          </cell>
        </row>
        <row r="261">
          <cell r="B261" t="str">
            <v>Julio</v>
          </cell>
          <cell r="C261">
            <v>0</v>
          </cell>
          <cell r="I261">
            <v>112</v>
          </cell>
          <cell r="K261">
            <v>146</v>
          </cell>
        </row>
        <row r="262">
          <cell r="B262" t="str">
            <v>Agosto</v>
          </cell>
          <cell r="C262">
            <v>17</v>
          </cell>
          <cell r="I262">
            <v>188</v>
          </cell>
          <cell r="K262">
            <v>3</v>
          </cell>
        </row>
        <row r="263">
          <cell r="B263" t="str">
            <v>Septiembre</v>
          </cell>
          <cell r="C263">
            <v>0</v>
          </cell>
          <cell r="I263">
            <v>53</v>
          </cell>
          <cell r="K263">
            <v>102</v>
          </cell>
        </row>
        <row r="264">
          <cell r="B264" t="str">
            <v>Octubre</v>
          </cell>
          <cell r="C264">
            <v>331</v>
          </cell>
          <cell r="I264">
            <v>560</v>
          </cell>
          <cell r="K264">
            <v>1129</v>
          </cell>
        </row>
        <row r="265">
          <cell r="B265" t="str">
            <v>Noviembre</v>
          </cell>
          <cell r="C265">
            <v>300</v>
          </cell>
          <cell r="I265">
            <v>3991</v>
          </cell>
          <cell r="K265">
            <v>3568</v>
          </cell>
        </row>
        <row r="266">
          <cell r="B266" t="str">
            <v>Diciembre</v>
          </cell>
          <cell r="C266">
            <v>55</v>
          </cell>
          <cell r="I266">
            <v>3911</v>
          </cell>
          <cell r="K266">
            <v>3681</v>
          </cell>
        </row>
        <row r="267">
          <cell r="C267">
            <v>29519</v>
          </cell>
          <cell r="I267">
            <v>21375</v>
          </cell>
          <cell r="K267">
            <v>19097</v>
          </cell>
          <cell r="M267">
            <v>8771</v>
          </cell>
          <cell r="N267">
            <v>-0.16211310661062284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  <cell r="M10">
            <v>168166</v>
          </cell>
          <cell r="N10">
            <v>8.437325721550204E-3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  <cell r="M11">
            <v>166403</v>
          </cell>
          <cell r="N11">
            <v>-5.9179058065245704E-2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  <cell r="M12">
            <v>160144</v>
          </cell>
          <cell r="N12">
            <v>3.5445034979503687E-2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  <cell r="M13">
            <v>143215</v>
          </cell>
          <cell r="N13">
            <v>-0.10448087841724818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  <cell r="M14">
            <v>156124</v>
          </cell>
          <cell r="N14">
            <v>-6.2948323817888507E-3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C21">
            <v>610766</v>
          </cell>
          <cell r="I21">
            <v>1886738</v>
          </cell>
          <cell r="K21">
            <v>1988780</v>
          </cell>
          <cell r="M21">
            <v>963996</v>
          </cell>
          <cell r="N21">
            <v>-2.5021846074179566E-2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114606</v>
          </cell>
          <cell r="I31">
            <v>134558</v>
          </cell>
          <cell r="K31">
            <v>142289</v>
          </cell>
          <cell r="M31">
            <v>138341</v>
          </cell>
          <cell r="N31">
            <v>-2.7746347222905476E-2</v>
          </cell>
        </row>
        <row r="32">
          <cell r="B32" t="str">
            <v>Febrero</v>
          </cell>
          <cell r="C32">
            <v>133643</v>
          </cell>
          <cell r="I32">
            <v>128079</v>
          </cell>
          <cell r="K32">
            <v>141936</v>
          </cell>
          <cell r="M32">
            <v>137229</v>
          </cell>
          <cell r="N32">
            <v>-3.3162833953331083E-2</v>
          </cell>
        </row>
        <row r="33">
          <cell r="B33" t="str">
            <v>Marzo</v>
          </cell>
          <cell r="C33">
            <v>58888</v>
          </cell>
          <cell r="I33">
            <v>117104</v>
          </cell>
          <cell r="K33">
            <v>145867</v>
          </cell>
          <cell r="M33">
            <v>134131</v>
          </cell>
          <cell r="N33">
            <v>-8.0456854531868016E-2</v>
          </cell>
        </row>
        <row r="34">
          <cell r="B34" t="str">
            <v>Abril</v>
          </cell>
          <cell r="C34">
            <v>0</v>
          </cell>
          <cell r="I34">
            <v>120355</v>
          </cell>
          <cell r="K34">
            <v>131033</v>
          </cell>
          <cell r="M34">
            <v>131324</v>
          </cell>
          <cell r="N34">
            <v>2.2208146039546239E-3</v>
          </cell>
        </row>
        <row r="35">
          <cell r="B35" t="str">
            <v>Mayo</v>
          </cell>
          <cell r="C35">
            <v>0</v>
          </cell>
          <cell r="I35">
            <v>122105</v>
          </cell>
          <cell r="K35">
            <v>138860</v>
          </cell>
          <cell r="M35">
            <v>120839</v>
          </cell>
          <cell r="N35">
            <v>-0.12977819386432377</v>
          </cell>
        </row>
        <row r="36">
          <cell r="B36" t="str">
            <v>Junio</v>
          </cell>
          <cell r="C36">
            <v>0</v>
          </cell>
          <cell r="I36">
            <v>123362</v>
          </cell>
          <cell r="K36">
            <v>137217</v>
          </cell>
          <cell r="M36">
            <v>131926</v>
          </cell>
          <cell r="N36">
            <v>-3.8559362178155809E-2</v>
          </cell>
        </row>
        <row r="37">
          <cell r="B37" t="str">
            <v>Julio</v>
          </cell>
          <cell r="C37">
            <v>0</v>
          </cell>
          <cell r="I37">
            <v>139919</v>
          </cell>
          <cell r="K37">
            <v>146858</v>
          </cell>
        </row>
        <row r="38">
          <cell r="B38" t="str">
            <v>Agosto</v>
          </cell>
          <cell r="C38">
            <v>52066</v>
          </cell>
          <cell r="I38">
            <v>150474</v>
          </cell>
          <cell r="K38">
            <v>148337</v>
          </cell>
        </row>
        <row r="39">
          <cell r="B39" t="str">
            <v>Septiembre</v>
          </cell>
          <cell r="C39">
            <v>18190</v>
          </cell>
          <cell r="I39">
            <v>126900</v>
          </cell>
          <cell r="K39">
            <v>122477</v>
          </cell>
        </row>
        <row r="40">
          <cell r="B40" t="str">
            <v>Octubre</v>
          </cell>
          <cell r="C40">
            <v>20865</v>
          </cell>
          <cell r="I40">
            <v>143241</v>
          </cell>
          <cell r="K40">
            <v>149661</v>
          </cell>
        </row>
        <row r="41">
          <cell r="B41" t="str">
            <v>Noviembre</v>
          </cell>
          <cell r="C41">
            <v>26883</v>
          </cell>
          <cell r="I41">
            <v>135531</v>
          </cell>
          <cell r="K41">
            <v>131764</v>
          </cell>
        </row>
        <row r="42">
          <cell r="B42" t="str">
            <v>Diciembre</v>
          </cell>
          <cell r="C42">
            <v>28481</v>
          </cell>
          <cell r="I42">
            <v>128235</v>
          </cell>
          <cell r="K42">
            <v>130081</v>
          </cell>
        </row>
        <row r="43">
          <cell r="C43">
            <v>473644</v>
          </cell>
          <cell r="I43">
            <v>1569863</v>
          </cell>
          <cell r="K43">
            <v>1666380</v>
          </cell>
          <cell r="M43">
            <v>793790</v>
          </cell>
          <cell r="N43">
            <v>-5.1853674501494251E-2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88467</v>
          </cell>
          <cell r="I53">
            <v>113052</v>
          </cell>
          <cell r="K53">
            <v>113741</v>
          </cell>
          <cell r="M53">
            <v>109525</v>
          </cell>
          <cell r="N53">
            <v>-3.7066669011174502E-2</v>
          </cell>
        </row>
        <row r="54">
          <cell r="B54" t="str">
            <v>Febrero</v>
          </cell>
          <cell r="C54">
            <v>107490</v>
          </cell>
          <cell r="I54">
            <v>109569</v>
          </cell>
          <cell r="K54">
            <v>113810</v>
          </cell>
          <cell r="M54">
            <v>111410</v>
          </cell>
          <cell r="N54">
            <v>-2.1087777875406388E-2</v>
          </cell>
        </row>
        <row r="55">
          <cell r="B55" t="str">
            <v>Marzo</v>
          </cell>
          <cell r="C55">
            <v>46120</v>
          </cell>
          <cell r="I55">
            <v>96770</v>
          </cell>
          <cell r="K55">
            <v>116605</v>
          </cell>
          <cell r="M55">
            <v>110011</v>
          </cell>
          <cell r="N55">
            <v>-5.6549890656489854E-2</v>
          </cell>
        </row>
        <row r="56">
          <cell r="B56" t="str">
            <v>Abril</v>
          </cell>
          <cell r="C56">
            <v>0</v>
          </cell>
          <cell r="I56">
            <v>98829</v>
          </cell>
          <cell r="K56">
            <v>107032</v>
          </cell>
          <cell r="M56">
            <v>107149</v>
          </cell>
          <cell r="N56">
            <v>1.0931310262352056E-3</v>
          </cell>
        </row>
        <row r="57">
          <cell r="B57" t="str">
            <v>Mayo</v>
          </cell>
          <cell r="C57">
            <v>0</v>
          </cell>
          <cell r="I57">
            <v>95544</v>
          </cell>
          <cell r="K57">
            <v>108036</v>
          </cell>
          <cell r="M57">
            <v>94476</v>
          </cell>
          <cell r="N57">
            <v>-0.12551371764967234</v>
          </cell>
        </row>
        <row r="58">
          <cell r="B58" t="str">
            <v>Junio</v>
          </cell>
          <cell r="C58">
            <v>0</v>
          </cell>
          <cell r="I58">
            <v>98589</v>
          </cell>
          <cell r="K58">
            <v>106021</v>
          </cell>
          <cell r="M58">
            <v>106243</v>
          </cell>
          <cell r="N58">
            <v>2.0939247884852463E-3</v>
          </cell>
        </row>
        <row r="59">
          <cell r="B59" t="str">
            <v>Julio</v>
          </cell>
          <cell r="C59">
            <v>0</v>
          </cell>
          <cell r="I59">
            <v>111016</v>
          </cell>
          <cell r="K59">
            <v>115402</v>
          </cell>
        </row>
        <row r="60">
          <cell r="B60" t="str">
            <v>Agosto</v>
          </cell>
          <cell r="C60">
            <v>39936</v>
          </cell>
          <cell r="I60">
            <v>120661</v>
          </cell>
          <cell r="K60">
            <v>117130</v>
          </cell>
        </row>
        <row r="61">
          <cell r="B61" t="str">
            <v>Septiembre</v>
          </cell>
          <cell r="C61">
            <v>0</v>
          </cell>
          <cell r="I61">
            <v>98874</v>
          </cell>
          <cell r="K61">
            <v>96825</v>
          </cell>
        </row>
        <row r="62">
          <cell r="B62" t="str">
            <v>Octubre</v>
          </cell>
          <cell r="C62">
            <v>0</v>
          </cell>
          <cell r="I62">
            <v>116543</v>
          </cell>
          <cell r="K62">
            <v>123226</v>
          </cell>
        </row>
        <row r="63">
          <cell r="B63" t="str">
            <v>Noviembre</v>
          </cell>
          <cell r="C63">
            <v>0</v>
          </cell>
          <cell r="I63">
            <v>110808</v>
          </cell>
          <cell r="K63">
            <v>105403</v>
          </cell>
        </row>
        <row r="64">
          <cell r="B64" t="str">
            <v>Diciembre</v>
          </cell>
          <cell r="C64">
            <v>0</v>
          </cell>
          <cell r="I64">
            <v>103266</v>
          </cell>
          <cell r="K64">
            <v>105060</v>
          </cell>
        </row>
        <row r="65">
          <cell r="C65">
            <v>0</v>
          </cell>
          <cell r="I65">
            <v>1273521</v>
          </cell>
          <cell r="K65">
            <v>1328291</v>
          </cell>
          <cell r="M65">
            <v>638814</v>
          </cell>
          <cell r="N65">
            <v>-3.9731226841238976E-2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26139</v>
          </cell>
          <cell r="I75">
            <v>21506</v>
          </cell>
          <cell r="K75">
            <v>28548</v>
          </cell>
          <cell r="M75">
            <v>28816</v>
          </cell>
          <cell r="N75">
            <v>9.3876979122879955E-3</v>
          </cell>
        </row>
        <row r="76">
          <cell r="B76" t="str">
            <v>Febrero</v>
          </cell>
          <cell r="C76">
            <v>26153</v>
          </cell>
          <cell r="I76">
            <v>18510</v>
          </cell>
          <cell r="K76">
            <v>28126</v>
          </cell>
          <cell r="M76">
            <v>25819</v>
          </cell>
          <cell r="N76">
            <v>-8.2023750266657203E-2</v>
          </cell>
        </row>
        <row r="77">
          <cell r="B77" t="str">
            <v>Marzo</v>
          </cell>
          <cell r="C77">
            <v>12768</v>
          </cell>
          <cell r="I77">
            <v>20334</v>
          </cell>
          <cell r="K77">
            <v>29262</v>
          </cell>
          <cell r="M77">
            <v>24120</v>
          </cell>
          <cell r="N77">
            <v>-0.17572278039778555</v>
          </cell>
        </row>
        <row r="78">
          <cell r="B78" t="str">
            <v>Abril</v>
          </cell>
          <cell r="C78">
            <v>0</v>
          </cell>
          <cell r="I78">
            <v>21526</v>
          </cell>
          <cell r="K78">
            <v>24001</v>
          </cell>
          <cell r="M78">
            <v>24175</v>
          </cell>
          <cell r="N78">
            <v>7.2496979292528962E-3</v>
          </cell>
        </row>
        <row r="79">
          <cell r="B79" t="str">
            <v>Mayo</v>
          </cell>
          <cell r="C79">
            <v>0</v>
          </cell>
          <cell r="I79">
            <v>26561</v>
          </cell>
          <cell r="K79">
            <v>30824</v>
          </cell>
          <cell r="M79">
            <v>26363</v>
          </cell>
          <cell r="N79">
            <v>-0.14472488969634056</v>
          </cell>
        </row>
        <row r="80">
          <cell r="B80" t="str">
            <v>Junio</v>
          </cell>
          <cell r="C80">
            <v>0</v>
          </cell>
          <cell r="I80">
            <v>24773</v>
          </cell>
          <cell r="K80">
            <v>31196</v>
          </cell>
          <cell r="M80">
            <v>25683</v>
          </cell>
          <cell r="N80">
            <v>-0.17672137453519687</v>
          </cell>
        </row>
        <row r="81">
          <cell r="B81" t="str">
            <v>Julio</v>
          </cell>
          <cell r="C81">
            <v>0</v>
          </cell>
          <cell r="I81">
            <v>28903</v>
          </cell>
          <cell r="K81">
            <v>31456</v>
          </cell>
        </row>
        <row r="82">
          <cell r="B82" t="str">
            <v>Agosto</v>
          </cell>
          <cell r="C82">
            <v>12130</v>
          </cell>
          <cell r="I82">
            <v>29813</v>
          </cell>
          <cell r="K82">
            <v>31207</v>
          </cell>
        </row>
        <row r="83">
          <cell r="B83" t="str">
            <v>Septiembre</v>
          </cell>
          <cell r="C83">
            <v>0</v>
          </cell>
          <cell r="I83">
            <v>28026</v>
          </cell>
          <cell r="K83">
            <v>25652</v>
          </cell>
        </row>
        <row r="84">
          <cell r="B84" t="str">
            <v>Octubre</v>
          </cell>
          <cell r="C84">
            <v>0</v>
          </cell>
          <cell r="I84">
            <v>26698</v>
          </cell>
          <cell r="K84">
            <v>26435</v>
          </cell>
        </row>
        <row r="85">
          <cell r="B85" t="str">
            <v>Noviembre</v>
          </cell>
          <cell r="C85">
            <v>0</v>
          </cell>
          <cell r="I85">
            <v>24723</v>
          </cell>
          <cell r="K85">
            <v>26361</v>
          </cell>
        </row>
        <row r="86">
          <cell r="B86" t="str">
            <v>Diciembre</v>
          </cell>
          <cell r="C86">
            <v>0</v>
          </cell>
          <cell r="I86">
            <v>24969</v>
          </cell>
          <cell r="K86">
            <v>25021</v>
          </cell>
        </row>
        <row r="87">
          <cell r="C87">
            <v>0</v>
          </cell>
          <cell r="I87">
            <v>296342</v>
          </cell>
          <cell r="K87">
            <v>338089</v>
          </cell>
          <cell r="M87">
            <v>154976</v>
          </cell>
          <cell r="N87">
            <v>-9.8751432044057563E-2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43194</v>
          </cell>
          <cell r="I97">
            <v>29362</v>
          </cell>
          <cell r="K97">
            <v>31119</v>
          </cell>
          <cell r="M97">
            <v>31603</v>
          </cell>
          <cell r="N97">
            <v>1.5553199010250873E-2</v>
          </cell>
        </row>
        <row r="98">
          <cell r="B98" t="str">
            <v>Febrero</v>
          </cell>
          <cell r="C98">
            <v>39241</v>
          </cell>
          <cell r="I98">
            <v>28295</v>
          </cell>
          <cell r="K98">
            <v>24823</v>
          </cell>
          <cell r="M98">
            <v>30937</v>
          </cell>
          <cell r="N98">
            <v>0.24630383112436038</v>
          </cell>
        </row>
        <row r="99">
          <cell r="B99" t="str">
            <v>Marzo</v>
          </cell>
          <cell r="C99">
            <v>23119</v>
          </cell>
          <cell r="I99">
            <v>29030</v>
          </cell>
          <cell r="K99">
            <v>31003</v>
          </cell>
          <cell r="M99">
            <v>32272</v>
          </cell>
          <cell r="N99">
            <v>4.0931522755862426E-2</v>
          </cell>
        </row>
        <row r="100">
          <cell r="B100" t="str">
            <v>Abril</v>
          </cell>
          <cell r="C100">
            <v>0</v>
          </cell>
          <cell r="I100">
            <v>24480</v>
          </cell>
          <cell r="K100">
            <v>23629</v>
          </cell>
          <cell r="M100">
            <v>28820</v>
          </cell>
          <cell r="N100">
            <v>0.21968767192856231</v>
          </cell>
        </row>
        <row r="101">
          <cell r="B101" t="str">
            <v>Mayo</v>
          </cell>
          <cell r="C101">
            <v>0</v>
          </cell>
          <cell r="I101">
            <v>18346</v>
          </cell>
          <cell r="K101">
            <v>21064</v>
          </cell>
          <cell r="M101">
            <v>22376</v>
          </cell>
          <cell r="N101">
            <v>6.2286365362704155E-2</v>
          </cell>
        </row>
        <row r="102">
          <cell r="B102" t="str">
            <v>Junio</v>
          </cell>
          <cell r="C102">
            <v>0</v>
          </cell>
          <cell r="I102">
            <v>18927</v>
          </cell>
          <cell r="K102">
            <v>19896</v>
          </cell>
          <cell r="M102">
            <v>24198</v>
          </cell>
          <cell r="N102">
            <v>0.21622436670687573</v>
          </cell>
        </row>
        <row r="103">
          <cell r="B103" t="str">
            <v>Julio</v>
          </cell>
          <cell r="C103">
            <v>0</v>
          </cell>
          <cell r="I103">
            <v>26512</v>
          </cell>
          <cell r="K103">
            <v>26909</v>
          </cell>
        </row>
        <row r="104">
          <cell r="B104" t="str">
            <v>Agosto</v>
          </cell>
          <cell r="C104">
            <v>8447</v>
          </cell>
          <cell r="I104">
            <v>31400</v>
          </cell>
          <cell r="K104">
            <v>31177</v>
          </cell>
        </row>
        <row r="105">
          <cell r="B105" t="str">
            <v>Septiembre</v>
          </cell>
          <cell r="C105">
            <v>4719</v>
          </cell>
          <cell r="I105">
            <v>23909</v>
          </cell>
          <cell r="K105">
            <v>23395</v>
          </cell>
        </row>
        <row r="106">
          <cell r="B106" t="str">
            <v>Octubre</v>
          </cell>
          <cell r="C106">
            <v>3478</v>
          </cell>
          <cell r="I106">
            <v>27467</v>
          </cell>
          <cell r="K106">
            <v>28050</v>
          </cell>
        </row>
        <row r="107">
          <cell r="B107" t="str">
            <v>Noviembre</v>
          </cell>
          <cell r="C107">
            <v>3773</v>
          </cell>
          <cell r="I107">
            <v>28858</v>
          </cell>
          <cell r="K107">
            <v>30877</v>
          </cell>
        </row>
        <row r="108">
          <cell r="B108" t="str">
            <v>Diciembre</v>
          </cell>
          <cell r="C108">
            <v>4711</v>
          </cell>
          <cell r="I108">
            <v>30289</v>
          </cell>
          <cell r="K108">
            <v>30458</v>
          </cell>
        </row>
        <row r="109">
          <cell r="C109">
            <v>137122</v>
          </cell>
          <cell r="I109">
            <v>316875</v>
          </cell>
          <cell r="K109">
            <v>322400</v>
          </cell>
          <cell r="M109">
            <v>170206</v>
          </cell>
          <cell r="N109">
            <v>0.12321987144799196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19D59-F527-4489-A44B-688746B3000C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54</v>
      </c>
    </row>
    <row r="4" spans="2:13" ht="23.25" x14ac:dyDescent="0.35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1D7341BE-F570-480C-8127-696824136FBA}"/>
    <hyperlink ref="B19" location="'Viajeros entr evol mensu TF'!A1" tooltip="Evolución mensual de viajeros entrentrados en Tenerife según lugar de residencia" display="Evolución mensual de viajeros entrados en Tenerife según lugar de residencia" xr:uid="{8040F2FD-F9AC-4BF9-BA99-68DC9B253A6B}"/>
    <hyperlink ref="B14" location="'Establecim aloj islas cat y tip'!A1" tooltip="Establecimientos alojativos Canarias e islas" display="Establecimientos alojativos Canarias e islas" xr:uid="{28885BAE-E3AB-4BD8-8FF8-346141A4245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54FFFD8-E01C-4005-AC21-819D6DD50CA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465EE52-BAC1-4420-80F4-FB28E44F1070}"/>
    <hyperlink ref="B37" location="'Pernoctaciones lugar reside'!A1" tooltip="Pernoctaciones registradas en establecimientos alojativos de Canarias e islas según tipología y categoría" display="'Pernoctaciones lugar reside'!A1" xr:uid="{F2F0F8C8-6087-4CED-B84D-1856505F9A03}"/>
    <hyperlink ref="B8" location="'Resumen indicadores (aloj)'!A1" tooltip="Resumen indicadores Tenerife" display="'Resumen indicadores (aloj)'!A1" xr:uid="{669F5723-3CF2-4686-829B-68F9346F9847}"/>
    <hyperlink ref="B9" location="'Resumen indicadores municipios '!A1" tooltip="Resumen indicadores municipios Tenerife" display="Resumen indicadores municipios Tenerife" xr:uid="{C5A13B74-C105-466E-804B-C7223E16F111}"/>
    <hyperlink ref="B20" location="'Viajeros entr evol mensu TF cat'!A1" tooltip="Evolución mensual de viajeros entrentrados en Tenerife según lugar de residencia" display="'Viajeros entr evol mensu TF cat'!A1" xr:uid="{8E901AA5-EAC0-41E3-9CC9-1ED60E625FB5}"/>
    <hyperlink ref="B21" location="'Viajeros entr evol anual TF cat'!A1" tooltip="Evolución mensual de viajeros entrentrados en Tenerife según lugar de residencia" display="'Viajeros entr evol anual TF cat'!A1" xr:uid="{DE2640B4-5A78-43ED-A80A-E44B6789A2D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C56C3EE-5170-4007-A713-54684C2505F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7C05D48-E6F7-4D3A-8EF3-58362FAFF3F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D237CDA-FBFA-4980-AE83-34875D36383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6649E7C-B4A2-4F7B-8B2C-93E747502E8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F0A923F-E7F5-4234-8CD0-587AFAC02D4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5E083DE-21E0-4122-98E0-9FF5AE5576F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312CA94-C30B-411B-9338-999653F53FD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54296C0-19E0-4090-9A14-42319C1A7AB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958055C3-536B-4B0E-8EAB-5FA6B11933BD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37DF168-7C47-4D75-ACAB-9BB4B8A2BF8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DAA6066-4202-4166-A106-EA7635B02DE8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7EE1876-E332-453D-9362-F6989F493FA8}"/>
    <hyperlink ref="B35" location="'Pernoctaciones evol mensu TF'!A1" tooltip="Evolución mensual de pernoctaciones en Tenerife según lugar de residencia" display="'Pernoctaciones evol mensu TF'!A1" xr:uid="{9E346094-467A-4AD0-A2EA-5D780F27238F}"/>
    <hyperlink ref="B36" location="'Pernocta evol mensu TF cat'!A1" tooltip="Evolución mensual de pernoctaciones en Tenerife según lugar de residencia" display="'Pernocta evol mensu TF cat'!A1" xr:uid="{24A4EA87-6596-46F7-AC8F-A120448FC0A9}"/>
    <hyperlink ref="B38" location="'Pernoctaciones lugar residen ac'!A1" tooltip="Pernoctaciones registradas en establecimientos alojativos de Canarias e islas según tipología y categoría" display="'Pernoctaciones lugar residen ac'!A1" xr:uid="{83BF21B5-E742-4752-91B1-E3ECF951CC48}"/>
    <hyperlink ref="B39" location="'Pernoctaciones lugar reside año'!A1" tooltip="Pernoctaciones registradas en establecimientos alojativos de Canarias e islas según tipología y categoría" display="'Pernoctaciones lugar reside año'!A1" xr:uid="{5E38EC90-32B5-4308-9E91-C0DABE99182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FDAC568-F5E1-4AD4-912B-7C6F080610A7}"/>
    <hyperlink ref="B41" location="'EM evol menusual lugar resd'!A1" tooltip="Evolución mensual de estancia media en Tenerife según lugar de residencia" display="'EM evol menusual lugar resd'!A1" xr:uid="{0FD962A9-BB73-4074-AFCE-6F0368DE9C79}"/>
    <hyperlink ref="B42" location="'EM evol mensu TF cat '!A1" tooltip="Evolución mensual de estancia media en Tenerife según lugar de residencia" display="'EM evol mensu TF cat '!A1" xr:uid="{74F4186C-17AC-4ED6-8B0A-298FCF5F5E15}"/>
    <hyperlink ref="B44" location="'tasa de ocupación evol mens'!A1" tooltip="Evolución mensual de estancia media en Tenerife según lugar de residencia" display="'tasa de ocupación evol mens'!A1" xr:uid="{6C81FADA-F5BD-4977-A179-D250E0C6DF28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240FE72-18EA-4322-BEEB-B962877A7188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FC189F7-CC0B-40AC-B9D9-FEC139A00D52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1FBAB31E-E508-4568-A6CF-760CD8599792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3959066-899B-4054-A4BF-220C57DB8B78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C9826B4B-F66F-4767-A107-B9E59D9A8D2A}"/>
    <hyperlink ref="B47" location="'ADR municipios'!A1" display="Tarifa media diaria (ADR) Tenerife y municipios" xr:uid="{86BA96F3-25B2-4566-8801-DFFAA6CF3482}"/>
    <hyperlink ref="B48" location="'RevPAR  municipios'!A1" display="Ingresos medios por habitación (RevPar) Tenerife y municipios" xr:uid="{246B5573-6556-4EF3-9581-0680F2CAA80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64EDD-EEF6-4686-B96F-9A971F35D43A}">
  <sheetPr>
    <tabColor theme="7" tint="0.79998168889431442"/>
  </sheetPr>
  <dimension ref="A4:O114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251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21031</v>
      </c>
      <c r="D9" s="121">
        <v>6.5400202634245286E-2</v>
      </c>
      <c r="E9" s="120">
        <v>6223</v>
      </c>
      <c r="F9" s="121">
        <f t="shared" ref="F9:L21" si="3">IFERROR(E9/C9-1,"-")</f>
        <v>-0.70410346631163523</v>
      </c>
      <c r="G9" s="120">
        <v>15598</v>
      </c>
      <c r="H9" s="121">
        <f t="shared" si="3"/>
        <v>1.5065081150570463</v>
      </c>
      <c r="I9" s="120">
        <v>22490</v>
      </c>
      <c r="J9" s="121">
        <f t="shared" si="3"/>
        <v>0.44185151942556744</v>
      </c>
      <c r="K9" s="120">
        <v>22650</v>
      </c>
      <c r="L9" s="121">
        <f t="shared" si="3"/>
        <v>7.1142730102267127E-3</v>
      </c>
      <c r="M9" s="120">
        <v>22528</v>
      </c>
      <c r="N9" s="121">
        <f t="shared" ref="N9" si="4">IFERROR(M9/K9-1,"-")</f>
        <v>-5.3863134657836653E-3</v>
      </c>
    </row>
    <row r="10" spans="1:15" x14ac:dyDescent="0.25">
      <c r="A10" s="1" t="s">
        <v>74</v>
      </c>
      <c r="B10" s="119" t="s">
        <v>75</v>
      </c>
      <c r="C10" s="120">
        <v>22403</v>
      </c>
      <c r="D10" s="121">
        <v>0.16542683244030587</v>
      </c>
      <c r="E10" s="120">
        <v>5135</v>
      </c>
      <c r="F10" s="121">
        <f t="shared" si="3"/>
        <v>-0.7707896263893228</v>
      </c>
      <c r="G10" s="120">
        <v>21666</v>
      </c>
      <c r="H10" s="121">
        <f t="shared" si="3"/>
        <v>3.2192794547224928</v>
      </c>
      <c r="I10" s="120">
        <v>23086</v>
      </c>
      <c r="J10" s="121">
        <f t="shared" si="3"/>
        <v>6.5540478168559124E-2</v>
      </c>
      <c r="K10" s="120">
        <v>23921</v>
      </c>
      <c r="L10" s="121">
        <f t="shared" si="3"/>
        <v>3.6169106817985019E-2</v>
      </c>
      <c r="M10" s="120">
        <v>23285</v>
      </c>
      <c r="N10" s="121">
        <f>IFERROR(M10/K10-1,"-")</f>
        <v>-2.6587517244262338E-2</v>
      </c>
    </row>
    <row r="11" spans="1:15" x14ac:dyDescent="0.25">
      <c r="A11" s="1" t="s">
        <v>76</v>
      </c>
      <c r="B11" s="119" t="s">
        <v>77</v>
      </c>
      <c r="C11" s="120">
        <v>8865</v>
      </c>
      <c r="D11" s="121">
        <v>-0.59655031174623407</v>
      </c>
      <c r="E11" s="120">
        <v>5413</v>
      </c>
      <c r="F11" s="121">
        <f t="shared" si="3"/>
        <v>-0.38939650310208684</v>
      </c>
      <c r="G11" s="120">
        <v>22231</v>
      </c>
      <c r="H11" s="121">
        <f t="shared" si="3"/>
        <v>3.1069647145760211</v>
      </c>
      <c r="I11" s="120">
        <v>21689</v>
      </c>
      <c r="J11" s="121">
        <f t="shared" si="3"/>
        <v>-2.4380369753947195E-2</v>
      </c>
      <c r="K11" s="120">
        <v>27356</v>
      </c>
      <c r="L11" s="121">
        <f t="shared" si="3"/>
        <v>0.26128452210798092</v>
      </c>
      <c r="M11" s="120">
        <v>24054</v>
      </c>
      <c r="N11" s="121">
        <f>IFERROR(M11/K11-1,"-")</f>
        <v>-0.12070478140078955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6463</v>
      </c>
      <c r="F12" s="121" t="str">
        <f t="shared" si="3"/>
        <v>-</v>
      </c>
      <c r="G12" s="120">
        <v>23894</v>
      </c>
      <c r="H12" s="121">
        <f t="shared" si="3"/>
        <v>2.6970447160761255</v>
      </c>
      <c r="I12" s="120">
        <v>23484</v>
      </c>
      <c r="J12" s="121">
        <f t="shared" si="3"/>
        <v>-1.715911944421189E-2</v>
      </c>
      <c r="K12" s="120">
        <v>22205</v>
      </c>
      <c r="L12" s="121">
        <f t="shared" si="3"/>
        <v>-5.4462612842786529E-2</v>
      </c>
      <c r="M12" s="120">
        <v>23503</v>
      </c>
      <c r="N12" s="121">
        <f>IFERROR(M12/K12-1,"-")</f>
        <v>5.845530285971634E-2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6823</v>
      </c>
      <c r="F13" s="121" t="str">
        <f t="shared" si="3"/>
        <v>-</v>
      </c>
      <c r="G13" s="120">
        <v>20251</v>
      </c>
      <c r="H13" s="121">
        <f t="shared" si="3"/>
        <v>1.9680492452000586</v>
      </c>
      <c r="I13" s="120">
        <v>21547</v>
      </c>
      <c r="J13" s="121">
        <f t="shared" si="3"/>
        <v>6.3996839662238791E-2</v>
      </c>
      <c r="K13" s="120">
        <v>23449</v>
      </c>
      <c r="L13" s="121">
        <f t="shared" si="3"/>
        <v>8.8272149255116616E-2</v>
      </c>
      <c r="M13" s="120">
        <v>19536</v>
      </c>
      <c r="N13" s="121">
        <f>IFERROR(M13/K13-1,"-")</f>
        <v>-0.16687278775214298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3802</v>
      </c>
      <c r="F14" s="121" t="str">
        <f t="shared" si="3"/>
        <v>-</v>
      </c>
      <c r="G14" s="120">
        <v>18886</v>
      </c>
      <c r="H14" s="121">
        <f t="shared" si="3"/>
        <v>3.9673855865334033</v>
      </c>
      <c r="I14" s="120">
        <v>21065</v>
      </c>
      <c r="J14" s="121">
        <f t="shared" si="3"/>
        <v>0.11537646934237</v>
      </c>
      <c r="K14" s="120">
        <v>22841</v>
      </c>
      <c r="L14" s="121">
        <f t="shared" si="3"/>
        <v>8.4310467600284822E-2</v>
      </c>
      <c r="M14" s="120">
        <v>23159</v>
      </c>
      <c r="N14" s="121">
        <f t="shared" ref="N14:N16" si="5">IFERROR(M14/K14-1,"-")</f>
        <v>1.3922332647432256E-2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10219</v>
      </c>
      <c r="F15" s="121" t="str">
        <f t="shared" si="3"/>
        <v>-</v>
      </c>
      <c r="G15" s="120">
        <v>23111</v>
      </c>
      <c r="H15" s="121">
        <f t="shared" si="3"/>
        <v>1.2615715823466092</v>
      </c>
      <c r="I15" s="120">
        <v>24276</v>
      </c>
      <c r="J15" s="121">
        <f t="shared" si="3"/>
        <v>5.040889619661626E-2</v>
      </c>
      <c r="K15" s="120">
        <v>24893</v>
      </c>
      <c r="L15" s="121">
        <f t="shared" si="3"/>
        <v>2.5416048772450184E-2</v>
      </c>
      <c r="M15" s="120">
        <v>27952</v>
      </c>
      <c r="N15" s="121">
        <f t="shared" si="5"/>
        <v>0.12288595187402085</v>
      </c>
    </row>
    <row r="16" spans="1:15" x14ac:dyDescent="0.25">
      <c r="A16" s="1" t="s">
        <v>86</v>
      </c>
      <c r="B16" s="119" t="s">
        <v>87</v>
      </c>
      <c r="C16" s="120">
        <v>13295</v>
      </c>
      <c r="D16" s="121">
        <v>-0.46193694605204583</v>
      </c>
      <c r="E16" s="120">
        <v>18239</v>
      </c>
      <c r="F16" s="121">
        <f t="shared" si="3"/>
        <v>0.37186912373072589</v>
      </c>
      <c r="G16" s="120">
        <v>24659</v>
      </c>
      <c r="H16" s="121">
        <f t="shared" si="3"/>
        <v>0.35199298207138541</v>
      </c>
      <c r="I16" s="120">
        <v>25495</v>
      </c>
      <c r="J16" s="121">
        <f t="shared" si="3"/>
        <v>3.3902429133379375E-2</v>
      </c>
      <c r="K16" s="120">
        <v>25319</v>
      </c>
      <c r="L16" s="121">
        <f t="shared" si="3"/>
        <v>-6.9033143753677306E-3</v>
      </c>
      <c r="M16" s="120">
        <v>25459</v>
      </c>
      <c r="N16" s="121">
        <f t="shared" si="5"/>
        <v>5.5294442908486729E-3</v>
      </c>
    </row>
    <row r="17" spans="1:15" x14ac:dyDescent="0.25">
      <c r="A17" s="1" t="s">
        <v>88</v>
      </c>
      <c r="B17" s="119" t="s">
        <v>89</v>
      </c>
      <c r="C17" s="120">
        <v>5725</v>
      </c>
      <c r="D17" s="121">
        <v>-0.74152331933721616</v>
      </c>
      <c r="E17" s="120">
        <v>15267</v>
      </c>
      <c r="F17" s="121">
        <f t="shared" si="3"/>
        <v>1.6667248908296943</v>
      </c>
      <c r="G17" s="120">
        <v>20130</v>
      </c>
      <c r="H17" s="121">
        <f t="shared" si="3"/>
        <v>0.31853016309687554</v>
      </c>
      <c r="I17" s="120">
        <v>22106</v>
      </c>
      <c r="J17" s="121">
        <f t="shared" si="3"/>
        <v>9.8161947342275235E-2</v>
      </c>
      <c r="K17" s="120">
        <v>21182</v>
      </c>
      <c r="L17" s="121">
        <f t="shared" si="3"/>
        <v>-4.1798606713109532E-2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6665</v>
      </c>
      <c r="D18" s="121">
        <v>-0.70771389729421563</v>
      </c>
      <c r="E18" s="120">
        <v>23140</v>
      </c>
      <c r="F18" s="121">
        <f t="shared" si="3"/>
        <v>2.471867966991748</v>
      </c>
      <c r="G18" s="120">
        <v>22327</v>
      </c>
      <c r="H18" s="121">
        <f t="shared" si="3"/>
        <v>-3.5133967156439017E-2</v>
      </c>
      <c r="I18" s="120">
        <v>25007</v>
      </c>
      <c r="J18" s="121">
        <f t="shared" si="3"/>
        <v>0.12003403950373981</v>
      </c>
      <c r="K18" s="120">
        <v>27341</v>
      </c>
      <c r="L18" s="121">
        <f t="shared" si="3"/>
        <v>9.3333866517375075E-2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4928</v>
      </c>
      <c r="D19" s="121">
        <v>-0.74807013956341706</v>
      </c>
      <c r="E19" s="120">
        <v>19838</v>
      </c>
      <c r="F19" s="121">
        <f t="shared" si="3"/>
        <v>3.0255681818181817</v>
      </c>
      <c r="G19" s="120">
        <v>21079</v>
      </c>
      <c r="H19" s="121">
        <f t="shared" si="3"/>
        <v>6.2556709345700234E-2</v>
      </c>
      <c r="I19" s="120">
        <v>24207</v>
      </c>
      <c r="J19" s="121">
        <f t="shared" si="3"/>
        <v>0.14839413634422893</v>
      </c>
      <c r="K19" s="120">
        <v>23363</v>
      </c>
      <c r="L19" s="121">
        <f t="shared" si="3"/>
        <v>-3.4865947866319691E-2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6261</v>
      </c>
      <c r="D20" s="121">
        <v>-0.70148755602174118</v>
      </c>
      <c r="E20" s="120">
        <v>19784</v>
      </c>
      <c r="F20" s="121">
        <f t="shared" si="3"/>
        <v>2.1598786136399934</v>
      </c>
      <c r="G20" s="120">
        <v>23285</v>
      </c>
      <c r="H20" s="121">
        <f t="shared" si="3"/>
        <v>0.17696118075212297</v>
      </c>
      <c r="I20" s="120">
        <v>24142</v>
      </c>
      <c r="J20" s="121">
        <f t="shared" si="3"/>
        <v>3.6804809963495888E-2</v>
      </c>
      <c r="K20" s="120">
        <v>23290</v>
      </c>
      <c r="L20" s="121">
        <f t="shared" si="3"/>
        <v>-3.5291193770193074E-2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96681</v>
      </c>
      <c r="D21" s="124">
        <v>-0.61362219451371569</v>
      </c>
      <c r="E21" s="123">
        <v>140346</v>
      </c>
      <c r="F21" s="124">
        <f t="shared" si="3"/>
        <v>0.45163992925186958</v>
      </c>
      <c r="G21" s="123">
        <v>257117</v>
      </c>
      <c r="H21" s="124">
        <f t="shared" si="3"/>
        <v>0.83202228777450027</v>
      </c>
      <c r="I21" s="123">
        <v>278594</v>
      </c>
      <c r="J21" s="124">
        <f t="shared" si="3"/>
        <v>8.3530066078866927E-2</v>
      </c>
      <c r="K21" s="123">
        <v>287810</v>
      </c>
      <c r="L21" s="124">
        <f t="shared" si="3"/>
        <v>3.3080396562739978E-2</v>
      </c>
      <c r="M21" s="123">
        <v>189476</v>
      </c>
      <c r="N21" s="124">
        <v>-1.6393783028956443E-2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2" t="s">
        <v>252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15979</v>
      </c>
      <c r="D31" s="121">
        <v>0.11398494143892912</v>
      </c>
      <c r="E31" s="120">
        <v>15979</v>
      </c>
      <c r="F31" s="121">
        <f t="shared" ref="F31:L43" si="6">IFERROR(E31/C31-1,"-")</f>
        <v>0</v>
      </c>
      <c r="G31" s="120">
        <v>12209</v>
      </c>
      <c r="H31" s="121">
        <f t="shared" si="6"/>
        <v>-0.23593466424682397</v>
      </c>
      <c r="I31" s="120">
        <v>18402</v>
      </c>
      <c r="J31" s="121">
        <f t="shared" si="6"/>
        <v>0.50724875092145139</v>
      </c>
      <c r="K31" s="120">
        <v>18282</v>
      </c>
      <c r="L31" s="121">
        <f t="shared" si="6"/>
        <v>-6.5210303227910549E-3</v>
      </c>
      <c r="M31" s="120">
        <v>18130</v>
      </c>
      <c r="N31" s="121">
        <f t="shared" ref="N31:N38" si="7">IFERROR(M31/K31-1,"-")</f>
        <v>-8.3141888196039959E-3</v>
      </c>
    </row>
    <row r="32" spans="1:15" x14ac:dyDescent="0.25">
      <c r="B32" s="119" t="s">
        <v>75</v>
      </c>
      <c r="C32" s="120">
        <v>17138</v>
      </c>
      <c r="D32" s="121">
        <v>0.26779109335700557</v>
      </c>
      <c r="E32" s="120">
        <v>17138</v>
      </c>
      <c r="F32" s="121">
        <f t="shared" si="6"/>
        <v>0</v>
      </c>
      <c r="G32" s="120">
        <v>17700</v>
      </c>
      <c r="H32" s="121">
        <f t="shared" si="6"/>
        <v>3.2792624576963414E-2</v>
      </c>
      <c r="I32" s="120">
        <v>18976</v>
      </c>
      <c r="J32" s="121">
        <f t="shared" si="6"/>
        <v>7.2090395480225888E-2</v>
      </c>
      <c r="K32" s="120">
        <v>20148</v>
      </c>
      <c r="L32" s="121">
        <f t="shared" si="6"/>
        <v>6.1762225969645979E-2</v>
      </c>
      <c r="M32" s="120">
        <v>19062</v>
      </c>
      <c r="N32" s="121">
        <f t="shared" si="7"/>
        <v>-5.390113162596788E-2</v>
      </c>
    </row>
    <row r="33" spans="2:15" x14ac:dyDescent="0.25">
      <c r="B33" s="119" t="s">
        <v>77</v>
      </c>
      <c r="C33" s="120">
        <v>6170</v>
      </c>
      <c r="D33" s="121">
        <v>-0.600595546349042</v>
      </c>
      <c r="E33" s="120">
        <v>6170</v>
      </c>
      <c r="F33" s="121">
        <f t="shared" si="6"/>
        <v>0</v>
      </c>
      <c r="G33" s="120">
        <v>17761</v>
      </c>
      <c r="H33" s="121">
        <f t="shared" si="6"/>
        <v>1.8786061588330631</v>
      </c>
      <c r="I33" s="120">
        <v>17386</v>
      </c>
      <c r="J33" s="121">
        <f t="shared" si="6"/>
        <v>-2.1113676031754958E-2</v>
      </c>
      <c r="K33" s="120">
        <v>22158</v>
      </c>
      <c r="L33" s="121">
        <f t="shared" si="6"/>
        <v>0.27447371448291724</v>
      </c>
      <c r="M33" s="120">
        <v>19601</v>
      </c>
      <c r="N33" s="121">
        <f t="shared" si="7"/>
        <v>-0.11539850166982579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6"/>
        <v>-</v>
      </c>
      <c r="G34" s="120">
        <v>19923</v>
      </c>
      <c r="H34" s="121" t="str">
        <f t="shared" si="6"/>
        <v>-</v>
      </c>
      <c r="I34" s="120">
        <v>19332</v>
      </c>
      <c r="J34" s="121">
        <f t="shared" si="6"/>
        <v>-2.9664207197711234E-2</v>
      </c>
      <c r="K34" s="120">
        <v>18488</v>
      </c>
      <c r="L34" s="121">
        <f t="shared" si="6"/>
        <v>-4.3658183322987765E-2</v>
      </c>
      <c r="M34" s="120">
        <v>19232</v>
      </c>
      <c r="N34" s="121">
        <f t="shared" si="7"/>
        <v>4.0242319342276067E-2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6"/>
        <v>-</v>
      </c>
      <c r="G35" s="120">
        <v>17673</v>
      </c>
      <c r="H35" s="121" t="str">
        <f t="shared" si="6"/>
        <v>-</v>
      </c>
      <c r="I35" s="120">
        <v>18326</v>
      </c>
      <c r="J35" s="121">
        <f t="shared" si="6"/>
        <v>3.6949018276466905E-2</v>
      </c>
      <c r="K35" s="120">
        <v>19636</v>
      </c>
      <c r="L35" s="121">
        <f t="shared" si="6"/>
        <v>7.1483138710029426E-2</v>
      </c>
      <c r="M35" s="120">
        <v>15443</v>
      </c>
      <c r="N35" s="121">
        <f t="shared" si="7"/>
        <v>-0.21353636178447744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6"/>
        <v>-</v>
      </c>
      <c r="G36" s="120">
        <v>15881</v>
      </c>
      <c r="H36" s="121" t="str">
        <f t="shared" si="6"/>
        <v>-</v>
      </c>
      <c r="I36" s="120">
        <v>17783</v>
      </c>
      <c r="J36" s="121">
        <f t="shared" si="6"/>
        <v>0.11976575782381471</v>
      </c>
      <c r="K36" s="120">
        <v>19273</v>
      </c>
      <c r="L36" s="121">
        <f t="shared" si="6"/>
        <v>8.378788730810327E-2</v>
      </c>
      <c r="M36" s="120">
        <v>19200</v>
      </c>
      <c r="N36" s="121">
        <f t="shared" si="7"/>
        <v>-3.7876822497794338E-3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6"/>
        <v>-</v>
      </c>
      <c r="G37" s="120">
        <v>18743</v>
      </c>
      <c r="H37" s="121" t="str">
        <f t="shared" si="6"/>
        <v>-</v>
      </c>
      <c r="I37" s="120">
        <v>20245</v>
      </c>
      <c r="J37" s="121">
        <f t="shared" si="6"/>
        <v>8.0136584324814519E-2</v>
      </c>
      <c r="K37" s="120">
        <v>20528</v>
      </c>
      <c r="L37" s="121">
        <f t="shared" si="6"/>
        <v>1.3978760187700612E-2</v>
      </c>
      <c r="M37" s="120">
        <v>22688</v>
      </c>
      <c r="N37" s="121">
        <f t="shared" si="7"/>
        <v>0.10522213561964144</v>
      </c>
    </row>
    <row r="38" spans="2:15" x14ac:dyDescent="0.25">
      <c r="B38" s="119" t="s">
        <v>87</v>
      </c>
      <c r="C38" s="120">
        <v>11531</v>
      </c>
      <c r="D38" s="121">
        <v>-0.36854498658342916</v>
      </c>
      <c r="E38" s="120">
        <v>11531</v>
      </c>
      <c r="F38" s="121">
        <f t="shared" si="6"/>
        <v>0</v>
      </c>
      <c r="G38" s="120">
        <v>20467</v>
      </c>
      <c r="H38" s="121">
        <f t="shared" si="6"/>
        <v>0.77495447055762723</v>
      </c>
      <c r="I38" s="120">
        <v>20391</v>
      </c>
      <c r="J38" s="121">
        <f t="shared" si="6"/>
        <v>-3.7132945717496257E-3</v>
      </c>
      <c r="K38" s="120">
        <v>20545</v>
      </c>
      <c r="L38" s="121">
        <f t="shared" si="6"/>
        <v>7.5523515276347819E-3</v>
      </c>
      <c r="M38" s="120">
        <v>19559</v>
      </c>
      <c r="N38" s="121">
        <f t="shared" si="7"/>
        <v>-4.7992212217084496E-2</v>
      </c>
    </row>
    <row r="39" spans="2:15" x14ac:dyDescent="0.25">
      <c r="B39" s="119" t="s">
        <v>89</v>
      </c>
      <c r="C39" s="120">
        <v>4549</v>
      </c>
      <c r="D39" s="121">
        <v>-0.73217544892552255</v>
      </c>
      <c r="E39" s="120">
        <v>4549</v>
      </c>
      <c r="F39" s="121">
        <f t="shared" si="6"/>
        <v>0</v>
      </c>
      <c r="G39" s="120">
        <v>16918</v>
      </c>
      <c r="H39" s="121">
        <f t="shared" si="6"/>
        <v>2.719059133875577</v>
      </c>
      <c r="I39" s="120">
        <v>18135</v>
      </c>
      <c r="J39" s="121">
        <f t="shared" si="6"/>
        <v>7.1935216928715073E-2</v>
      </c>
      <c r="K39" s="120">
        <v>17254</v>
      </c>
      <c r="L39" s="121">
        <f t="shared" si="6"/>
        <v>-4.8580093741384056E-2</v>
      </c>
      <c r="M39" s="120"/>
      <c r="N39" s="121"/>
    </row>
    <row r="40" spans="2:15" x14ac:dyDescent="0.25">
      <c r="B40" s="119" t="s">
        <v>91</v>
      </c>
      <c r="C40" s="120">
        <v>5837</v>
      </c>
      <c r="D40" s="121">
        <v>-0.66283502772643255</v>
      </c>
      <c r="E40" s="120">
        <v>5837</v>
      </c>
      <c r="F40" s="121">
        <f t="shared" si="6"/>
        <v>0</v>
      </c>
      <c r="G40" s="120">
        <v>18718</v>
      </c>
      <c r="H40" s="121">
        <f t="shared" si="6"/>
        <v>2.2067843070070241</v>
      </c>
      <c r="I40" s="120">
        <v>20522</v>
      </c>
      <c r="J40" s="121">
        <f t="shared" si="6"/>
        <v>9.6377818142963978E-2</v>
      </c>
      <c r="K40" s="120">
        <v>22570</v>
      </c>
      <c r="L40" s="121">
        <f t="shared" si="6"/>
        <v>9.9795341584640873E-2</v>
      </c>
      <c r="M40" s="120"/>
      <c r="N40" s="121"/>
    </row>
    <row r="41" spans="2:15" x14ac:dyDescent="0.25">
      <c r="B41" s="119" t="s">
        <v>93</v>
      </c>
      <c r="C41" s="120">
        <v>4402</v>
      </c>
      <c r="D41" s="121">
        <v>-0.68262436914203317</v>
      </c>
      <c r="E41" s="120">
        <v>4402</v>
      </c>
      <c r="F41" s="121">
        <f t="shared" si="6"/>
        <v>0</v>
      </c>
      <c r="G41" s="120">
        <v>16558</v>
      </c>
      <c r="H41" s="121">
        <f t="shared" si="6"/>
        <v>2.761472058155384</v>
      </c>
      <c r="I41" s="120">
        <v>20019</v>
      </c>
      <c r="J41" s="121">
        <f t="shared" si="6"/>
        <v>0.2090228288440632</v>
      </c>
      <c r="K41" s="120">
        <v>18565</v>
      </c>
      <c r="L41" s="121">
        <f t="shared" si="6"/>
        <v>-7.263100054947802E-2</v>
      </c>
      <c r="M41" s="120"/>
      <c r="N41" s="121"/>
    </row>
    <row r="42" spans="2:15" x14ac:dyDescent="0.25">
      <c r="B42" s="119" t="s">
        <v>95</v>
      </c>
      <c r="C42" s="120">
        <v>5416</v>
      </c>
      <c r="D42" s="121">
        <v>-0.63651006711409397</v>
      </c>
      <c r="E42" s="120">
        <v>5416</v>
      </c>
      <c r="F42" s="121">
        <f t="shared" si="6"/>
        <v>0</v>
      </c>
      <c r="G42" s="120">
        <v>18747</v>
      </c>
      <c r="H42" s="121">
        <f t="shared" si="6"/>
        <v>2.4614106351550959</v>
      </c>
      <c r="I42" s="120">
        <v>19529</v>
      </c>
      <c r="J42" s="121">
        <f t="shared" si="6"/>
        <v>4.1713340801194931E-2</v>
      </c>
      <c r="K42" s="120">
        <v>18483</v>
      </c>
      <c r="L42" s="121">
        <f t="shared" si="6"/>
        <v>-5.356137026985508E-2</v>
      </c>
      <c r="M42" s="120"/>
      <c r="N42" s="121"/>
    </row>
    <row r="43" spans="2:15" ht="15.75" x14ac:dyDescent="0.25">
      <c r="B43" s="122" t="s">
        <v>32</v>
      </c>
      <c r="C43" s="123">
        <v>77095</v>
      </c>
      <c r="D43" s="124">
        <v>-0.57073336414305365</v>
      </c>
      <c r="E43" s="123">
        <v>77095</v>
      </c>
      <c r="F43" s="124">
        <f t="shared" si="6"/>
        <v>0</v>
      </c>
      <c r="G43" s="123">
        <v>211298</v>
      </c>
      <c r="H43" s="124">
        <f t="shared" si="6"/>
        <v>1.7407484272650624</v>
      </c>
      <c r="I43" s="123">
        <v>229046</v>
      </c>
      <c r="J43" s="124">
        <f t="shared" si="6"/>
        <v>8.3995115902658846E-2</v>
      </c>
      <c r="K43" s="123">
        <v>235930</v>
      </c>
      <c r="L43" s="124">
        <f t="shared" si="6"/>
        <v>3.0055098102564459E-2</v>
      </c>
      <c r="M43" s="123">
        <v>152915</v>
      </c>
      <c r="N43" s="124">
        <v>-3.8621131914144513E-2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E51-1</f>
        <v>2020</v>
      </c>
      <c r="D51" s="307"/>
      <c r="E51" s="308">
        <f t="shared" ref="E51" si="8">G51-1</f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13232</v>
      </c>
      <c r="D53" s="121">
        <v>5.1243346309684634E-2</v>
      </c>
      <c r="E53" s="120">
        <v>0</v>
      </c>
      <c r="F53" s="121">
        <f t="shared" ref="F53:L65" si="9">IFERROR(E53/C53-1,"-")</f>
        <v>-1</v>
      </c>
      <c r="G53" s="120">
        <v>9227</v>
      </c>
      <c r="H53" s="121" t="str">
        <f t="shared" si="9"/>
        <v>-</v>
      </c>
      <c r="I53" s="120">
        <v>14935</v>
      </c>
      <c r="J53" s="121">
        <f t="shared" si="9"/>
        <v>0.61861926953506008</v>
      </c>
      <c r="K53" s="120">
        <v>14354</v>
      </c>
      <c r="L53" s="121">
        <f t="shared" si="9"/>
        <v>-3.8901908269166396E-2</v>
      </c>
      <c r="M53" s="120">
        <v>14208</v>
      </c>
      <c r="N53" s="121">
        <f t="shared" ref="N53:N60" si="10">IFERROR(M53/K53-1,"-")</f>
        <v>-1.0171380799777086E-2</v>
      </c>
    </row>
    <row r="54" spans="1:15" x14ac:dyDescent="0.25">
      <c r="A54" s="1">
        <v>2</v>
      </c>
      <c r="B54" s="119" t="s">
        <v>75</v>
      </c>
      <c r="C54" s="120">
        <v>14090</v>
      </c>
      <c r="D54" s="121">
        <v>0.21790993171406337</v>
      </c>
      <c r="E54" s="120">
        <v>0</v>
      </c>
      <c r="F54" s="121">
        <f t="shared" si="9"/>
        <v>-1</v>
      </c>
      <c r="G54" s="120">
        <v>13725</v>
      </c>
      <c r="H54" s="121" t="str">
        <f t="shared" si="9"/>
        <v>-</v>
      </c>
      <c r="I54" s="120">
        <v>15417</v>
      </c>
      <c r="J54" s="121">
        <f t="shared" si="9"/>
        <v>0.12327868852459023</v>
      </c>
      <c r="K54" s="120">
        <v>15736</v>
      </c>
      <c r="L54" s="121">
        <f t="shared" si="9"/>
        <v>2.0691444509307821E-2</v>
      </c>
      <c r="M54" s="120">
        <v>15122</v>
      </c>
      <c r="N54" s="121">
        <f t="shared" si="10"/>
        <v>-3.9018810371123536E-2</v>
      </c>
    </row>
    <row r="55" spans="1:15" x14ac:dyDescent="0.25">
      <c r="A55" s="1">
        <v>3</v>
      </c>
      <c r="B55" s="119" t="s">
        <v>77</v>
      </c>
      <c r="C55" s="120">
        <v>5212</v>
      </c>
      <c r="D55" s="121">
        <v>-0.60198549064528439</v>
      </c>
      <c r="E55" s="120">
        <v>0</v>
      </c>
      <c r="F55" s="121">
        <f t="shared" si="9"/>
        <v>-1</v>
      </c>
      <c r="G55" s="120">
        <v>13764</v>
      </c>
      <c r="H55" s="121" t="str">
        <f t="shared" si="9"/>
        <v>-</v>
      </c>
      <c r="I55" s="120">
        <v>13769</v>
      </c>
      <c r="J55" s="121">
        <f t="shared" si="9"/>
        <v>3.6326649229878605E-4</v>
      </c>
      <c r="K55" s="120">
        <v>17491</v>
      </c>
      <c r="L55" s="121">
        <f t="shared" si="9"/>
        <v>0.27031737962088753</v>
      </c>
      <c r="M55" s="120">
        <v>15694</v>
      </c>
      <c r="N55" s="121">
        <f t="shared" si="10"/>
        <v>-0.10273855125493114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9"/>
        <v>-</v>
      </c>
      <c r="G56" s="120">
        <v>16004</v>
      </c>
      <c r="H56" s="121" t="str">
        <f t="shared" si="9"/>
        <v>-</v>
      </c>
      <c r="I56" s="120">
        <v>15420</v>
      </c>
      <c r="J56" s="121">
        <f t="shared" si="9"/>
        <v>-3.649087728067979E-2</v>
      </c>
      <c r="K56" s="120">
        <v>14826</v>
      </c>
      <c r="L56" s="121">
        <f t="shared" si="9"/>
        <v>-3.8521400778210091E-2</v>
      </c>
      <c r="M56" s="120">
        <v>15532</v>
      </c>
      <c r="N56" s="121">
        <f t="shared" si="10"/>
        <v>4.7619047619047672E-2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9"/>
        <v>-</v>
      </c>
      <c r="G57" s="120">
        <v>13304</v>
      </c>
      <c r="H57" s="121" t="str">
        <f t="shared" si="9"/>
        <v>-</v>
      </c>
      <c r="I57" s="120">
        <v>14308</v>
      </c>
      <c r="J57" s="121">
        <f t="shared" si="9"/>
        <v>7.5466025255562341E-2</v>
      </c>
      <c r="K57" s="120">
        <v>15219</v>
      </c>
      <c r="L57" s="121">
        <f t="shared" si="9"/>
        <v>6.3670673748951634E-2</v>
      </c>
      <c r="M57" s="120">
        <v>10784</v>
      </c>
      <c r="N57" s="121">
        <f t="shared" si="10"/>
        <v>-0.29141205072606613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9"/>
        <v>-</v>
      </c>
      <c r="G58" s="120">
        <v>11604</v>
      </c>
      <c r="H58" s="121" t="str">
        <f t="shared" si="9"/>
        <v>-</v>
      </c>
      <c r="I58" s="120">
        <v>13809</v>
      </c>
      <c r="J58" s="121">
        <f t="shared" si="9"/>
        <v>0.19002068252326776</v>
      </c>
      <c r="K58" s="120">
        <v>14680</v>
      </c>
      <c r="L58" s="121">
        <f t="shared" si="9"/>
        <v>6.3074806285755569E-2</v>
      </c>
      <c r="M58" s="120">
        <v>14746</v>
      </c>
      <c r="N58" s="121">
        <f t="shared" si="10"/>
        <v>4.4959128065396037E-3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5496</v>
      </c>
      <c r="F59" s="121" t="str">
        <f t="shared" si="9"/>
        <v>-</v>
      </c>
      <c r="G59" s="120">
        <v>13798</v>
      </c>
      <c r="H59" s="121">
        <f t="shared" si="9"/>
        <v>1.5105531295487626</v>
      </c>
      <c r="I59" s="120">
        <v>15626</v>
      </c>
      <c r="J59" s="121">
        <f t="shared" si="9"/>
        <v>0.13248296854616615</v>
      </c>
      <c r="K59" s="120">
        <v>15688</v>
      </c>
      <c r="L59" s="121">
        <f t="shared" si="9"/>
        <v>3.9677460642519868E-3</v>
      </c>
      <c r="M59" s="120">
        <v>17978</v>
      </c>
      <c r="N59" s="121">
        <f t="shared" si="10"/>
        <v>0.14597144314125443</v>
      </c>
    </row>
    <row r="60" spans="1:15" x14ac:dyDescent="0.25">
      <c r="A60" s="1">
        <v>8</v>
      </c>
      <c r="B60" s="119" t="s">
        <v>87</v>
      </c>
      <c r="C60" s="120">
        <v>8422</v>
      </c>
      <c r="D60" s="121">
        <v>-0.44723024415857182</v>
      </c>
      <c r="E60" s="120">
        <v>9978</v>
      </c>
      <c r="F60" s="121">
        <f t="shared" si="9"/>
        <v>0.18475421515079549</v>
      </c>
      <c r="G60" s="120">
        <v>15896</v>
      </c>
      <c r="H60" s="121">
        <f t="shared" si="9"/>
        <v>0.59310483062738029</v>
      </c>
      <c r="I60" s="120">
        <v>15580</v>
      </c>
      <c r="J60" s="121">
        <f t="shared" si="9"/>
        <v>-1.9879214896829422E-2</v>
      </c>
      <c r="K60" s="120">
        <v>15273</v>
      </c>
      <c r="L60" s="121">
        <f t="shared" si="9"/>
        <v>-1.9704749679075761E-2</v>
      </c>
      <c r="M60" s="120">
        <v>14386</v>
      </c>
      <c r="N60" s="121">
        <f t="shared" si="10"/>
        <v>-5.8076343874811753E-2</v>
      </c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9556</v>
      </c>
      <c r="F61" s="121" t="str">
        <f t="shared" si="9"/>
        <v>-</v>
      </c>
      <c r="G61" s="120">
        <v>12977</v>
      </c>
      <c r="H61" s="121">
        <f t="shared" si="9"/>
        <v>0.35799497697781502</v>
      </c>
      <c r="I61" s="120">
        <v>14015</v>
      </c>
      <c r="J61" s="121">
        <f t="shared" si="9"/>
        <v>7.9987670493950835E-2</v>
      </c>
      <c r="K61" s="120">
        <v>12989</v>
      </c>
      <c r="L61" s="121">
        <f t="shared" si="9"/>
        <v>-7.3207277916518043E-2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14899</v>
      </c>
      <c r="F62" s="121" t="str">
        <f t="shared" si="9"/>
        <v>-</v>
      </c>
      <c r="G62" s="120">
        <v>14897</v>
      </c>
      <c r="H62" s="121">
        <f t="shared" si="9"/>
        <v>-1.3423719712735149E-4</v>
      </c>
      <c r="I62" s="120">
        <v>15893</v>
      </c>
      <c r="J62" s="121">
        <f t="shared" si="9"/>
        <v>6.6859099147479339E-2</v>
      </c>
      <c r="K62" s="120">
        <v>17980</v>
      </c>
      <c r="L62" s="121">
        <f t="shared" si="9"/>
        <v>0.13131567356697915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12140</v>
      </c>
      <c r="F63" s="121" t="str">
        <f t="shared" si="9"/>
        <v>-</v>
      </c>
      <c r="G63" s="120">
        <v>13391</v>
      </c>
      <c r="H63" s="121">
        <f t="shared" si="9"/>
        <v>0.10304777594728165</v>
      </c>
      <c r="I63" s="120">
        <v>15821</v>
      </c>
      <c r="J63" s="121">
        <f t="shared" si="9"/>
        <v>0.18146516316929273</v>
      </c>
      <c r="K63" s="120">
        <v>14412</v>
      </c>
      <c r="L63" s="121">
        <f t="shared" si="9"/>
        <v>-8.9058845837810541E-2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12078</v>
      </c>
      <c r="F64" s="121" t="str">
        <f t="shared" si="9"/>
        <v>-</v>
      </c>
      <c r="G64" s="120">
        <v>15326</v>
      </c>
      <c r="H64" s="121">
        <f t="shared" si="9"/>
        <v>0.26891869514820343</v>
      </c>
      <c r="I64" s="120">
        <v>15445</v>
      </c>
      <c r="J64" s="121">
        <f t="shared" si="9"/>
        <v>7.7645830614641032E-3</v>
      </c>
      <c r="K64" s="120">
        <v>14687</v>
      </c>
      <c r="L64" s="121">
        <f t="shared" si="9"/>
        <v>-4.90773713175785E-2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87353</v>
      </c>
      <c r="F65" s="124" t="str">
        <f t="shared" si="9"/>
        <v>-</v>
      </c>
      <c r="G65" s="123">
        <v>163913</v>
      </c>
      <c r="H65" s="124">
        <f t="shared" si="9"/>
        <v>0.8764438542465629</v>
      </c>
      <c r="I65" s="123">
        <v>180038</v>
      </c>
      <c r="J65" s="124">
        <f t="shared" si="9"/>
        <v>9.8375357659246099E-2</v>
      </c>
      <c r="K65" s="123">
        <v>183335</v>
      </c>
      <c r="L65" s="124">
        <f t="shared" si="9"/>
        <v>1.8312800630977843E-2</v>
      </c>
      <c r="M65" s="123">
        <v>118450</v>
      </c>
      <c r="N65" s="124">
        <v>-3.9077774262373577E-2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E73-1</f>
        <v>2020</v>
      </c>
      <c r="D73" s="307"/>
      <c r="E73" s="308">
        <f t="shared" ref="E73" si="11">G73-1</f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2747</v>
      </c>
      <c r="D75" s="121">
        <v>0.56346044393853156</v>
      </c>
      <c r="E75" s="120">
        <v>0</v>
      </c>
      <c r="F75" s="121">
        <f t="shared" ref="F75:L87" si="12">IFERROR(E75/C75-1,"-")</f>
        <v>-1</v>
      </c>
      <c r="G75" s="120">
        <v>2982</v>
      </c>
      <c r="H75" s="121" t="str">
        <f t="shared" si="12"/>
        <v>-</v>
      </c>
      <c r="I75" s="120">
        <v>3467</v>
      </c>
      <c r="J75" s="121">
        <f t="shared" si="12"/>
        <v>0.16264252179745142</v>
      </c>
      <c r="K75" s="120">
        <v>3928</v>
      </c>
      <c r="L75" s="121">
        <f t="shared" si="12"/>
        <v>0.13296798384770692</v>
      </c>
      <c r="M75" s="120">
        <v>3922</v>
      </c>
      <c r="N75" s="121">
        <f t="shared" ref="N75:N82" si="13">IFERROR(M75/K75-1,"-")</f>
        <v>-1.5274949083503575E-3</v>
      </c>
    </row>
    <row r="76" spans="1:15" x14ac:dyDescent="0.25">
      <c r="A76" s="1">
        <v>2</v>
      </c>
      <c r="B76" s="119" t="s">
        <v>75</v>
      </c>
      <c r="C76" s="120">
        <v>3048</v>
      </c>
      <c r="D76" s="121">
        <v>0.56387891226269882</v>
      </c>
      <c r="E76" s="120">
        <v>0</v>
      </c>
      <c r="F76" s="121">
        <f t="shared" si="12"/>
        <v>-1</v>
      </c>
      <c r="G76" s="120">
        <v>3975</v>
      </c>
      <c r="H76" s="121" t="str">
        <f t="shared" si="12"/>
        <v>-</v>
      </c>
      <c r="I76" s="120">
        <v>3559</v>
      </c>
      <c r="J76" s="121">
        <f t="shared" si="12"/>
        <v>-0.10465408805031451</v>
      </c>
      <c r="K76" s="120">
        <v>4412</v>
      </c>
      <c r="L76" s="121">
        <f t="shared" si="12"/>
        <v>0.2396740657488059</v>
      </c>
      <c r="M76" s="120">
        <v>3940</v>
      </c>
      <c r="N76" s="121">
        <f t="shared" si="13"/>
        <v>-0.10698096101541255</v>
      </c>
    </row>
    <row r="77" spans="1:15" x14ac:dyDescent="0.25">
      <c r="A77" s="1">
        <v>3</v>
      </c>
      <c r="B77" s="119" t="s">
        <v>77</v>
      </c>
      <c r="C77" s="120">
        <v>958</v>
      </c>
      <c r="D77" s="121">
        <v>-0.59286017849553763</v>
      </c>
      <c r="E77" s="120">
        <v>0</v>
      </c>
      <c r="F77" s="121">
        <f t="shared" si="12"/>
        <v>-1</v>
      </c>
      <c r="G77" s="120">
        <v>3997</v>
      </c>
      <c r="H77" s="121" t="str">
        <f t="shared" si="12"/>
        <v>-</v>
      </c>
      <c r="I77" s="120">
        <v>3617</v>
      </c>
      <c r="J77" s="121">
        <f t="shared" si="12"/>
        <v>-9.5071303477608171E-2</v>
      </c>
      <c r="K77" s="120">
        <v>4667</v>
      </c>
      <c r="L77" s="121">
        <f t="shared" si="12"/>
        <v>0.29029582526956044</v>
      </c>
      <c r="M77" s="120">
        <v>3907</v>
      </c>
      <c r="N77" s="121">
        <f t="shared" si="13"/>
        <v>-0.16284551103492606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12"/>
        <v>-</v>
      </c>
      <c r="G78" s="120">
        <v>3919</v>
      </c>
      <c r="H78" s="121" t="str">
        <f t="shared" si="12"/>
        <v>-</v>
      </c>
      <c r="I78" s="120">
        <v>3912</v>
      </c>
      <c r="J78" s="121">
        <f t="shared" si="12"/>
        <v>-1.7861699413115328E-3</v>
      </c>
      <c r="K78" s="120">
        <v>3662</v>
      </c>
      <c r="L78" s="121">
        <f t="shared" si="12"/>
        <v>-6.3905930470347649E-2</v>
      </c>
      <c r="M78" s="120">
        <v>3700</v>
      </c>
      <c r="N78" s="121">
        <f t="shared" si="13"/>
        <v>1.0376843255051948E-2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12"/>
        <v>-</v>
      </c>
      <c r="G79" s="120">
        <v>4369</v>
      </c>
      <c r="H79" s="121" t="str">
        <f t="shared" si="12"/>
        <v>-</v>
      </c>
      <c r="I79" s="120">
        <v>4018</v>
      </c>
      <c r="J79" s="121">
        <f t="shared" si="12"/>
        <v>-8.0338750286106708E-2</v>
      </c>
      <c r="K79" s="120">
        <v>4417</v>
      </c>
      <c r="L79" s="121">
        <f t="shared" si="12"/>
        <v>9.9303135888501703E-2</v>
      </c>
      <c r="M79" s="120">
        <v>4659</v>
      </c>
      <c r="N79" s="121">
        <f t="shared" si="13"/>
        <v>5.4788317862802804E-2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12"/>
        <v>-</v>
      </c>
      <c r="G80" s="120">
        <v>4277</v>
      </c>
      <c r="H80" s="121" t="str">
        <f t="shared" si="12"/>
        <v>-</v>
      </c>
      <c r="I80" s="120">
        <v>3974</v>
      </c>
      <c r="J80" s="121">
        <f t="shared" si="12"/>
        <v>-7.0844049567453826E-2</v>
      </c>
      <c r="K80" s="120">
        <v>4593</v>
      </c>
      <c r="L80" s="121">
        <f t="shared" si="12"/>
        <v>0.15576245596376448</v>
      </c>
      <c r="M80" s="120">
        <v>4454</v>
      </c>
      <c r="N80" s="121">
        <f t="shared" si="13"/>
        <v>-3.026344437187023E-2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2790</v>
      </c>
      <c r="F81" s="121" t="str">
        <f t="shared" si="12"/>
        <v>-</v>
      </c>
      <c r="G81" s="120">
        <v>4945</v>
      </c>
      <c r="H81" s="121">
        <f t="shared" si="12"/>
        <v>0.77240143369175618</v>
      </c>
      <c r="I81" s="120">
        <v>4619</v>
      </c>
      <c r="J81" s="121">
        <f t="shared" si="12"/>
        <v>-6.5925176946410535E-2</v>
      </c>
      <c r="K81" s="120">
        <v>4840</v>
      </c>
      <c r="L81" s="121">
        <f t="shared" si="12"/>
        <v>4.7845854080969863E-2</v>
      </c>
      <c r="M81" s="120">
        <v>4710</v>
      </c>
      <c r="N81" s="121">
        <f t="shared" si="13"/>
        <v>-2.6859504132231371E-2</v>
      </c>
    </row>
    <row r="82" spans="1:15" x14ac:dyDescent="0.25">
      <c r="A82" s="1">
        <v>8</v>
      </c>
      <c r="B82" s="119" t="s">
        <v>87</v>
      </c>
      <c r="C82" s="120">
        <v>3109</v>
      </c>
      <c r="D82" s="121">
        <v>2.776859504132223E-2</v>
      </c>
      <c r="E82" s="120">
        <v>5862</v>
      </c>
      <c r="F82" s="121">
        <f t="shared" si="12"/>
        <v>0.88549372788678027</v>
      </c>
      <c r="G82" s="120">
        <v>4571</v>
      </c>
      <c r="H82" s="121">
        <f t="shared" si="12"/>
        <v>-0.22023200272944388</v>
      </c>
      <c r="I82" s="120">
        <v>4811</v>
      </c>
      <c r="J82" s="121">
        <f t="shared" si="12"/>
        <v>5.2504922336469084E-2</v>
      </c>
      <c r="K82" s="120">
        <v>5272</v>
      </c>
      <c r="L82" s="121">
        <f t="shared" si="12"/>
        <v>9.5822074412803993E-2</v>
      </c>
      <c r="M82" s="120">
        <v>5173</v>
      </c>
      <c r="N82" s="121">
        <f t="shared" si="13"/>
        <v>-1.8778452200303497E-2</v>
      </c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3535</v>
      </c>
      <c r="F83" s="121" t="str">
        <f t="shared" si="12"/>
        <v>-</v>
      </c>
      <c r="G83" s="120">
        <v>3941</v>
      </c>
      <c r="H83" s="121">
        <f t="shared" si="12"/>
        <v>0.11485148514851495</v>
      </c>
      <c r="I83" s="120">
        <v>4120</v>
      </c>
      <c r="J83" s="121">
        <f t="shared" si="12"/>
        <v>4.5419944176604998E-2</v>
      </c>
      <c r="K83" s="120">
        <v>4265</v>
      </c>
      <c r="L83" s="121">
        <f t="shared" si="12"/>
        <v>3.5194174757281482E-2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4725</v>
      </c>
      <c r="F84" s="121" t="str">
        <f t="shared" si="12"/>
        <v>-</v>
      </c>
      <c r="G84" s="120">
        <v>3821</v>
      </c>
      <c r="H84" s="121">
        <f t="shared" si="12"/>
        <v>-0.19132275132275134</v>
      </c>
      <c r="I84" s="120">
        <v>4629</v>
      </c>
      <c r="J84" s="121">
        <f t="shared" si="12"/>
        <v>0.21146296780947393</v>
      </c>
      <c r="K84" s="120">
        <v>4590</v>
      </c>
      <c r="L84" s="121">
        <f t="shared" si="12"/>
        <v>-8.4251458198314477E-3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4318</v>
      </c>
      <c r="F85" s="121" t="str">
        <f t="shared" si="12"/>
        <v>-</v>
      </c>
      <c r="G85" s="120">
        <v>3167</v>
      </c>
      <c r="H85" s="121">
        <f t="shared" si="12"/>
        <v>-0.2665585919407133</v>
      </c>
      <c r="I85" s="120">
        <v>4198</v>
      </c>
      <c r="J85" s="121">
        <f t="shared" si="12"/>
        <v>0.32554467950742016</v>
      </c>
      <c r="K85" s="120">
        <v>4153</v>
      </c>
      <c r="L85" s="121">
        <f t="shared" si="12"/>
        <v>-1.0719390185802813E-2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3617</v>
      </c>
      <c r="F86" s="121" t="str">
        <f t="shared" si="12"/>
        <v>-</v>
      </c>
      <c r="G86" s="120">
        <v>3421</v>
      </c>
      <c r="H86" s="121">
        <f t="shared" si="12"/>
        <v>-5.4188554050317972E-2</v>
      </c>
      <c r="I86" s="120">
        <v>4084</v>
      </c>
      <c r="J86" s="121">
        <f t="shared" si="12"/>
        <v>0.19380298158433207</v>
      </c>
      <c r="K86" s="120">
        <v>3796</v>
      </c>
      <c r="L86" s="121">
        <f t="shared" si="12"/>
        <v>-7.0519098922624868E-2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29237</v>
      </c>
      <c r="F87" s="124" t="str">
        <f t="shared" si="12"/>
        <v>-</v>
      </c>
      <c r="G87" s="123">
        <v>47385</v>
      </c>
      <c r="H87" s="124">
        <f t="shared" si="12"/>
        <v>0.62072032014228551</v>
      </c>
      <c r="I87" s="123">
        <v>49008</v>
      </c>
      <c r="J87" s="124">
        <f t="shared" si="12"/>
        <v>3.4251345362456442E-2</v>
      </c>
      <c r="K87" s="123">
        <v>52595</v>
      </c>
      <c r="L87" s="124">
        <f t="shared" si="12"/>
        <v>7.3192131896833157E-2</v>
      </c>
      <c r="M87" s="123">
        <v>34465</v>
      </c>
      <c r="N87" s="124">
        <v>-3.7048419993853221E-2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255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E95-1</f>
        <v>2020</v>
      </c>
      <c r="D95" s="307"/>
      <c r="E95" s="308">
        <f t="shared" ref="E95" si="14">G95-1</f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5052</v>
      </c>
      <c r="D97" s="121">
        <v>-6.3750926612305414E-2</v>
      </c>
      <c r="E97" s="120">
        <v>372</v>
      </c>
      <c r="F97" s="121">
        <f t="shared" ref="F97:L109" si="15">IFERROR(E97/C97-1,"-")</f>
        <v>-0.92636579572446553</v>
      </c>
      <c r="G97" s="120">
        <v>3389</v>
      </c>
      <c r="H97" s="121">
        <f t="shared" si="15"/>
        <v>8.1102150537634401</v>
      </c>
      <c r="I97" s="120">
        <v>4088</v>
      </c>
      <c r="J97" s="121">
        <f t="shared" si="15"/>
        <v>0.20625553260548823</v>
      </c>
      <c r="K97" s="120">
        <v>4368</v>
      </c>
      <c r="L97" s="121">
        <f t="shared" si="15"/>
        <v>6.8493150684931559E-2</v>
      </c>
      <c r="M97" s="120">
        <v>4398</v>
      </c>
      <c r="N97" s="121">
        <f t="shared" ref="N97:N104" si="16">IFERROR(M97/K97-1,"-")</f>
        <v>6.8681318681318437E-3</v>
      </c>
    </row>
    <row r="98" spans="2:14" x14ac:dyDescent="0.25">
      <c r="B98" s="119" t="s">
        <v>75</v>
      </c>
      <c r="C98" s="120">
        <v>5265</v>
      </c>
      <c r="D98" s="121">
        <v>-7.7125328659070957E-2</v>
      </c>
      <c r="E98" s="120">
        <v>632</v>
      </c>
      <c r="F98" s="121">
        <f t="shared" si="15"/>
        <v>-0.87996201329534662</v>
      </c>
      <c r="G98" s="120">
        <v>3966</v>
      </c>
      <c r="H98" s="121">
        <f t="shared" si="15"/>
        <v>5.2753164556962027</v>
      </c>
      <c r="I98" s="120">
        <v>4110</v>
      </c>
      <c r="J98" s="121">
        <f t="shared" si="15"/>
        <v>3.6308623298033194E-2</v>
      </c>
      <c r="K98" s="120">
        <v>3773</v>
      </c>
      <c r="L98" s="121">
        <f t="shared" si="15"/>
        <v>-8.1995133819951382E-2</v>
      </c>
      <c r="M98" s="120">
        <v>4223</v>
      </c>
      <c r="N98" s="121">
        <f t="shared" si="16"/>
        <v>0.11926848661542544</v>
      </c>
    </row>
    <row r="99" spans="2:14" x14ac:dyDescent="0.25">
      <c r="B99" s="119" t="s">
        <v>77</v>
      </c>
      <c r="C99" s="120">
        <v>2695</v>
      </c>
      <c r="D99" s="121">
        <v>-0.58697318007662835</v>
      </c>
      <c r="E99" s="120">
        <v>975</v>
      </c>
      <c r="F99" s="121">
        <f t="shared" si="15"/>
        <v>-0.63821892393320967</v>
      </c>
      <c r="G99" s="120">
        <v>4470</v>
      </c>
      <c r="H99" s="121">
        <f t="shared" si="15"/>
        <v>3.5846153846153843</v>
      </c>
      <c r="I99" s="120">
        <v>4303</v>
      </c>
      <c r="J99" s="121">
        <f t="shared" si="15"/>
        <v>-3.7360178970917257E-2</v>
      </c>
      <c r="K99" s="120">
        <v>5198</v>
      </c>
      <c r="L99" s="121">
        <f t="shared" si="15"/>
        <v>0.20799442249593314</v>
      </c>
      <c r="M99" s="120">
        <v>4453</v>
      </c>
      <c r="N99" s="121">
        <f t="shared" si="16"/>
        <v>-0.14332435552135436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1312</v>
      </c>
      <c r="F100" s="121" t="str">
        <f t="shared" si="15"/>
        <v>-</v>
      </c>
      <c r="G100" s="120">
        <v>3971</v>
      </c>
      <c r="H100" s="121">
        <f t="shared" si="15"/>
        <v>2.0266768292682928</v>
      </c>
      <c r="I100" s="120">
        <v>4152</v>
      </c>
      <c r="J100" s="121">
        <f t="shared" si="15"/>
        <v>4.5580458322840522E-2</v>
      </c>
      <c r="K100" s="120">
        <v>3717</v>
      </c>
      <c r="L100" s="121">
        <f t="shared" si="15"/>
        <v>-0.10476878612716767</v>
      </c>
      <c r="M100" s="120">
        <v>4271</v>
      </c>
      <c r="N100" s="121">
        <f t="shared" si="16"/>
        <v>0.14904492870594566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1540</v>
      </c>
      <c r="F101" s="121" t="str">
        <f t="shared" si="15"/>
        <v>-</v>
      </c>
      <c r="G101" s="120">
        <v>2578</v>
      </c>
      <c r="H101" s="121">
        <f t="shared" si="15"/>
        <v>0.67402597402597397</v>
      </c>
      <c r="I101" s="120">
        <v>3221</v>
      </c>
      <c r="J101" s="121">
        <f t="shared" si="15"/>
        <v>0.24941815360744757</v>
      </c>
      <c r="K101" s="120">
        <v>3813</v>
      </c>
      <c r="L101" s="121">
        <f t="shared" si="15"/>
        <v>0.1837938528407328</v>
      </c>
      <c r="M101" s="120">
        <v>4093</v>
      </c>
      <c r="N101" s="121">
        <f t="shared" si="16"/>
        <v>7.3432992394440122E-2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1432</v>
      </c>
      <c r="F102" s="121" t="str">
        <f t="shared" si="15"/>
        <v>-</v>
      </c>
      <c r="G102" s="120">
        <v>3005</v>
      </c>
      <c r="H102" s="121">
        <f t="shared" si="15"/>
        <v>1.0984636871508382</v>
      </c>
      <c r="I102" s="120">
        <v>3282</v>
      </c>
      <c r="J102" s="121">
        <f t="shared" si="15"/>
        <v>9.2179700499168016E-2</v>
      </c>
      <c r="K102" s="120">
        <v>3568</v>
      </c>
      <c r="L102" s="121">
        <f t="shared" si="15"/>
        <v>8.7141986593540555E-2</v>
      </c>
      <c r="M102" s="120">
        <v>3959</v>
      </c>
      <c r="N102" s="121">
        <f t="shared" si="16"/>
        <v>0.109585201793722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1933</v>
      </c>
      <c r="F103" s="121" t="str">
        <f t="shared" si="15"/>
        <v>-</v>
      </c>
      <c r="G103" s="120">
        <v>4368</v>
      </c>
      <c r="H103" s="121">
        <f t="shared" si="15"/>
        <v>1.2596999482669426</v>
      </c>
      <c r="I103" s="120">
        <v>4031</v>
      </c>
      <c r="J103" s="121">
        <f t="shared" si="15"/>
        <v>-7.71520146520146E-2</v>
      </c>
      <c r="K103" s="120">
        <v>4365</v>
      </c>
      <c r="L103" s="121">
        <f t="shared" si="15"/>
        <v>8.2857851649714709E-2</v>
      </c>
      <c r="M103" s="120">
        <v>5264</v>
      </c>
      <c r="N103" s="121">
        <f t="shared" si="16"/>
        <v>0.20595647193585331</v>
      </c>
    </row>
    <row r="104" spans="2:14" x14ac:dyDescent="0.25">
      <c r="B104" s="119" t="s">
        <v>87</v>
      </c>
      <c r="C104" s="120">
        <v>1764</v>
      </c>
      <c r="D104" s="121">
        <v>-0.72642679900744422</v>
      </c>
      <c r="E104" s="120">
        <v>2399</v>
      </c>
      <c r="F104" s="121">
        <f t="shared" si="15"/>
        <v>0.35997732426303863</v>
      </c>
      <c r="G104" s="120">
        <v>4192</v>
      </c>
      <c r="H104" s="121">
        <f t="shared" si="15"/>
        <v>0.7473947478115881</v>
      </c>
      <c r="I104" s="120">
        <v>5104</v>
      </c>
      <c r="J104" s="121">
        <f t="shared" si="15"/>
        <v>0.21755725190839703</v>
      </c>
      <c r="K104" s="120">
        <v>4774</v>
      </c>
      <c r="L104" s="121">
        <f t="shared" si="15"/>
        <v>-6.4655172413793149E-2</v>
      </c>
      <c r="M104" s="120">
        <v>5900</v>
      </c>
      <c r="N104" s="121">
        <f t="shared" si="16"/>
        <v>0.23586091328026804</v>
      </c>
    </row>
    <row r="105" spans="2:14" x14ac:dyDescent="0.25">
      <c r="B105" s="119" t="s">
        <v>89</v>
      </c>
      <c r="C105" s="120">
        <v>1176</v>
      </c>
      <c r="D105" s="121">
        <v>-0.77226955848179712</v>
      </c>
      <c r="E105" s="120">
        <v>2176</v>
      </c>
      <c r="F105" s="121">
        <f t="shared" si="15"/>
        <v>0.85034013605442182</v>
      </c>
      <c r="G105" s="120">
        <v>3212</v>
      </c>
      <c r="H105" s="121">
        <f t="shared" si="15"/>
        <v>0.47610294117647056</v>
      </c>
      <c r="I105" s="120">
        <v>3971</v>
      </c>
      <c r="J105" s="121">
        <f t="shared" si="15"/>
        <v>0.23630136986301364</v>
      </c>
      <c r="K105" s="120">
        <v>3928</v>
      </c>
      <c r="L105" s="121">
        <f t="shared" si="15"/>
        <v>-1.0828506673381977E-2</v>
      </c>
      <c r="M105" s="120"/>
      <c r="N105" s="121"/>
    </row>
    <row r="106" spans="2:14" x14ac:dyDescent="0.25">
      <c r="B106" s="119" t="s">
        <v>91</v>
      </c>
      <c r="C106" s="120">
        <v>828</v>
      </c>
      <c r="D106" s="121">
        <v>-0.84920779457293749</v>
      </c>
      <c r="E106" s="120">
        <v>3516</v>
      </c>
      <c r="F106" s="121">
        <f t="shared" si="15"/>
        <v>3.2463768115942031</v>
      </c>
      <c r="G106" s="120">
        <v>3609</v>
      </c>
      <c r="H106" s="121">
        <f t="shared" si="15"/>
        <v>2.6450511945392385E-2</v>
      </c>
      <c r="I106" s="120">
        <v>4485</v>
      </c>
      <c r="J106" s="121">
        <f t="shared" si="15"/>
        <v>0.24272651704073156</v>
      </c>
      <c r="K106" s="120">
        <v>4771</v>
      </c>
      <c r="L106" s="121">
        <f t="shared" si="15"/>
        <v>6.3768115942028913E-2</v>
      </c>
      <c r="M106" s="120"/>
      <c r="N106" s="121"/>
    </row>
    <row r="107" spans="2:14" x14ac:dyDescent="0.25">
      <c r="B107" s="119" t="s">
        <v>93</v>
      </c>
      <c r="C107" s="120">
        <v>526</v>
      </c>
      <c r="D107" s="121">
        <v>-0.90757336144790024</v>
      </c>
      <c r="E107" s="120">
        <v>3380</v>
      </c>
      <c r="F107" s="121">
        <f t="shared" si="15"/>
        <v>5.4258555133079849</v>
      </c>
      <c r="G107" s="120">
        <v>4521</v>
      </c>
      <c r="H107" s="121">
        <f t="shared" si="15"/>
        <v>0.33757396449704147</v>
      </c>
      <c r="I107" s="120">
        <v>4188</v>
      </c>
      <c r="J107" s="121">
        <f t="shared" si="15"/>
        <v>-7.3656270736562668E-2</v>
      </c>
      <c r="K107" s="120">
        <v>4798</v>
      </c>
      <c r="L107" s="121">
        <f t="shared" si="15"/>
        <v>0.14565425023877743</v>
      </c>
      <c r="M107" s="120"/>
      <c r="N107" s="121"/>
    </row>
    <row r="108" spans="2:14" x14ac:dyDescent="0.25">
      <c r="B108" s="119" t="s">
        <v>95</v>
      </c>
      <c r="C108" s="120">
        <v>845</v>
      </c>
      <c r="D108" s="121">
        <v>-0.86088244978597306</v>
      </c>
      <c r="E108" s="120">
        <v>4089</v>
      </c>
      <c r="F108" s="121">
        <f t="shared" si="15"/>
        <v>3.8390532544378697</v>
      </c>
      <c r="G108" s="120">
        <v>4538</v>
      </c>
      <c r="H108" s="121">
        <f t="shared" si="15"/>
        <v>0.10980679872829535</v>
      </c>
      <c r="I108" s="120">
        <v>4613</v>
      </c>
      <c r="J108" s="121">
        <f t="shared" si="15"/>
        <v>1.6527104451300234E-2</v>
      </c>
      <c r="K108" s="120">
        <v>4807</v>
      </c>
      <c r="L108" s="121">
        <f t="shared" si="15"/>
        <v>4.2055061781920644E-2</v>
      </c>
      <c r="M108" s="120"/>
      <c r="N108" s="121"/>
    </row>
    <row r="109" spans="2:14" ht="15.75" x14ac:dyDescent="0.25">
      <c r="B109" s="122" t="s">
        <v>32</v>
      </c>
      <c r="C109" s="123">
        <v>19586</v>
      </c>
      <c r="D109" s="124">
        <v>-0.72268395939230046</v>
      </c>
      <c r="E109" s="123">
        <v>23756</v>
      </c>
      <c r="F109" s="124">
        <f t="shared" si="15"/>
        <v>0.21290717859695696</v>
      </c>
      <c r="G109" s="123">
        <v>45819</v>
      </c>
      <c r="H109" s="124">
        <f t="shared" si="15"/>
        <v>0.92873379356794072</v>
      </c>
      <c r="I109" s="123">
        <v>49548</v>
      </c>
      <c r="J109" s="124">
        <f t="shared" si="15"/>
        <v>8.1385451450271651E-2</v>
      </c>
      <c r="K109" s="123">
        <v>51880</v>
      </c>
      <c r="L109" s="124">
        <f t="shared" si="15"/>
        <v>4.7065471865665565E-2</v>
      </c>
      <c r="M109" s="123">
        <v>36561</v>
      </c>
      <c r="N109" s="124">
        <v>8.8902787705503972E-2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AC8F-4A86-4DD1-850D-52EB23D27BF4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287810</v>
      </c>
      <c r="D8" s="121">
        <f t="shared" ref="D8:D10" si="0">C8/C9-1</f>
        <v>3.3080396562739978E-2</v>
      </c>
    </row>
    <row r="9" spans="1:5" x14ac:dyDescent="0.25">
      <c r="A9" s="1"/>
      <c r="B9" s="119">
        <v>2023</v>
      </c>
      <c r="C9" s="120">
        <v>278594</v>
      </c>
      <c r="D9" s="121">
        <f t="shared" si="0"/>
        <v>8.3530066078866927E-2</v>
      </c>
    </row>
    <row r="10" spans="1:5" x14ac:dyDescent="0.25">
      <c r="A10" s="1"/>
      <c r="B10" s="119">
        <v>2022</v>
      </c>
      <c r="C10" s="120">
        <v>257117</v>
      </c>
      <c r="D10" s="121">
        <f t="shared" si="0"/>
        <v>0.83202228777450027</v>
      </c>
    </row>
    <row r="11" spans="1:5" x14ac:dyDescent="0.25">
      <c r="A11" s="1"/>
      <c r="B11" s="119">
        <v>2021</v>
      </c>
      <c r="C11" s="120">
        <v>140346</v>
      </c>
      <c r="D11" s="121">
        <f>C11/C12-1</f>
        <v>0.45163992925186958</v>
      </c>
    </row>
    <row r="12" spans="1:5" x14ac:dyDescent="0.25">
      <c r="A12" s="1" t="s">
        <v>74</v>
      </c>
      <c r="B12" s="119">
        <v>2020</v>
      </c>
      <c r="C12" s="120">
        <v>96681</v>
      </c>
      <c r="D12" s="121">
        <f t="shared" ref="D12:D21" si="1">C12/C13-1</f>
        <v>-0.61362219451371569</v>
      </c>
    </row>
    <row r="13" spans="1:5" x14ac:dyDescent="0.25">
      <c r="A13" s="1" t="s">
        <v>76</v>
      </c>
      <c r="B13" s="119">
        <v>2019</v>
      </c>
      <c r="C13" s="120">
        <v>250224</v>
      </c>
      <c r="D13" s="121">
        <f t="shared" si="1"/>
        <v>-8.1504103836609998E-2</v>
      </c>
    </row>
    <row r="14" spans="1:5" x14ac:dyDescent="0.25">
      <c r="A14" s="1" t="s">
        <v>78</v>
      </c>
      <c r="B14" s="119">
        <v>2018</v>
      </c>
      <c r="C14" s="120">
        <v>272428</v>
      </c>
      <c r="D14" s="121">
        <f t="shared" si="1"/>
        <v>2.9455887965597727E-2</v>
      </c>
    </row>
    <row r="15" spans="1:5" x14ac:dyDescent="0.25">
      <c r="A15" s="1" t="s">
        <v>80</v>
      </c>
      <c r="B15" s="119">
        <v>2017</v>
      </c>
      <c r="C15" s="120">
        <v>264633</v>
      </c>
      <c r="D15" s="121">
        <f>C15/C16-1</f>
        <v>4.9452140083993346E-2</v>
      </c>
    </row>
    <row r="16" spans="1:5" x14ac:dyDescent="0.25">
      <c r="A16" s="1" t="s">
        <v>82</v>
      </c>
      <c r="B16" s="119">
        <v>2016</v>
      </c>
      <c r="C16" s="120">
        <v>252163</v>
      </c>
      <c r="D16" s="121">
        <f>C16/C17-1</f>
        <v>7.3198447421732649E-2</v>
      </c>
    </row>
    <row r="17" spans="1:5" x14ac:dyDescent="0.25">
      <c r="A17" s="1" t="s">
        <v>84</v>
      </c>
      <c r="B17" s="119">
        <v>2015</v>
      </c>
      <c r="C17" s="120">
        <v>234964</v>
      </c>
      <c r="D17" s="121">
        <f t="shared" si="1"/>
        <v>3.4199846826940883E-2</v>
      </c>
    </row>
    <row r="18" spans="1:5" x14ac:dyDescent="0.25">
      <c r="A18" s="1" t="s">
        <v>86</v>
      </c>
      <c r="B18" s="119">
        <v>2014</v>
      </c>
      <c r="C18" s="120">
        <v>227194</v>
      </c>
      <c r="D18" s="121">
        <f t="shared" si="1"/>
        <v>1.3806336456938961E-2</v>
      </c>
    </row>
    <row r="19" spans="1:5" x14ac:dyDescent="0.25">
      <c r="A19" s="1" t="s">
        <v>88</v>
      </c>
      <c r="B19" s="119">
        <v>2013</v>
      </c>
      <c r="C19" s="120">
        <v>224100</v>
      </c>
      <c r="D19" s="121">
        <f t="shared" si="1"/>
        <v>-3.5627143588706334E-2</v>
      </c>
    </row>
    <row r="20" spans="1:5" x14ac:dyDescent="0.25">
      <c r="A20" s="1" t="s">
        <v>90</v>
      </c>
      <c r="B20" s="119">
        <v>2012</v>
      </c>
      <c r="C20" s="120">
        <v>232379</v>
      </c>
      <c r="D20" s="121">
        <f>C20/C21-1</f>
        <v>-1.2686678138210894E-2</v>
      </c>
    </row>
    <row r="21" spans="1:5" x14ac:dyDescent="0.25">
      <c r="A21" s="1" t="s">
        <v>92</v>
      </c>
      <c r="B21" s="119">
        <v>2011</v>
      </c>
      <c r="C21" s="120">
        <v>235365</v>
      </c>
      <c r="D21" s="121">
        <f t="shared" si="1"/>
        <v>0.22836729155358859</v>
      </c>
    </row>
    <row r="22" spans="1:5" x14ac:dyDescent="0.25">
      <c r="A22" s="1" t="s">
        <v>94</v>
      </c>
      <c r="B22" s="119">
        <v>2010</v>
      </c>
      <c r="C22" s="120">
        <v>191608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257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4" t="s">
        <v>139</v>
      </c>
      <c r="D29" s="305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235930</v>
      </c>
      <c r="D31" s="121">
        <f t="shared" ref="D31:D44" si="2">C31/C32-1</f>
        <v>3.0055098102564459E-2</v>
      </c>
    </row>
    <row r="32" spans="1:5" x14ac:dyDescent="0.25">
      <c r="B32" s="119">
        <v>2023</v>
      </c>
      <c r="C32" s="120">
        <v>229046</v>
      </c>
      <c r="D32" s="121">
        <f t="shared" si="2"/>
        <v>8.3995115902658846E-2</v>
      </c>
    </row>
    <row r="33" spans="2:4" x14ac:dyDescent="0.25">
      <c r="B33" s="119">
        <v>2022</v>
      </c>
      <c r="C33" s="120">
        <v>211298</v>
      </c>
      <c r="D33" s="121">
        <f t="shared" si="2"/>
        <v>0.81231666523715584</v>
      </c>
    </row>
    <row r="34" spans="2:4" x14ac:dyDescent="0.25">
      <c r="B34" s="119">
        <v>2021</v>
      </c>
      <c r="C34" s="120">
        <v>116590</v>
      </c>
      <c r="D34" s="121">
        <f t="shared" si="2"/>
        <v>0.51229003177897403</v>
      </c>
    </row>
    <row r="35" spans="2:4" x14ac:dyDescent="0.25">
      <c r="B35" s="119">
        <v>2020</v>
      </c>
      <c r="C35" s="120">
        <v>77095</v>
      </c>
      <c r="D35" s="121">
        <f t="shared" si="2"/>
        <v>-0.57073336414305365</v>
      </c>
    </row>
    <row r="36" spans="2:4" x14ac:dyDescent="0.25">
      <c r="B36" s="119">
        <v>2019</v>
      </c>
      <c r="C36" s="120">
        <v>179597</v>
      </c>
      <c r="D36" s="121">
        <f t="shared" si="2"/>
        <v>2.7295867295867193E-2</v>
      </c>
    </row>
    <row r="37" spans="2:4" x14ac:dyDescent="0.25">
      <c r="B37" s="119">
        <v>2018</v>
      </c>
      <c r="C37" s="120">
        <v>174825</v>
      </c>
      <c r="D37" s="121">
        <f t="shared" si="2"/>
        <v>2.4933752315737578E-2</v>
      </c>
    </row>
    <row r="38" spans="2:4" x14ac:dyDescent="0.25">
      <c r="B38" s="119">
        <v>2017</v>
      </c>
      <c r="C38" s="120">
        <v>170572</v>
      </c>
      <c r="D38" s="121">
        <f>C38/C39-1</f>
        <v>8.4186629460589746E-3</v>
      </c>
    </row>
    <row r="39" spans="2:4" x14ac:dyDescent="0.25">
      <c r="B39" s="119">
        <v>2016</v>
      </c>
      <c r="C39" s="120">
        <v>169148</v>
      </c>
      <c r="D39" s="121">
        <f>C39/C40-1</f>
        <v>4.1078976112456367E-3</v>
      </c>
    </row>
    <row r="40" spans="2:4" x14ac:dyDescent="0.25">
      <c r="B40" s="119">
        <v>2015</v>
      </c>
      <c r="C40" s="120">
        <v>168456</v>
      </c>
      <c r="D40" s="121">
        <f t="shared" si="2"/>
        <v>9.6496170120949909E-3</v>
      </c>
    </row>
    <row r="41" spans="2:4" x14ac:dyDescent="0.25">
      <c r="B41" s="119">
        <v>2014</v>
      </c>
      <c r="C41" s="120">
        <v>166846</v>
      </c>
      <c r="D41" s="121">
        <f t="shared" si="2"/>
        <v>2.8611941678739816E-2</v>
      </c>
    </row>
    <row r="42" spans="2:4" x14ac:dyDescent="0.25">
      <c r="B42" s="119">
        <v>2013</v>
      </c>
      <c r="C42" s="120">
        <v>162205</v>
      </c>
      <c r="D42" s="121">
        <f t="shared" si="2"/>
        <v>1.1356552545658261E-3</v>
      </c>
    </row>
    <row r="43" spans="2:4" x14ac:dyDescent="0.25">
      <c r="B43" s="119">
        <v>2012</v>
      </c>
      <c r="C43" s="120">
        <v>162021</v>
      </c>
      <c r="D43" s="121">
        <f>C43/C44-1</f>
        <v>5.1292532897298182E-2</v>
      </c>
    </row>
    <row r="44" spans="2:4" x14ac:dyDescent="0.25">
      <c r="B44" s="119">
        <v>2011</v>
      </c>
      <c r="C44" s="120">
        <v>154116</v>
      </c>
      <c r="D44" s="121">
        <f t="shared" si="2"/>
        <v>0.176655621554765</v>
      </c>
    </row>
    <row r="45" spans="2:4" x14ac:dyDescent="0.25">
      <c r="B45" s="119">
        <v>2010</v>
      </c>
      <c r="C45" s="120">
        <v>130978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258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183335</v>
      </c>
      <c r="D54" s="121">
        <f t="shared" ref="D54:D56" si="3">C54/C55-1</f>
        <v>1.8312800630977843E-2</v>
      </c>
    </row>
    <row r="55" spans="1:5" x14ac:dyDescent="0.25">
      <c r="A55" s="1"/>
      <c r="B55" s="119">
        <v>2023</v>
      </c>
      <c r="C55" s="120">
        <v>180038</v>
      </c>
      <c r="D55" s="121">
        <f t="shared" si="3"/>
        <v>9.8375357659246099E-2</v>
      </c>
    </row>
    <row r="56" spans="1:5" x14ac:dyDescent="0.25">
      <c r="A56" s="1"/>
      <c r="B56" s="119">
        <v>2022</v>
      </c>
      <c r="C56" s="120">
        <v>163913</v>
      </c>
      <c r="D56" s="121">
        <f t="shared" si="3"/>
        <v>0.8764438542465629</v>
      </c>
    </row>
    <row r="57" spans="1:5" x14ac:dyDescent="0.25">
      <c r="A57" s="1"/>
      <c r="B57" s="119">
        <v>2021</v>
      </c>
      <c r="C57" s="120">
        <v>87353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149743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 t="e">
        <f t="shared" si="4"/>
        <v>#DIV/0!</v>
      </c>
    </row>
    <row r="64" spans="1:5" x14ac:dyDescent="0.25">
      <c r="A64" s="1">
        <v>8</v>
      </c>
      <c r="B64" s="119">
        <v>2014</v>
      </c>
      <c r="C64" s="120">
        <v>0</v>
      </c>
      <c r="D64" s="121" t="e">
        <f t="shared" si="4"/>
        <v>#DIV/0!</v>
      </c>
    </row>
    <row r="65" spans="1:5" x14ac:dyDescent="0.25">
      <c r="A65" s="1">
        <v>9</v>
      </c>
      <c r="B65" s="119">
        <v>2013</v>
      </c>
      <c r="C65" s="120">
        <v>0</v>
      </c>
      <c r="D65" s="121" t="e">
        <f t="shared" si="4"/>
        <v>#DIV/0!</v>
      </c>
    </row>
    <row r="66" spans="1:5" x14ac:dyDescent="0.25">
      <c r="A66" s="1">
        <v>10</v>
      </c>
      <c r="B66" s="119">
        <v>2012</v>
      </c>
      <c r="C66" s="120">
        <v>0</v>
      </c>
      <c r="D66" s="121" t="e">
        <f>C66/C67-1</f>
        <v>#DIV/0!</v>
      </c>
    </row>
    <row r="67" spans="1:5" x14ac:dyDescent="0.25">
      <c r="A67" s="1">
        <v>11</v>
      </c>
      <c r="B67" s="119">
        <v>2011</v>
      </c>
      <c r="C67" s="120">
        <v>0</v>
      </c>
      <c r="D67" s="121" t="e">
        <f t="shared" si="4"/>
        <v>#DIV/0!</v>
      </c>
    </row>
    <row r="68" spans="1:5" x14ac:dyDescent="0.25">
      <c r="A68" s="1">
        <v>12</v>
      </c>
      <c r="B68" s="119">
        <v>2010</v>
      </c>
      <c r="C68" s="120">
        <v>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52595</v>
      </c>
      <c r="D77" s="121">
        <f t="shared" ref="D77:D83" si="5">C77/C78-1</f>
        <v>7.3192131896833157E-2</v>
      </c>
    </row>
    <row r="78" spans="1:5" x14ac:dyDescent="0.25">
      <c r="A78" s="1"/>
      <c r="B78" s="119">
        <v>2023</v>
      </c>
      <c r="C78" s="120">
        <v>49008</v>
      </c>
      <c r="D78" s="121">
        <f t="shared" si="5"/>
        <v>3.4251345362456442E-2</v>
      </c>
    </row>
    <row r="79" spans="1:5" x14ac:dyDescent="0.25">
      <c r="A79" s="1"/>
      <c r="B79" s="119">
        <v>2022</v>
      </c>
      <c r="C79" s="120">
        <v>47385</v>
      </c>
      <c r="D79" s="121">
        <f t="shared" si="5"/>
        <v>0.62072032014228551</v>
      </c>
    </row>
    <row r="80" spans="1:5" x14ac:dyDescent="0.25">
      <c r="A80" s="1"/>
      <c r="B80" s="119">
        <v>2021</v>
      </c>
      <c r="C80" s="120">
        <v>29237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29854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259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4" t="s">
        <v>34</v>
      </c>
      <c r="D98" s="305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51880</v>
      </c>
      <c r="D100" s="121">
        <f t="shared" ref="D100:D113" si="8">C100/C101-1</f>
        <v>4.7065471865665565E-2</v>
      </c>
    </row>
    <row r="101" spans="2:5" x14ac:dyDescent="0.25">
      <c r="B101" s="119">
        <v>2023</v>
      </c>
      <c r="C101" s="120">
        <v>49548</v>
      </c>
      <c r="D101" s="121">
        <f t="shared" si="8"/>
        <v>8.1385451450271651E-2</v>
      </c>
    </row>
    <row r="102" spans="2:5" x14ac:dyDescent="0.25">
      <c r="B102" s="119">
        <v>2022</v>
      </c>
      <c r="C102" s="120">
        <v>45819</v>
      </c>
      <c r="D102" s="121">
        <f t="shared" si="8"/>
        <v>0.92873379356794072</v>
      </c>
    </row>
    <row r="103" spans="2:5" x14ac:dyDescent="0.25">
      <c r="B103" s="119">
        <v>2021</v>
      </c>
      <c r="C103" s="120">
        <v>23756</v>
      </c>
      <c r="D103" s="121">
        <f t="shared" si="8"/>
        <v>0.21290717859695696</v>
      </c>
    </row>
    <row r="104" spans="2:5" x14ac:dyDescent="0.25">
      <c r="B104" s="119">
        <v>2020</v>
      </c>
      <c r="C104" s="120">
        <v>19586</v>
      </c>
      <c r="D104" s="121">
        <f t="shared" si="8"/>
        <v>-0.72268395939230046</v>
      </c>
    </row>
    <row r="105" spans="2:5" x14ac:dyDescent="0.25">
      <c r="B105" s="119">
        <v>2019</v>
      </c>
      <c r="C105" s="120">
        <v>70627</v>
      </c>
      <c r="D105" s="121">
        <f t="shared" si="8"/>
        <v>-0.27638494718400053</v>
      </c>
    </row>
    <row r="106" spans="2:5" x14ac:dyDescent="0.25">
      <c r="B106" s="119">
        <v>2018</v>
      </c>
      <c r="C106" s="120">
        <v>97603</v>
      </c>
      <c r="D106" s="121">
        <f t="shared" si="8"/>
        <v>3.7656414454449783E-2</v>
      </c>
    </row>
    <row r="107" spans="2:5" x14ac:dyDescent="0.25">
      <c r="B107" s="119">
        <v>2017</v>
      </c>
      <c r="C107" s="120">
        <v>94061</v>
      </c>
      <c r="D107" s="121">
        <f t="shared" si="8"/>
        <v>0.13306029030898037</v>
      </c>
    </row>
    <row r="108" spans="2:5" x14ac:dyDescent="0.25">
      <c r="B108" s="119">
        <v>2016</v>
      </c>
      <c r="C108" s="120">
        <v>83015</v>
      </c>
      <c r="D108" s="121">
        <f t="shared" si="8"/>
        <v>0.24819570577975592</v>
      </c>
    </row>
    <row r="109" spans="2:5" x14ac:dyDescent="0.25">
      <c r="B109" s="119">
        <v>2015</v>
      </c>
      <c r="C109" s="120">
        <v>66508</v>
      </c>
      <c r="D109" s="121">
        <f t="shared" si="8"/>
        <v>0.10207463379068082</v>
      </c>
    </row>
    <row r="110" spans="2:5" x14ac:dyDescent="0.25">
      <c r="B110" s="119">
        <v>2014</v>
      </c>
      <c r="C110" s="120">
        <v>60348</v>
      </c>
      <c r="D110" s="121">
        <f t="shared" si="8"/>
        <v>-2.4993941352290161E-2</v>
      </c>
    </row>
    <row r="111" spans="2:5" x14ac:dyDescent="0.25">
      <c r="B111" s="119">
        <v>2013</v>
      </c>
      <c r="C111" s="120">
        <v>61895</v>
      </c>
      <c r="D111" s="121">
        <f t="shared" si="8"/>
        <v>-0.12028482901731141</v>
      </c>
    </row>
    <row r="112" spans="2:5" x14ac:dyDescent="0.25">
      <c r="B112" s="119">
        <v>2012</v>
      </c>
      <c r="C112" s="120">
        <v>70358</v>
      </c>
      <c r="D112" s="121">
        <f t="shared" si="8"/>
        <v>-0.13404472670432865</v>
      </c>
    </row>
    <row r="113" spans="2:4" x14ac:dyDescent="0.25">
      <c r="B113" s="119">
        <v>2011</v>
      </c>
      <c r="C113" s="120">
        <v>81249</v>
      </c>
      <c r="D113" s="121">
        <f t="shared" si="8"/>
        <v>0.3400791687283522</v>
      </c>
    </row>
    <row r="114" spans="2:4" x14ac:dyDescent="0.25">
      <c r="B114" s="119">
        <v>2010</v>
      </c>
      <c r="C114" s="120">
        <v>60630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215D3-710A-4BDE-90B8-EA464971C57C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260</v>
      </c>
      <c r="D5" s="131" t="s">
        <v>231</v>
      </c>
      <c r="E5" s="131" t="s">
        <v>232</v>
      </c>
      <c r="F5" s="131" t="s">
        <v>233</v>
      </c>
      <c r="G5" s="131" t="s">
        <v>234</v>
      </c>
      <c r="H5" s="131" t="s">
        <v>235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agosto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agosto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1201306</v>
      </c>
      <c r="D6" s="135">
        <v>1031934</v>
      </c>
      <c r="E6" s="135">
        <v>3101117</v>
      </c>
      <c r="F6" s="135">
        <v>3425135</v>
      </c>
      <c r="G6" s="135">
        <v>3660664</v>
      </c>
      <c r="H6" s="135">
        <v>3636256</v>
      </c>
      <c r="I6" s="136">
        <f>IFERROR(H6/G6-1,"-")</f>
        <v>-6.6676428101568597E-3</v>
      </c>
      <c r="J6" s="135">
        <f>IFERROR(H6-G6,"-")</f>
        <v>-24408</v>
      </c>
      <c r="K6" s="136">
        <f t="shared" ref="K6:K57" si="0">IFERROR(H6/$H$6,"-")</f>
        <v>1</v>
      </c>
      <c r="L6" s="137">
        <f>H6/H6</f>
        <v>1</v>
      </c>
      <c r="M6" s="135">
        <v>152176</v>
      </c>
      <c r="N6" s="135">
        <v>286184</v>
      </c>
      <c r="O6" s="135">
        <v>442299</v>
      </c>
      <c r="P6" s="135">
        <v>447853</v>
      </c>
      <c r="Q6" s="135">
        <v>494247</v>
      </c>
      <c r="R6" s="135">
        <v>484410</v>
      </c>
      <c r="S6" s="136">
        <f>IFERROR(R6/Q6-1,"-")</f>
        <v>-1.9903003963605226E-2</v>
      </c>
      <c r="T6" s="135">
        <f t="shared" ref="T6:T57" si="1">R6-Q6</f>
        <v>-9837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914906</v>
      </c>
      <c r="D7" s="139">
        <v>808744</v>
      </c>
      <c r="E7" s="139">
        <v>2458403</v>
      </c>
      <c r="F7" s="139">
        <v>2697945</v>
      </c>
      <c r="G7" s="139">
        <v>2857454</v>
      </c>
      <c r="H7" s="139">
        <v>2796345</v>
      </c>
      <c r="I7" s="140">
        <f t="shared" ref="I7:I57" si="2">IFERROR(H7/G7-1,"-")</f>
        <v>-2.1385821084083934E-2</v>
      </c>
      <c r="J7" s="139">
        <f t="shared" ref="J7:J57" si="3">IFERROR(H7-G7,"-")</f>
        <v>-61109</v>
      </c>
      <c r="K7" s="140">
        <f t="shared" si="0"/>
        <v>0.76901763792208244</v>
      </c>
      <c r="L7" s="140">
        <f>H7/H6</f>
        <v>0.76901763792208244</v>
      </c>
      <c r="M7" s="139">
        <v>120031</v>
      </c>
      <c r="N7" s="139">
        <v>230328</v>
      </c>
      <c r="O7" s="139">
        <v>347304</v>
      </c>
      <c r="P7" s="139">
        <v>346742</v>
      </c>
      <c r="Q7" s="139">
        <v>384377</v>
      </c>
      <c r="R7" s="139">
        <v>365975</v>
      </c>
      <c r="S7" s="140">
        <f t="shared" ref="S7:S57" si="4">IFERROR(R7/Q7-1,"-")</f>
        <v>-4.7874872846190075E-2</v>
      </c>
      <c r="T7" s="139">
        <f t="shared" si="1"/>
        <v>-18402</v>
      </c>
      <c r="U7" s="140">
        <f t="shared" ref="U7:U57" si="5">IFERROR(P7/$P$6,"-")</f>
        <v>0.7742317233556546</v>
      </c>
      <c r="V7" s="140">
        <f>IFERROR(R7/R6,"-")</f>
        <v>0.75550669887079125</v>
      </c>
    </row>
    <row r="8" spans="1:22" x14ac:dyDescent="0.25">
      <c r="B8" s="99" t="s">
        <v>142</v>
      </c>
      <c r="C8" s="53">
        <v>727101</v>
      </c>
      <c r="D8" s="53">
        <v>664620</v>
      </c>
      <c r="E8" s="53">
        <v>2023705</v>
      </c>
      <c r="F8" s="53">
        <v>2210182</v>
      </c>
      <c r="G8" s="53">
        <v>2353453</v>
      </c>
      <c r="H8" s="53">
        <v>2294310</v>
      </c>
      <c r="I8" s="100">
        <f t="shared" si="2"/>
        <v>-2.5130308529637047E-2</v>
      </c>
      <c r="J8" s="53">
        <f t="shared" si="3"/>
        <v>-59143</v>
      </c>
      <c r="K8" s="100">
        <f t="shared" si="0"/>
        <v>0.6309539262362166</v>
      </c>
      <c r="L8" s="100">
        <f>H8/H6</f>
        <v>0.6309539262362166</v>
      </c>
      <c r="M8" s="53">
        <v>94104</v>
      </c>
      <c r="N8" s="53">
        <v>193973</v>
      </c>
      <c r="O8" s="53">
        <v>285837</v>
      </c>
      <c r="P8" s="53">
        <v>291854</v>
      </c>
      <c r="Q8" s="53">
        <v>320782</v>
      </c>
      <c r="R8" s="53">
        <v>302751</v>
      </c>
      <c r="S8" s="100">
        <f t="shared" si="4"/>
        <v>-5.6209513002599909E-2</v>
      </c>
      <c r="T8" s="53">
        <f t="shared" si="1"/>
        <v>-18031</v>
      </c>
      <c r="U8" s="100">
        <f t="shared" si="5"/>
        <v>0.65167365184558323</v>
      </c>
      <c r="V8" s="100">
        <f>IFERROR(R8/R6,"-")</f>
        <v>0.62498916207345012</v>
      </c>
    </row>
    <row r="9" spans="1:22" x14ac:dyDescent="0.25">
      <c r="B9" s="99" t="s">
        <v>144</v>
      </c>
      <c r="C9" s="53">
        <v>187805</v>
      </c>
      <c r="D9" s="53">
        <v>144124</v>
      </c>
      <c r="E9" s="53">
        <v>434698</v>
      </c>
      <c r="F9" s="53">
        <v>487763</v>
      </c>
      <c r="G9" s="53">
        <v>504001</v>
      </c>
      <c r="H9" s="53">
        <v>502035</v>
      </c>
      <c r="I9" s="100">
        <f t="shared" si="2"/>
        <v>-3.9007859111390708E-3</v>
      </c>
      <c r="J9" s="53">
        <f t="shared" si="3"/>
        <v>-1966</v>
      </c>
      <c r="K9" s="100">
        <f t="shared" si="0"/>
        <v>0.1380637116858659</v>
      </c>
      <c r="L9" s="100">
        <f>H9/H6</f>
        <v>0.1380637116858659</v>
      </c>
      <c r="M9" s="53">
        <v>25927</v>
      </c>
      <c r="N9" s="53">
        <v>36355</v>
      </c>
      <c r="O9" s="53">
        <v>61467</v>
      </c>
      <c r="P9" s="53">
        <v>54888</v>
      </c>
      <c r="Q9" s="53">
        <v>63595</v>
      </c>
      <c r="R9" s="53">
        <v>63224</v>
      </c>
      <c r="S9" s="100">
        <f t="shared" si="4"/>
        <v>-5.8337919647770686E-3</v>
      </c>
      <c r="T9" s="53">
        <f t="shared" si="1"/>
        <v>-371</v>
      </c>
      <c r="U9" s="100">
        <f t="shared" si="5"/>
        <v>0.12255807151007138</v>
      </c>
      <c r="V9" s="100">
        <f>IFERROR(R9/R6,"-")</f>
        <v>0.1305175367973411</v>
      </c>
    </row>
    <row r="10" spans="1:22" ht="16.5" thickBot="1" x14ac:dyDescent="0.3">
      <c r="B10" s="141" t="s">
        <v>65</v>
      </c>
      <c r="C10" s="142">
        <v>280673</v>
      </c>
      <c r="D10" s="142">
        <v>223190</v>
      </c>
      <c r="E10" s="142">
        <v>642714</v>
      </c>
      <c r="F10" s="142">
        <v>727190</v>
      </c>
      <c r="G10" s="142">
        <v>803210</v>
      </c>
      <c r="H10" s="142">
        <v>839911</v>
      </c>
      <c r="I10" s="143">
        <f t="shared" si="2"/>
        <v>4.5692907209820666E-2</v>
      </c>
      <c r="J10" s="142">
        <f t="shared" si="3"/>
        <v>36701</v>
      </c>
      <c r="K10" s="143">
        <f t="shared" si="0"/>
        <v>0.2309823620779175</v>
      </c>
      <c r="L10" s="143">
        <f>H10/H6</f>
        <v>0.2309823620779175</v>
      </c>
      <c r="M10" s="142">
        <v>32145</v>
      </c>
      <c r="N10" s="142">
        <v>55856</v>
      </c>
      <c r="O10" s="142">
        <v>94995</v>
      </c>
      <c r="P10" s="142">
        <v>101111</v>
      </c>
      <c r="Q10" s="142">
        <v>109870</v>
      </c>
      <c r="R10" s="142">
        <v>118435</v>
      </c>
      <c r="S10" s="143">
        <f t="shared" si="4"/>
        <v>7.7955765905160623E-2</v>
      </c>
      <c r="T10" s="142">
        <f t="shared" si="1"/>
        <v>8565</v>
      </c>
      <c r="U10" s="143">
        <f t="shared" si="5"/>
        <v>0.22576827664434534</v>
      </c>
      <c r="V10" s="143">
        <f>IFERROR(R10/R6,"-")</f>
        <v>0.24449330112920872</v>
      </c>
    </row>
    <row r="11" spans="1:22" ht="15.75" x14ac:dyDescent="0.25">
      <c r="A11" s="144">
        <f>G11/$G$11</f>
        <v>1</v>
      </c>
      <c r="B11" s="134" t="s">
        <v>46</v>
      </c>
      <c r="C11" s="135">
        <v>396965</v>
      </c>
      <c r="D11" s="135">
        <v>400181</v>
      </c>
      <c r="E11" s="135">
        <v>1157727</v>
      </c>
      <c r="F11" s="135">
        <v>1246990</v>
      </c>
      <c r="G11" s="135">
        <v>1301111</v>
      </c>
      <c r="H11" s="135">
        <v>1237425</v>
      </c>
      <c r="I11" s="136">
        <f t="shared" si="2"/>
        <v>-4.8947399568522565E-2</v>
      </c>
      <c r="J11" s="135">
        <f t="shared" si="3"/>
        <v>-63686</v>
      </c>
      <c r="K11" s="136">
        <f t="shared" si="0"/>
        <v>0.34030194793765894</v>
      </c>
      <c r="L11" s="137">
        <f>H11/H11</f>
        <v>1</v>
      </c>
      <c r="M11" s="135">
        <v>52795</v>
      </c>
      <c r="N11" s="135">
        <v>118184</v>
      </c>
      <c r="O11" s="135">
        <v>164674</v>
      </c>
      <c r="P11" s="135">
        <v>166974</v>
      </c>
      <c r="Q11" s="135">
        <v>175399</v>
      </c>
      <c r="R11" s="135">
        <v>164094</v>
      </c>
      <c r="S11" s="136">
        <f t="shared" si="4"/>
        <v>-6.4453047052719814E-2</v>
      </c>
      <c r="T11" s="135">
        <f t="shared" si="1"/>
        <v>-11305</v>
      </c>
      <c r="U11" s="136">
        <f t="shared" si="5"/>
        <v>0.37283215698008054</v>
      </c>
      <c r="V11" s="137">
        <f>IFERROR(R11/R11,"-")</f>
        <v>1</v>
      </c>
    </row>
    <row r="12" spans="1:22" ht="15.75" x14ac:dyDescent="0.25">
      <c r="A12" s="144">
        <f>G12/$G$11</f>
        <v>0.81401971084711455</v>
      </c>
      <c r="B12" s="138" t="s">
        <v>62</v>
      </c>
      <c r="C12" s="139">
        <v>323732</v>
      </c>
      <c r="D12" s="139">
        <v>332691</v>
      </c>
      <c r="E12" s="139">
        <v>990351</v>
      </c>
      <c r="F12" s="139">
        <v>1019717</v>
      </c>
      <c r="G12" s="139">
        <v>1059130</v>
      </c>
      <c r="H12" s="139">
        <v>985309</v>
      </c>
      <c r="I12" s="140">
        <f t="shared" si="2"/>
        <v>-6.9699659154211502E-2</v>
      </c>
      <c r="J12" s="139">
        <f t="shared" si="3"/>
        <v>-73821</v>
      </c>
      <c r="K12" s="140">
        <f t="shared" si="0"/>
        <v>0.27096799565267132</v>
      </c>
      <c r="L12" s="140">
        <f>H12/H11</f>
        <v>0.79625755096268458</v>
      </c>
      <c r="M12" s="139">
        <v>43908</v>
      </c>
      <c r="N12" s="139">
        <v>100580</v>
      </c>
      <c r="O12" s="139">
        <v>138022</v>
      </c>
      <c r="P12" s="139">
        <v>134916</v>
      </c>
      <c r="Q12" s="139">
        <v>143446</v>
      </c>
      <c r="R12" s="139">
        <v>124990</v>
      </c>
      <c r="S12" s="140">
        <f t="shared" si="4"/>
        <v>-0.12866165665128337</v>
      </c>
      <c r="T12" s="139">
        <f t="shared" si="1"/>
        <v>-18456</v>
      </c>
      <c r="U12" s="140">
        <f t="shared" si="5"/>
        <v>0.30125063357842863</v>
      </c>
      <c r="V12" s="140">
        <f>IFERROR(R12/R11,"-")</f>
        <v>0.7616975635915999</v>
      </c>
    </row>
    <row r="13" spans="1:22" x14ac:dyDescent="0.25">
      <c r="A13" s="144">
        <f>G13/$G$11</f>
        <v>0.73446385435216521</v>
      </c>
      <c r="B13" s="99" t="s">
        <v>142</v>
      </c>
      <c r="C13" s="53">
        <v>284685</v>
      </c>
      <c r="D13" s="53">
        <v>314175</v>
      </c>
      <c r="E13" s="53">
        <v>883564</v>
      </c>
      <c r="F13" s="53">
        <v>908738</v>
      </c>
      <c r="G13" s="53">
        <v>955619</v>
      </c>
      <c r="H13" s="53">
        <v>877983</v>
      </c>
      <c r="I13" s="100">
        <f t="shared" si="2"/>
        <v>-8.124158268096382E-2</v>
      </c>
      <c r="J13" s="53">
        <f t="shared" si="3"/>
        <v>-77636</v>
      </c>
      <c r="K13" s="100">
        <f t="shared" si="0"/>
        <v>0.24145247199317099</v>
      </c>
      <c r="L13" s="100">
        <f>H13/H11</f>
        <v>0.70952421358870232</v>
      </c>
      <c r="M13" s="53">
        <v>40708</v>
      </c>
      <c r="N13" s="53">
        <v>92057</v>
      </c>
      <c r="O13" s="53">
        <v>121901</v>
      </c>
      <c r="P13" s="53">
        <v>120435</v>
      </c>
      <c r="Q13" s="53">
        <v>130238</v>
      </c>
      <c r="R13" s="53">
        <v>110862</v>
      </c>
      <c r="S13" s="100">
        <f t="shared" si="4"/>
        <v>-0.1487737833811944</v>
      </c>
      <c r="T13" s="53">
        <f t="shared" si="1"/>
        <v>-19376</v>
      </c>
      <c r="U13" s="100">
        <f t="shared" si="5"/>
        <v>0.268916363181669</v>
      </c>
      <c r="V13" s="100">
        <f>IFERROR(R13/R11,"-")</f>
        <v>0.67560057040476795</v>
      </c>
    </row>
    <row r="14" spans="1:22" x14ac:dyDescent="0.25">
      <c r="A14" s="144">
        <f>G14/$G$11</f>
        <v>7.9555856494949312E-2</v>
      </c>
      <c r="B14" s="99" t="s">
        <v>144</v>
      </c>
      <c r="C14" s="53">
        <v>39047</v>
      </c>
      <c r="D14" s="53">
        <v>18516</v>
      </c>
      <c r="E14" s="53">
        <v>106787</v>
      </c>
      <c r="F14" s="53">
        <v>110979</v>
      </c>
      <c r="G14" s="53">
        <v>103511</v>
      </c>
      <c r="H14" s="53">
        <v>107326</v>
      </c>
      <c r="I14" s="100">
        <f t="shared" si="2"/>
        <v>3.6855986320294409E-2</v>
      </c>
      <c r="J14" s="53">
        <f t="shared" si="3"/>
        <v>3815</v>
      </c>
      <c r="K14" s="100">
        <f t="shared" si="0"/>
        <v>2.9515523659500321E-2</v>
      </c>
      <c r="L14" s="100">
        <f>H14/H11</f>
        <v>8.6733337373982256E-2</v>
      </c>
      <c r="M14" s="53">
        <v>3200</v>
      </c>
      <c r="N14" s="53">
        <v>8523</v>
      </c>
      <c r="O14" s="53">
        <v>16121</v>
      </c>
      <c r="P14" s="53">
        <v>14481</v>
      </c>
      <c r="Q14" s="53">
        <v>13208</v>
      </c>
      <c r="R14" s="53">
        <v>14128</v>
      </c>
      <c r="S14" s="100">
        <f t="shared" si="4"/>
        <v>6.9654754694124854E-2</v>
      </c>
      <c r="T14" s="53">
        <f t="shared" si="1"/>
        <v>920</v>
      </c>
      <c r="U14" s="100">
        <f t="shared" si="5"/>
        <v>3.2334270396759651E-2</v>
      </c>
      <c r="V14" s="100">
        <f>IFERROR(R14/R11,"-")</f>
        <v>8.6096993186831935E-2</v>
      </c>
    </row>
    <row r="15" spans="1:22" ht="16.5" thickBot="1" x14ac:dyDescent="0.3">
      <c r="A15" s="144">
        <f>G15/$G$11</f>
        <v>0.1859802891528855</v>
      </c>
      <c r="B15" s="141" t="s">
        <v>65</v>
      </c>
      <c r="C15" s="142">
        <v>73233</v>
      </c>
      <c r="D15" s="142">
        <v>67490</v>
      </c>
      <c r="E15" s="142">
        <v>167376</v>
      </c>
      <c r="F15" s="142">
        <v>227273</v>
      </c>
      <c r="G15" s="142">
        <v>241981</v>
      </c>
      <c r="H15" s="142">
        <v>252116</v>
      </c>
      <c r="I15" s="143">
        <f t="shared" si="2"/>
        <v>4.1883453659584902E-2</v>
      </c>
      <c r="J15" s="142">
        <f t="shared" si="3"/>
        <v>10135</v>
      </c>
      <c r="K15" s="143">
        <f t="shared" si="0"/>
        <v>6.9333952284987635E-2</v>
      </c>
      <c r="L15" s="143">
        <f>H15/H11</f>
        <v>0.20374244903731539</v>
      </c>
      <c r="M15" s="142">
        <v>8887</v>
      </c>
      <c r="N15" s="142">
        <v>17604</v>
      </c>
      <c r="O15" s="142">
        <v>26652</v>
      </c>
      <c r="P15" s="142">
        <v>32058</v>
      </c>
      <c r="Q15" s="142">
        <v>31953</v>
      </c>
      <c r="R15" s="142">
        <v>39104</v>
      </c>
      <c r="S15" s="143">
        <f t="shared" si="4"/>
        <v>0.22379745250837169</v>
      </c>
      <c r="T15" s="142">
        <f t="shared" si="1"/>
        <v>7151</v>
      </c>
      <c r="U15" s="143">
        <f t="shared" si="5"/>
        <v>7.1581523401651886E-2</v>
      </c>
      <c r="V15" s="143">
        <f>IFERROR(R15/R11,"-")</f>
        <v>0.23830243640840007</v>
      </c>
    </row>
    <row r="16" spans="1:22" ht="15.75" x14ac:dyDescent="0.25">
      <c r="A16" s="81"/>
      <c r="B16" s="134" t="s">
        <v>47</v>
      </c>
      <c r="C16" s="135">
        <v>280080</v>
      </c>
      <c r="D16" s="135">
        <v>176500</v>
      </c>
      <c r="E16" s="135">
        <v>810745</v>
      </c>
      <c r="F16" s="135">
        <v>867527</v>
      </c>
      <c r="G16" s="135">
        <v>922227</v>
      </c>
      <c r="H16" s="135">
        <v>945846</v>
      </c>
      <c r="I16" s="136">
        <f t="shared" si="2"/>
        <v>2.5610831172802273E-2</v>
      </c>
      <c r="J16" s="135">
        <f t="shared" si="3"/>
        <v>23619</v>
      </c>
      <c r="K16" s="136">
        <f t="shared" si="0"/>
        <v>0.26011534941434267</v>
      </c>
      <c r="L16" s="137">
        <f>H16/H16</f>
        <v>1</v>
      </c>
      <c r="M16" s="135">
        <v>30803</v>
      </c>
      <c r="N16" s="135">
        <v>53067</v>
      </c>
      <c r="O16" s="135">
        <v>117894</v>
      </c>
      <c r="P16" s="135">
        <v>116797</v>
      </c>
      <c r="Q16" s="135">
        <v>126181</v>
      </c>
      <c r="R16" s="135">
        <v>123588</v>
      </c>
      <c r="S16" s="136">
        <f t="shared" si="4"/>
        <v>-2.0549845063836836E-2</v>
      </c>
      <c r="T16" s="135">
        <f t="shared" si="1"/>
        <v>-2593</v>
      </c>
      <c r="U16" s="136">
        <f t="shared" si="5"/>
        <v>0.26079316204200931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161287</v>
      </c>
      <c r="D17" s="139">
        <v>70768</v>
      </c>
      <c r="E17" s="139">
        <v>482585</v>
      </c>
      <c r="F17" s="139">
        <v>531101</v>
      </c>
      <c r="G17" s="139">
        <v>567656</v>
      </c>
      <c r="H17" s="139">
        <v>582561</v>
      </c>
      <c r="I17" s="140">
        <f t="shared" si="2"/>
        <v>2.6257099370041059E-2</v>
      </c>
      <c r="J17" s="139">
        <f t="shared" si="3"/>
        <v>14905</v>
      </c>
      <c r="K17" s="140">
        <f t="shared" si="0"/>
        <v>0.16020901718690872</v>
      </c>
      <c r="L17" s="140">
        <f>H17/H16</f>
        <v>0.6159152758482882</v>
      </c>
      <c r="M17" s="139">
        <v>14181</v>
      </c>
      <c r="N17" s="139">
        <v>28251</v>
      </c>
      <c r="O17" s="139">
        <v>71571</v>
      </c>
      <c r="P17" s="139">
        <v>69694</v>
      </c>
      <c r="Q17" s="139">
        <v>78502</v>
      </c>
      <c r="R17" s="139">
        <v>77343</v>
      </c>
      <c r="S17" s="140">
        <f t="shared" si="4"/>
        <v>-1.4763955058469835E-2</v>
      </c>
      <c r="T17" s="139">
        <f t="shared" si="1"/>
        <v>-1159</v>
      </c>
      <c r="U17" s="140">
        <f t="shared" si="5"/>
        <v>0.1556180264506434</v>
      </c>
      <c r="V17" s="140">
        <f>IFERROR(R17/R16,"-")</f>
        <v>0.62581318574618894</v>
      </c>
    </row>
    <row r="18" spans="2:22" x14ac:dyDescent="0.25">
      <c r="B18" s="99" t="s">
        <v>142</v>
      </c>
      <c r="C18" s="53">
        <v>117565</v>
      </c>
      <c r="D18" s="53">
        <v>58109</v>
      </c>
      <c r="E18" s="53">
        <v>366448</v>
      </c>
      <c r="F18" s="53">
        <v>401446</v>
      </c>
      <c r="G18" s="53">
        <v>428409</v>
      </c>
      <c r="H18" s="53">
        <v>457275</v>
      </c>
      <c r="I18" s="100">
        <f t="shared" si="2"/>
        <v>6.7379536844464072E-2</v>
      </c>
      <c r="J18" s="53">
        <f t="shared" si="3"/>
        <v>28866</v>
      </c>
      <c r="K18" s="100">
        <f t="shared" si="0"/>
        <v>0.12575434732868093</v>
      </c>
      <c r="L18" s="100">
        <f>H18/H16</f>
        <v>0.48345608058817185</v>
      </c>
      <c r="M18" s="53">
        <v>10075</v>
      </c>
      <c r="N18" s="53">
        <v>22858</v>
      </c>
      <c r="O18" s="53">
        <v>54395</v>
      </c>
      <c r="P18" s="53">
        <v>55335</v>
      </c>
      <c r="Q18" s="53">
        <v>59369</v>
      </c>
      <c r="R18" s="53">
        <v>62832</v>
      </c>
      <c r="S18" s="100">
        <f t="shared" si="4"/>
        <v>5.8330104936920035E-2</v>
      </c>
      <c r="T18" s="53">
        <f t="shared" si="1"/>
        <v>3463</v>
      </c>
      <c r="U18" s="100">
        <f t="shared" si="5"/>
        <v>0.12355616686725332</v>
      </c>
      <c r="V18" s="100">
        <f>IFERROR(R18/R16,"-")</f>
        <v>0.50839887367705605</v>
      </c>
    </row>
    <row r="19" spans="2:22" x14ac:dyDescent="0.25">
      <c r="B19" s="99" t="s">
        <v>144</v>
      </c>
      <c r="C19" s="53">
        <v>43722</v>
      </c>
      <c r="D19" s="53">
        <v>12659</v>
      </c>
      <c r="E19" s="53">
        <v>116137</v>
      </c>
      <c r="F19" s="53">
        <v>129655</v>
      </c>
      <c r="G19" s="53">
        <v>139247</v>
      </c>
      <c r="H19" s="53">
        <v>125286</v>
      </c>
      <c r="I19" s="100">
        <f t="shared" si="2"/>
        <v>-0.100260687842467</v>
      </c>
      <c r="J19" s="53">
        <f t="shared" si="3"/>
        <v>-13961</v>
      </c>
      <c r="K19" s="100">
        <f t="shared" si="0"/>
        <v>3.4454669858227802E-2</v>
      </c>
      <c r="L19" s="100">
        <f>H19/H16</f>
        <v>0.13245919526011635</v>
      </c>
      <c r="M19" s="53">
        <v>4106</v>
      </c>
      <c r="N19" s="53">
        <v>5393</v>
      </c>
      <c r="O19" s="53">
        <v>17176</v>
      </c>
      <c r="P19" s="53">
        <v>14359</v>
      </c>
      <c r="Q19" s="53">
        <v>19133</v>
      </c>
      <c r="R19" s="53">
        <v>14511</v>
      </c>
      <c r="S19" s="100">
        <f t="shared" si="4"/>
        <v>-0.24157215282496214</v>
      </c>
      <c r="T19" s="53">
        <f t="shared" si="1"/>
        <v>-4622</v>
      </c>
      <c r="U19" s="100">
        <f t="shared" si="5"/>
        <v>3.2061859583390084E-2</v>
      </c>
      <c r="V19" s="100">
        <f>IFERROR(R19/R16,"-")</f>
        <v>0.11741431206913293</v>
      </c>
    </row>
    <row r="20" spans="2:22" ht="16.5" thickBot="1" x14ac:dyDescent="0.3">
      <c r="B20" s="141" t="s">
        <v>65</v>
      </c>
      <c r="C20" s="142">
        <v>118793</v>
      </c>
      <c r="D20" s="142">
        <v>105732</v>
      </c>
      <c r="E20" s="142">
        <v>328160</v>
      </c>
      <c r="F20" s="142">
        <v>336426</v>
      </c>
      <c r="G20" s="142">
        <v>354571</v>
      </c>
      <c r="H20" s="142">
        <v>363285</v>
      </c>
      <c r="I20" s="143">
        <f t="shared" si="2"/>
        <v>2.4576177972817748E-2</v>
      </c>
      <c r="J20" s="142">
        <f t="shared" si="3"/>
        <v>8714</v>
      </c>
      <c r="K20" s="143">
        <f t="shared" si="0"/>
        <v>9.9906332227433933E-2</v>
      </c>
      <c r="L20" s="143">
        <f>H20/H16</f>
        <v>0.3840847241517118</v>
      </c>
      <c r="M20" s="142">
        <v>16622</v>
      </c>
      <c r="N20" s="142">
        <v>24816</v>
      </c>
      <c r="O20" s="142">
        <v>46323</v>
      </c>
      <c r="P20" s="142">
        <v>47103</v>
      </c>
      <c r="Q20" s="142">
        <v>47679</v>
      </c>
      <c r="R20" s="142">
        <v>46245</v>
      </c>
      <c r="S20" s="143">
        <f t="shared" si="4"/>
        <v>-3.0076134147108746E-2</v>
      </c>
      <c r="T20" s="142">
        <f t="shared" si="1"/>
        <v>-1434</v>
      </c>
      <c r="U20" s="143">
        <f t="shared" si="5"/>
        <v>0.10517513559136592</v>
      </c>
      <c r="V20" s="143">
        <f>IFERROR(R20/R16,"-")</f>
        <v>0.37418681425381106</v>
      </c>
    </row>
    <row r="21" spans="2:22" ht="15.75" x14ac:dyDescent="0.25">
      <c r="B21" s="134" t="s">
        <v>48</v>
      </c>
      <c r="C21" s="135">
        <v>11125</v>
      </c>
      <c r="D21" s="135">
        <v>9212</v>
      </c>
      <c r="E21" s="135">
        <v>22508</v>
      </c>
      <c r="F21" s="135">
        <v>33326</v>
      </c>
      <c r="G21" s="135">
        <v>28900</v>
      </c>
      <c r="H21" s="135">
        <v>27983</v>
      </c>
      <c r="I21" s="136">
        <f t="shared" si="2"/>
        <v>-3.1730103806228427E-2</v>
      </c>
      <c r="J21" s="135">
        <f t="shared" si="3"/>
        <v>-917</v>
      </c>
      <c r="K21" s="136">
        <f t="shared" si="0"/>
        <v>7.6955527883625354E-3</v>
      </c>
      <c r="L21" s="137">
        <f>H21/H21</f>
        <v>1</v>
      </c>
      <c r="M21" s="135">
        <v>1055</v>
      </c>
      <c r="N21" s="135">
        <v>2316</v>
      </c>
      <c r="O21" s="135">
        <v>3343</v>
      </c>
      <c r="P21" s="135">
        <v>3080</v>
      </c>
      <c r="Q21" s="135">
        <v>3161</v>
      </c>
      <c r="R21" s="135">
        <v>3513</v>
      </c>
      <c r="S21" s="136">
        <f t="shared" si="4"/>
        <v>0.11135716545397023</v>
      </c>
      <c r="T21" s="135">
        <f t="shared" si="1"/>
        <v>352</v>
      </c>
      <c r="U21" s="136">
        <f t="shared" si="5"/>
        <v>6.8772565998218163E-3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9247</v>
      </c>
      <c r="D22" s="139">
        <v>9212</v>
      </c>
      <c r="E22" s="139">
        <v>22508</v>
      </c>
      <c r="F22" s="139">
        <v>32923</v>
      </c>
      <c r="G22" s="139">
        <v>28494</v>
      </c>
      <c r="H22" s="139">
        <v>27551</v>
      </c>
      <c r="I22" s="140">
        <f t="shared" si="2"/>
        <v>-3.3094686600687817E-2</v>
      </c>
      <c r="J22" s="139">
        <f t="shared" si="3"/>
        <v>-943</v>
      </c>
      <c r="K22" s="140">
        <f t="shared" si="0"/>
        <v>7.576749271778445E-3</v>
      </c>
      <c r="L22" s="140">
        <f>H22/H21</f>
        <v>0.9845620555337169</v>
      </c>
      <c r="M22" s="139">
        <v>1055</v>
      </c>
      <c r="N22" s="139">
        <v>2316</v>
      </c>
      <c r="O22" s="139">
        <v>3343</v>
      </c>
      <c r="P22" s="139">
        <v>3033</v>
      </c>
      <c r="Q22" s="139">
        <v>3098</v>
      </c>
      <c r="R22" s="139">
        <v>3442</v>
      </c>
      <c r="S22" s="140">
        <f t="shared" si="4"/>
        <v>0.11103938024531956</v>
      </c>
      <c r="T22" s="139">
        <f t="shared" si="1"/>
        <v>344</v>
      </c>
      <c r="U22" s="140">
        <f t="shared" si="5"/>
        <v>6.7723114504089511E-3</v>
      </c>
      <c r="V22" s="140">
        <f>IFERROR(R22/R21,"-")</f>
        <v>0.97978935382863652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1055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1055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30708</v>
      </c>
      <c r="D26" s="135">
        <v>25824</v>
      </c>
      <c r="E26" s="135">
        <v>106797</v>
      </c>
      <c r="F26" s="135">
        <v>121209</v>
      </c>
      <c r="G26" s="135">
        <v>158757</v>
      </c>
      <c r="H26" s="135">
        <v>128099</v>
      </c>
      <c r="I26" s="136">
        <f t="shared" si="2"/>
        <v>-0.19311274463488226</v>
      </c>
      <c r="J26" s="135">
        <f t="shared" si="3"/>
        <v>-30658</v>
      </c>
      <c r="K26" s="136">
        <f t="shared" si="0"/>
        <v>3.5228267756725599E-2</v>
      </c>
      <c r="L26" s="137">
        <f>H26/H26</f>
        <v>1</v>
      </c>
      <c r="M26" s="135">
        <v>6635</v>
      </c>
      <c r="N26" s="135">
        <v>6446</v>
      </c>
      <c r="O26" s="135">
        <v>14928</v>
      </c>
      <c r="P26" s="135">
        <v>11309</v>
      </c>
      <c r="Q26" s="135">
        <v>25050</v>
      </c>
      <c r="R26" s="135">
        <v>16404</v>
      </c>
      <c r="S26" s="136">
        <f t="shared" si="4"/>
        <v>-0.34514970059880234</v>
      </c>
      <c r="T26" s="135">
        <f t="shared" si="1"/>
        <v>-8646</v>
      </c>
      <c r="U26" s="136">
        <f t="shared" si="5"/>
        <v>2.5251589249150948E-2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29928</v>
      </c>
      <c r="D27" s="139">
        <v>25235</v>
      </c>
      <c r="E27" s="139">
        <v>100008</v>
      </c>
      <c r="F27" s="139">
        <v>115270</v>
      </c>
      <c r="G27" s="139">
        <v>132160</v>
      </c>
      <c r="H27" s="139">
        <v>102901</v>
      </c>
      <c r="I27" s="140">
        <f t="shared" si="2"/>
        <v>-0.22139073849878932</v>
      </c>
      <c r="J27" s="139">
        <f t="shared" si="3"/>
        <v>-29259</v>
      </c>
      <c r="K27" s="140">
        <f t="shared" si="0"/>
        <v>2.8298612638934111E-2</v>
      </c>
      <c r="L27" s="140">
        <f>H27/H26</f>
        <v>0.80329276575148911</v>
      </c>
      <c r="M27" s="139">
        <v>6593</v>
      </c>
      <c r="N27" s="139">
        <v>6327</v>
      </c>
      <c r="O27" s="139">
        <v>14117</v>
      </c>
      <c r="P27" s="139">
        <v>10339</v>
      </c>
      <c r="Q27" s="139">
        <v>21855</v>
      </c>
      <c r="R27" s="139">
        <v>12946</v>
      </c>
      <c r="S27" s="140">
        <f t="shared" si="4"/>
        <v>-0.40764127202013267</v>
      </c>
      <c r="T27" s="139">
        <f t="shared" si="1"/>
        <v>-8909</v>
      </c>
      <c r="U27" s="140">
        <f t="shared" si="5"/>
        <v>2.308569999531096E-2</v>
      </c>
      <c r="V27" s="140">
        <f>IFERROR(R27/R26,"-")</f>
        <v>0.7891977566447208</v>
      </c>
    </row>
    <row r="28" spans="2:22" x14ac:dyDescent="0.25">
      <c r="B28" s="99" t="s">
        <v>142</v>
      </c>
      <c r="C28" s="53">
        <v>27988</v>
      </c>
      <c r="D28" s="53">
        <v>25235</v>
      </c>
      <c r="E28" s="53">
        <v>0</v>
      </c>
      <c r="F28" s="53">
        <v>54117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6593</v>
      </c>
      <c r="N28" s="53">
        <v>6327</v>
      </c>
      <c r="O28" s="53">
        <v>0</v>
      </c>
      <c r="P28" s="53">
        <v>10339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2.308569999531096E-2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163947</v>
      </c>
      <c r="D30" s="135">
        <v>161693</v>
      </c>
      <c r="E30" s="135">
        <v>461029</v>
      </c>
      <c r="F30" s="135">
        <v>526478</v>
      </c>
      <c r="G30" s="135">
        <v>613713</v>
      </c>
      <c r="H30" s="135">
        <v>632703</v>
      </c>
      <c r="I30" s="136">
        <f t="shared" si="2"/>
        <v>3.0942802254473989E-2</v>
      </c>
      <c r="J30" s="135">
        <f t="shared" si="3"/>
        <v>18990</v>
      </c>
      <c r="K30" s="136">
        <f t="shared" si="0"/>
        <v>0.17399847535487051</v>
      </c>
      <c r="L30" s="137">
        <f>H30/H30</f>
        <v>1</v>
      </c>
      <c r="M30" s="135">
        <v>21705</v>
      </c>
      <c r="N30" s="135">
        <v>50036</v>
      </c>
      <c r="O30" s="135">
        <v>65748</v>
      </c>
      <c r="P30" s="135">
        <v>73184</v>
      </c>
      <c r="Q30" s="135">
        <v>89034</v>
      </c>
      <c r="R30" s="135">
        <v>94925</v>
      </c>
      <c r="S30" s="136">
        <f t="shared" si="4"/>
        <v>6.6165734438529133E-2</v>
      </c>
      <c r="T30" s="135">
        <f t="shared" si="1"/>
        <v>5891</v>
      </c>
      <c r="U30" s="136">
        <f t="shared" si="5"/>
        <v>0.16341076201342852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133535</v>
      </c>
      <c r="D31" s="139">
        <v>126835</v>
      </c>
      <c r="E31" s="139">
        <v>371684</v>
      </c>
      <c r="F31" s="139">
        <v>429134</v>
      </c>
      <c r="G31" s="139">
        <v>496487</v>
      </c>
      <c r="H31" s="139">
        <v>501562</v>
      </c>
      <c r="I31" s="140">
        <f t="shared" si="2"/>
        <v>1.0221818496758184E-2</v>
      </c>
      <c r="J31" s="139">
        <f t="shared" si="3"/>
        <v>5075</v>
      </c>
      <c r="K31" s="140">
        <f t="shared" si="0"/>
        <v>0.13793363283553192</v>
      </c>
      <c r="L31" s="140">
        <f>H31/H30</f>
        <v>0.79272897394196018</v>
      </c>
      <c r="M31" s="139">
        <v>17316</v>
      </c>
      <c r="N31" s="139">
        <v>41535</v>
      </c>
      <c r="O31" s="139">
        <v>52300</v>
      </c>
      <c r="P31" s="139">
        <v>61320</v>
      </c>
      <c r="Q31" s="139">
        <v>71470</v>
      </c>
      <c r="R31" s="139">
        <v>76089</v>
      </c>
      <c r="S31" s="140">
        <f t="shared" si="4"/>
        <v>6.4628515461032654E-2</v>
      </c>
      <c r="T31" s="139">
        <f t="shared" si="1"/>
        <v>4619</v>
      </c>
      <c r="U31" s="140">
        <f t="shared" si="5"/>
        <v>0.13691992685099799</v>
      </c>
      <c r="V31" s="140">
        <f>IFERROR(R31/R30,"-")</f>
        <v>0.8015696602580985</v>
      </c>
    </row>
    <row r="32" spans="2:22" x14ac:dyDescent="0.25">
      <c r="B32" s="99" t="s">
        <v>142</v>
      </c>
      <c r="C32" s="53">
        <v>108496</v>
      </c>
      <c r="D32" s="53">
        <v>92473</v>
      </c>
      <c r="E32" s="53">
        <v>303815</v>
      </c>
      <c r="F32" s="53">
        <v>360307</v>
      </c>
      <c r="G32" s="53">
        <v>418592</v>
      </c>
      <c r="H32" s="53">
        <v>415716</v>
      </c>
      <c r="I32" s="100">
        <f t="shared" si="2"/>
        <v>-6.8706520908187185E-3</v>
      </c>
      <c r="J32" s="53">
        <f t="shared" si="3"/>
        <v>-2876</v>
      </c>
      <c r="K32" s="100">
        <f t="shared" si="0"/>
        <v>0.11432528402840723</v>
      </c>
      <c r="L32" s="100">
        <f>H32/H30</f>
        <v>0.65704761949919632</v>
      </c>
      <c r="M32" s="53">
        <v>15102</v>
      </c>
      <c r="N32" s="53">
        <v>33953</v>
      </c>
      <c r="O32" s="53">
        <v>43951</v>
      </c>
      <c r="P32" s="53">
        <v>52333</v>
      </c>
      <c r="Q32" s="53">
        <v>61133</v>
      </c>
      <c r="R32" s="53">
        <v>63418</v>
      </c>
      <c r="S32" s="100">
        <f t="shared" si="4"/>
        <v>3.7377521142427206E-2</v>
      </c>
      <c r="T32" s="53">
        <f t="shared" si="1"/>
        <v>2285</v>
      </c>
      <c r="U32" s="100">
        <f t="shared" si="5"/>
        <v>0.11685307455794647</v>
      </c>
      <c r="V32" s="100">
        <f>IFERROR(R32/R30,"-")</f>
        <v>0.66808533052409802</v>
      </c>
    </row>
    <row r="33" spans="2:22" x14ac:dyDescent="0.25">
      <c r="B33" s="99" t="s">
        <v>144</v>
      </c>
      <c r="C33" s="53">
        <v>25039</v>
      </c>
      <c r="D33" s="53">
        <v>34362</v>
      </c>
      <c r="E33" s="53">
        <v>67869</v>
      </c>
      <c r="F33" s="53">
        <v>68827</v>
      </c>
      <c r="G33" s="53">
        <v>77895</v>
      </c>
      <c r="H33" s="53">
        <v>85846</v>
      </c>
      <c r="I33" s="100">
        <f t="shared" si="2"/>
        <v>0.10207330380640611</v>
      </c>
      <c r="J33" s="53">
        <f t="shared" si="3"/>
        <v>7951</v>
      </c>
      <c r="K33" s="100">
        <f t="shared" si="0"/>
        <v>2.3608348807124691E-2</v>
      </c>
      <c r="L33" s="100">
        <f>H33/H30</f>
        <v>0.13568135444276383</v>
      </c>
      <c r="M33" s="53">
        <v>2214</v>
      </c>
      <c r="N33" s="53">
        <v>7582</v>
      </c>
      <c r="O33" s="53">
        <v>8349</v>
      </c>
      <c r="P33" s="53">
        <v>8987</v>
      </c>
      <c r="Q33" s="53">
        <v>10337</v>
      </c>
      <c r="R33" s="53">
        <v>12671</v>
      </c>
      <c r="S33" s="100">
        <f t="shared" si="4"/>
        <v>0.22579084840862929</v>
      </c>
      <c r="T33" s="53">
        <f t="shared" si="1"/>
        <v>2334</v>
      </c>
      <c r="U33" s="100">
        <f t="shared" si="5"/>
        <v>2.0066852293051513E-2</v>
      </c>
      <c r="V33" s="100">
        <f>IFERROR(R33/R30,"-")</f>
        <v>0.13348432973400054</v>
      </c>
    </row>
    <row r="34" spans="2:22" ht="16.5" thickBot="1" x14ac:dyDescent="0.3">
      <c r="B34" s="141" t="s">
        <v>65</v>
      </c>
      <c r="C34" s="142">
        <v>30412</v>
      </c>
      <c r="D34" s="142">
        <v>34858</v>
      </c>
      <c r="E34" s="142">
        <v>89345</v>
      </c>
      <c r="F34" s="142">
        <v>97344</v>
      </c>
      <c r="G34" s="142">
        <v>117226</v>
      </c>
      <c r="H34" s="142">
        <v>131141</v>
      </c>
      <c r="I34" s="143">
        <f t="shared" si="2"/>
        <v>0.11870233565932464</v>
      </c>
      <c r="J34" s="142">
        <f t="shared" si="3"/>
        <v>13915</v>
      </c>
      <c r="K34" s="143">
        <f t="shared" si="0"/>
        <v>3.6064842519338572E-2</v>
      </c>
      <c r="L34" s="143">
        <f>H34/H30</f>
        <v>0.20727102605803988</v>
      </c>
      <c r="M34" s="142">
        <v>4389</v>
      </c>
      <c r="N34" s="142">
        <v>8501</v>
      </c>
      <c r="O34" s="142">
        <v>13448</v>
      </c>
      <c r="P34" s="142">
        <v>11864</v>
      </c>
      <c r="Q34" s="142">
        <v>17564</v>
      </c>
      <c r="R34" s="142">
        <v>18836</v>
      </c>
      <c r="S34" s="143">
        <f t="shared" si="4"/>
        <v>7.2420860851742264E-2</v>
      </c>
      <c r="T34" s="142">
        <f t="shared" si="1"/>
        <v>1272</v>
      </c>
      <c r="U34" s="143">
        <f t="shared" si="5"/>
        <v>2.6490835162430528E-2</v>
      </c>
      <c r="V34" s="143">
        <f>IFERROR(R34/R30,"-")</f>
        <v>0.1984303397419015</v>
      </c>
    </row>
    <row r="35" spans="2:22" ht="15.75" x14ac:dyDescent="0.25">
      <c r="B35" s="134" t="s">
        <v>51</v>
      </c>
      <c r="C35" s="135">
        <v>15531</v>
      </c>
      <c r="D35" s="135">
        <v>17159</v>
      </c>
      <c r="E35" s="135">
        <v>32878</v>
      </c>
      <c r="F35" s="135">
        <v>39668</v>
      </c>
      <c r="G35" s="135">
        <v>36690</v>
      </c>
      <c r="H35" s="135">
        <v>36026</v>
      </c>
      <c r="I35" s="136">
        <f t="shared" si="2"/>
        <v>-1.8097574270918515E-2</v>
      </c>
      <c r="J35" s="135">
        <f t="shared" si="3"/>
        <v>-664</v>
      </c>
      <c r="K35" s="136">
        <f t="shared" si="0"/>
        <v>9.9074432603205049E-3</v>
      </c>
      <c r="L35" s="137">
        <f>H35/H35</f>
        <v>1</v>
      </c>
      <c r="M35" s="135">
        <v>2777</v>
      </c>
      <c r="N35" s="135">
        <v>2929</v>
      </c>
      <c r="O35" s="135">
        <v>3932</v>
      </c>
      <c r="P35" s="135">
        <v>4645</v>
      </c>
      <c r="Q35" s="135">
        <v>2899</v>
      </c>
      <c r="R35" s="135">
        <v>4117</v>
      </c>
      <c r="S35" s="136">
        <f t="shared" si="4"/>
        <v>0.42014487754398067</v>
      </c>
      <c r="T35" s="135">
        <f t="shared" si="1"/>
        <v>1218</v>
      </c>
      <c r="U35" s="136">
        <f t="shared" si="5"/>
        <v>1.0371706787718291E-2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15531</v>
      </c>
      <c r="D36" s="139">
        <v>17159</v>
      </c>
      <c r="E36" s="139">
        <v>32878</v>
      </c>
      <c r="F36" s="139">
        <v>39668</v>
      </c>
      <c r="G36" s="139">
        <v>36690</v>
      </c>
      <c r="H36" s="139">
        <v>36026</v>
      </c>
      <c r="I36" s="140">
        <f t="shared" si="2"/>
        <v>-1.8097574270918515E-2</v>
      </c>
      <c r="J36" s="139">
        <f t="shared" si="3"/>
        <v>-664</v>
      </c>
      <c r="K36" s="140">
        <f t="shared" si="0"/>
        <v>9.9074432603205049E-3</v>
      </c>
      <c r="L36" s="140">
        <f>H36/H35</f>
        <v>1</v>
      </c>
      <c r="M36" s="139">
        <v>2777</v>
      </c>
      <c r="N36" s="139">
        <v>2929</v>
      </c>
      <c r="O36" s="139">
        <v>3932</v>
      </c>
      <c r="P36" s="139">
        <v>4645</v>
      </c>
      <c r="Q36" s="139">
        <v>2899</v>
      </c>
      <c r="R36" s="139">
        <v>4117</v>
      </c>
      <c r="S36" s="140">
        <f t="shared" si="4"/>
        <v>0.42014487754398067</v>
      </c>
      <c r="T36" s="139">
        <f t="shared" si="1"/>
        <v>1218</v>
      </c>
      <c r="U36" s="140">
        <f t="shared" si="5"/>
        <v>1.0371706787718291E-2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18103</v>
      </c>
      <c r="F37" s="53">
        <v>26674</v>
      </c>
      <c r="G37" s="53">
        <v>31881</v>
      </c>
      <c r="H37" s="53">
        <v>30703</v>
      </c>
      <c r="I37" s="100">
        <f t="shared" si="2"/>
        <v>-3.6949907468398102E-2</v>
      </c>
      <c r="J37" s="53">
        <f t="shared" si="3"/>
        <v>-1178</v>
      </c>
      <c r="K37" s="100">
        <f t="shared" si="0"/>
        <v>8.4435749298179229E-3</v>
      </c>
      <c r="L37" s="100">
        <f>H37/H35</f>
        <v>0.85224560039971131</v>
      </c>
      <c r="M37" s="53">
        <v>0</v>
      </c>
      <c r="N37" s="53">
        <v>0</v>
      </c>
      <c r="O37" s="53">
        <v>3368</v>
      </c>
      <c r="P37" s="53">
        <v>0</v>
      </c>
      <c r="Q37" s="53">
        <v>2669</v>
      </c>
      <c r="R37" s="53">
        <v>3769</v>
      </c>
      <c r="S37" s="100">
        <f t="shared" si="4"/>
        <v>0.4121393780442113</v>
      </c>
      <c r="T37" s="53">
        <f t="shared" si="1"/>
        <v>1100</v>
      </c>
      <c r="U37" s="100">
        <f t="shared" si="5"/>
        <v>0</v>
      </c>
      <c r="V37" s="100">
        <f>IFERROR(R37/R35,"-")</f>
        <v>0.91547243138207435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2331</v>
      </c>
      <c r="F38" s="53">
        <v>4009</v>
      </c>
      <c r="G38" s="53">
        <v>4809</v>
      </c>
      <c r="H38" s="53">
        <v>5323</v>
      </c>
      <c r="I38" s="100">
        <f t="shared" si="2"/>
        <v>0.10688292784362652</v>
      </c>
      <c r="J38" s="53">
        <f t="shared" si="3"/>
        <v>514</v>
      </c>
      <c r="K38" s="100">
        <f t="shared" si="0"/>
        <v>1.4638683305025829E-3</v>
      </c>
      <c r="L38" s="100">
        <f>H38/H35</f>
        <v>0.14775439960028869</v>
      </c>
      <c r="M38" s="53">
        <v>0</v>
      </c>
      <c r="N38" s="53">
        <v>0</v>
      </c>
      <c r="O38" s="53">
        <v>564</v>
      </c>
      <c r="P38" s="53">
        <v>0</v>
      </c>
      <c r="Q38" s="53">
        <v>230</v>
      </c>
      <c r="R38" s="53">
        <v>348</v>
      </c>
      <c r="S38" s="100">
        <f t="shared" si="4"/>
        <v>0.51304347826086949</v>
      </c>
      <c r="T38" s="53">
        <f t="shared" si="1"/>
        <v>118</v>
      </c>
      <c r="U38" s="100">
        <f t="shared" si="5"/>
        <v>0</v>
      </c>
      <c r="V38" s="100">
        <f>IFERROR(R38/R35,"-")</f>
        <v>8.452756861792568E-2</v>
      </c>
    </row>
    <row r="39" spans="2:22" ht="15.75" x14ac:dyDescent="0.25">
      <c r="B39" s="134" t="s">
        <v>52</v>
      </c>
      <c r="C39" s="135">
        <v>48011</v>
      </c>
      <c r="D39" s="135">
        <v>56805</v>
      </c>
      <c r="E39" s="135">
        <v>128669</v>
      </c>
      <c r="F39" s="135">
        <v>168871</v>
      </c>
      <c r="G39" s="135">
        <v>160886</v>
      </c>
      <c r="H39" s="135">
        <v>173841</v>
      </c>
      <c r="I39" s="136">
        <f t="shared" si="2"/>
        <v>8.0522854692142154E-2</v>
      </c>
      <c r="J39" s="135">
        <f t="shared" si="3"/>
        <v>12955</v>
      </c>
      <c r="K39" s="136">
        <f t="shared" si="0"/>
        <v>4.7807690107627185E-2</v>
      </c>
      <c r="L39" s="137">
        <f>H39/H39</f>
        <v>1</v>
      </c>
      <c r="M39" s="135">
        <v>12002</v>
      </c>
      <c r="N39" s="135">
        <v>13469</v>
      </c>
      <c r="O39" s="135">
        <v>21074</v>
      </c>
      <c r="P39" s="135">
        <v>20367</v>
      </c>
      <c r="Q39" s="135">
        <v>22021</v>
      </c>
      <c r="R39" s="135">
        <v>22682</v>
      </c>
      <c r="S39" s="136">
        <f t="shared" si="4"/>
        <v>3.0016802143408627E-2</v>
      </c>
      <c r="T39" s="135">
        <f t="shared" si="1"/>
        <v>661</v>
      </c>
      <c r="U39" s="136">
        <f t="shared" si="5"/>
        <v>4.5476975704081476E-2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34253</v>
      </c>
      <c r="D40" s="139">
        <v>51252</v>
      </c>
      <c r="E40" s="139">
        <v>109813</v>
      </c>
      <c r="F40" s="139">
        <v>147358</v>
      </c>
      <c r="G40" s="139">
        <v>139462</v>
      </c>
      <c r="H40" s="139">
        <v>151078</v>
      </c>
      <c r="I40" s="140">
        <f t="shared" si="2"/>
        <v>8.3291505929930842E-2</v>
      </c>
      <c r="J40" s="139">
        <f t="shared" si="3"/>
        <v>11616</v>
      </c>
      <c r="K40" s="140">
        <f t="shared" si="0"/>
        <v>4.1547679811322416E-2</v>
      </c>
      <c r="L40" s="140">
        <f>H40/H39</f>
        <v>0.86905850748672642</v>
      </c>
      <c r="M40" s="139">
        <v>11626</v>
      </c>
      <c r="N40" s="139">
        <v>11133</v>
      </c>
      <c r="O40" s="139">
        <v>17921</v>
      </c>
      <c r="P40" s="139">
        <v>17179</v>
      </c>
      <c r="Q40" s="139">
        <v>18498</v>
      </c>
      <c r="R40" s="139">
        <v>19206</v>
      </c>
      <c r="S40" s="140">
        <f t="shared" si="4"/>
        <v>3.8274408044112862E-2</v>
      </c>
      <c r="T40" s="139">
        <f t="shared" si="1"/>
        <v>708</v>
      </c>
      <c r="U40" s="140">
        <f t="shared" si="5"/>
        <v>3.8358568548162011E-2</v>
      </c>
      <c r="V40" s="140">
        <f>IFERROR(R40/R39,"-")</f>
        <v>0.84675072744907853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13758</v>
      </c>
      <c r="D43" s="142">
        <v>3628</v>
      </c>
      <c r="E43" s="142">
        <v>18856</v>
      </c>
      <c r="F43" s="142">
        <v>21513</v>
      </c>
      <c r="G43" s="142">
        <v>21424</v>
      </c>
      <c r="H43" s="142">
        <v>22763</v>
      </c>
      <c r="I43" s="143">
        <f t="shared" si="2"/>
        <v>6.25E-2</v>
      </c>
      <c r="J43" s="142">
        <f t="shared" si="3"/>
        <v>1339</v>
      </c>
      <c r="K43" s="143">
        <f t="shared" si="0"/>
        <v>6.2600102963047705E-3</v>
      </c>
      <c r="L43" s="143">
        <f>H43/H39</f>
        <v>0.13094149251327361</v>
      </c>
      <c r="M43" s="142">
        <v>376</v>
      </c>
      <c r="N43" s="142">
        <v>2336</v>
      </c>
      <c r="O43" s="142">
        <v>3153</v>
      </c>
      <c r="P43" s="142">
        <v>3188</v>
      </c>
      <c r="Q43" s="142">
        <v>3523</v>
      </c>
      <c r="R43" s="142">
        <v>3476</v>
      </c>
      <c r="S43" s="143">
        <f t="shared" si="4"/>
        <v>-1.3340902639795593E-2</v>
      </c>
      <c r="T43" s="142">
        <f t="shared" si="1"/>
        <v>-47</v>
      </c>
      <c r="U43" s="143">
        <f t="shared" si="5"/>
        <v>7.118407155919465E-3</v>
      </c>
      <c r="V43" s="143">
        <f>IFERROR(R43/R39,"-")</f>
        <v>0.15324927255092144</v>
      </c>
    </row>
    <row r="44" spans="2:22" ht="15.75" x14ac:dyDescent="0.25">
      <c r="B44" s="134" t="s">
        <v>53</v>
      </c>
      <c r="C44" s="135">
        <v>59629</v>
      </c>
      <c r="D44" s="135">
        <v>87126</v>
      </c>
      <c r="E44" s="135">
        <v>138024</v>
      </c>
      <c r="F44" s="135">
        <v>158379</v>
      </c>
      <c r="G44" s="135">
        <v>162243</v>
      </c>
      <c r="H44" s="135">
        <v>181603</v>
      </c>
      <c r="I44" s="136">
        <f t="shared" si="2"/>
        <v>0.11932718206640658</v>
      </c>
      <c r="J44" s="135">
        <f t="shared" si="3"/>
        <v>19360</v>
      </c>
      <c r="K44" s="136">
        <f t="shared" si="0"/>
        <v>4.9942303292177449E-2</v>
      </c>
      <c r="L44" s="137">
        <f>H44/H44</f>
        <v>1</v>
      </c>
      <c r="M44" s="135">
        <v>6776</v>
      </c>
      <c r="N44" s="135">
        <v>13925</v>
      </c>
      <c r="O44" s="135">
        <v>15520</v>
      </c>
      <c r="P44" s="135">
        <v>14993</v>
      </c>
      <c r="Q44" s="135">
        <v>15201</v>
      </c>
      <c r="R44" s="135">
        <v>16969</v>
      </c>
      <c r="S44" s="136">
        <f t="shared" si="4"/>
        <v>0.11630813762252479</v>
      </c>
      <c r="T44" s="135">
        <f t="shared" si="1"/>
        <v>1768</v>
      </c>
      <c r="U44" s="136">
        <f t="shared" si="5"/>
        <v>3.3477502662704058E-2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59629</v>
      </c>
      <c r="D45" s="139">
        <v>87126</v>
      </c>
      <c r="E45" s="139">
        <v>138024</v>
      </c>
      <c r="F45" s="139">
        <v>158379</v>
      </c>
      <c r="G45" s="139">
        <v>162243</v>
      </c>
      <c r="H45" s="139">
        <v>181603</v>
      </c>
      <c r="I45" s="140">
        <f t="shared" si="2"/>
        <v>0.11932718206640658</v>
      </c>
      <c r="J45" s="139">
        <f t="shared" si="3"/>
        <v>19360</v>
      </c>
      <c r="K45" s="140">
        <f t="shared" si="0"/>
        <v>4.9942303292177449E-2</v>
      </c>
      <c r="L45" s="140">
        <f>H45/H44</f>
        <v>1</v>
      </c>
      <c r="M45" s="139">
        <v>6776</v>
      </c>
      <c r="N45" s="139">
        <v>13925</v>
      </c>
      <c r="O45" s="139">
        <v>15520</v>
      </c>
      <c r="P45" s="139">
        <v>14993</v>
      </c>
      <c r="Q45" s="139">
        <v>15201</v>
      </c>
      <c r="R45" s="139">
        <v>16969</v>
      </c>
      <c r="S45" s="140">
        <f t="shared" si="4"/>
        <v>0.11630813762252479</v>
      </c>
      <c r="T45" s="139">
        <f t="shared" si="1"/>
        <v>1768</v>
      </c>
      <c r="U45" s="140">
        <f t="shared" si="5"/>
        <v>3.3477502662704058E-2</v>
      </c>
      <c r="V45" s="140">
        <f>IFERROR(R45/R44,"-")</f>
        <v>1</v>
      </c>
    </row>
    <row r="46" spans="2:22" x14ac:dyDescent="0.25">
      <c r="B46" s="99" t="s">
        <v>142</v>
      </c>
      <c r="C46" s="53">
        <v>29833</v>
      </c>
      <c r="D46" s="53">
        <v>54163</v>
      </c>
      <c r="E46" s="53">
        <v>83735</v>
      </c>
      <c r="F46" s="53">
        <v>95045</v>
      </c>
      <c r="G46" s="53">
        <v>94341</v>
      </c>
      <c r="H46" s="53">
        <v>120181</v>
      </c>
      <c r="I46" s="100">
        <f t="shared" si="2"/>
        <v>0.27390000105998458</v>
      </c>
      <c r="J46" s="53">
        <f t="shared" si="3"/>
        <v>25840</v>
      </c>
      <c r="K46" s="100">
        <f t="shared" si="0"/>
        <v>3.3050753302297745E-2</v>
      </c>
      <c r="L46" s="100">
        <f>H46/H44</f>
        <v>0.66177871510933195</v>
      </c>
      <c r="M46" s="53">
        <v>3541</v>
      </c>
      <c r="N46" s="53">
        <v>9293</v>
      </c>
      <c r="O46" s="53">
        <v>8772</v>
      </c>
      <c r="P46" s="53">
        <v>9451</v>
      </c>
      <c r="Q46" s="53">
        <v>9290</v>
      </c>
      <c r="R46" s="53">
        <v>11918</v>
      </c>
      <c r="S46" s="100">
        <f t="shared" si="4"/>
        <v>0.28288482238966628</v>
      </c>
      <c r="T46" s="53">
        <f t="shared" si="1"/>
        <v>2628</v>
      </c>
      <c r="U46" s="100">
        <f t="shared" si="5"/>
        <v>2.1102906534063631E-2</v>
      </c>
      <c r="V46" s="100">
        <f>IFERROR(R46/R44,"-")</f>
        <v>0.70233956037480105</v>
      </c>
    </row>
    <row r="47" spans="2:22" ht="15.75" thickBot="1" x14ac:dyDescent="0.3">
      <c r="B47" s="99" t="s">
        <v>144</v>
      </c>
      <c r="C47" s="53">
        <v>29796</v>
      </c>
      <c r="D47" s="53">
        <v>32963</v>
      </c>
      <c r="E47" s="53">
        <v>54289</v>
      </c>
      <c r="F47" s="53">
        <v>63334</v>
      </c>
      <c r="G47" s="53">
        <v>67902</v>
      </c>
      <c r="H47" s="53">
        <v>61422</v>
      </c>
      <c r="I47" s="100">
        <f t="shared" si="2"/>
        <v>-9.5431651497746794E-2</v>
      </c>
      <c r="J47" s="53">
        <f t="shared" si="3"/>
        <v>-6480</v>
      </c>
      <c r="K47" s="100">
        <f t="shared" si="0"/>
        <v>1.6891549989879701E-2</v>
      </c>
      <c r="L47" s="100">
        <f>H47/H44</f>
        <v>0.33822128489066811</v>
      </c>
      <c r="M47" s="53">
        <v>3235</v>
      </c>
      <c r="N47" s="53">
        <v>4632</v>
      </c>
      <c r="O47" s="53">
        <v>6748</v>
      </c>
      <c r="P47" s="53">
        <v>5542</v>
      </c>
      <c r="Q47" s="53">
        <v>5911</v>
      </c>
      <c r="R47" s="53">
        <v>5051</v>
      </c>
      <c r="S47" s="100">
        <f t="shared" si="4"/>
        <v>-0.14549145660632723</v>
      </c>
      <c r="T47" s="53">
        <f t="shared" si="1"/>
        <v>-860</v>
      </c>
      <c r="U47" s="100">
        <f t="shared" si="5"/>
        <v>1.2374596128640425E-2</v>
      </c>
      <c r="V47" s="100">
        <f>IFERROR(R47/R44,"-")</f>
        <v>0.29766043962519889</v>
      </c>
    </row>
    <row r="48" spans="2:22" ht="15.75" x14ac:dyDescent="0.25">
      <c r="B48" s="134" t="s">
        <v>54</v>
      </c>
      <c r="C48" s="135">
        <v>65594</v>
      </c>
      <c r="D48" s="135">
        <v>62317</v>
      </c>
      <c r="E48" s="135">
        <v>170296</v>
      </c>
      <c r="F48" s="135">
        <v>183132</v>
      </c>
      <c r="G48" s="135">
        <v>192634</v>
      </c>
      <c r="H48" s="135">
        <v>189476</v>
      </c>
      <c r="I48" s="136">
        <f t="shared" si="2"/>
        <v>-1.6393783028956443E-2</v>
      </c>
      <c r="J48" s="135">
        <f t="shared" si="3"/>
        <v>-3158</v>
      </c>
      <c r="K48" s="136">
        <f t="shared" si="0"/>
        <v>5.2107442380294459E-2</v>
      </c>
      <c r="L48" s="137">
        <f>H48/H48</f>
        <v>1</v>
      </c>
      <c r="M48" s="135">
        <v>13295</v>
      </c>
      <c r="N48" s="135">
        <v>18239</v>
      </c>
      <c r="O48" s="135">
        <v>24659</v>
      </c>
      <c r="P48" s="135">
        <v>25495</v>
      </c>
      <c r="Q48" s="135">
        <v>25319</v>
      </c>
      <c r="R48" s="135">
        <v>25459</v>
      </c>
      <c r="S48" s="136">
        <f t="shared" si="4"/>
        <v>5.5294442908486729E-3</v>
      </c>
      <c r="T48" s="135">
        <f t="shared" si="1"/>
        <v>140</v>
      </c>
      <c r="U48" s="136">
        <f t="shared" si="5"/>
        <v>5.692716136768091E-2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50818</v>
      </c>
      <c r="D49" s="139">
        <v>51722</v>
      </c>
      <c r="E49" s="139">
        <v>140357</v>
      </c>
      <c r="F49" s="139">
        <v>150841</v>
      </c>
      <c r="G49" s="139">
        <v>159058</v>
      </c>
      <c r="H49" s="139">
        <v>152915</v>
      </c>
      <c r="I49" s="140">
        <f t="shared" si="2"/>
        <v>-3.8621131914144513E-2</v>
      </c>
      <c r="J49" s="139">
        <f t="shared" si="3"/>
        <v>-6143</v>
      </c>
      <c r="K49" s="140">
        <f t="shared" si="0"/>
        <v>4.2052869764945044E-2</v>
      </c>
      <c r="L49" s="140">
        <f>H49/H48</f>
        <v>0.80704152504802718</v>
      </c>
      <c r="M49" s="139">
        <v>11531</v>
      </c>
      <c r="N49" s="139">
        <v>15840</v>
      </c>
      <c r="O49" s="139">
        <v>20467</v>
      </c>
      <c r="P49" s="139">
        <v>20391</v>
      </c>
      <c r="Q49" s="139">
        <v>20545</v>
      </c>
      <c r="R49" s="139">
        <v>19559</v>
      </c>
      <c r="S49" s="140">
        <f t="shared" si="4"/>
        <v>-4.7992212217084496E-2</v>
      </c>
      <c r="T49" s="139">
        <f t="shared" si="1"/>
        <v>-986</v>
      </c>
      <c r="U49" s="140">
        <f t="shared" si="5"/>
        <v>4.5530564716547615E-2</v>
      </c>
      <c r="V49" s="140">
        <f>IFERROR(R49/R48,"-")</f>
        <v>0.76825484111709019</v>
      </c>
    </row>
    <row r="50" spans="2:22" x14ac:dyDescent="0.25">
      <c r="B50" s="99" t="s">
        <v>142</v>
      </c>
      <c r="C50" s="53">
        <v>40956</v>
      </c>
      <c r="D50" s="53">
        <v>15474</v>
      </c>
      <c r="E50" s="53">
        <v>107322</v>
      </c>
      <c r="F50" s="53">
        <v>118864</v>
      </c>
      <c r="G50" s="53">
        <v>123267</v>
      </c>
      <c r="H50" s="53">
        <v>118450</v>
      </c>
      <c r="I50" s="100">
        <f t="shared" si="2"/>
        <v>-3.9077774262373577E-2</v>
      </c>
      <c r="J50" s="53">
        <f t="shared" si="3"/>
        <v>-4817</v>
      </c>
      <c r="K50" s="100">
        <f t="shared" si="0"/>
        <v>3.2574714211540665E-2</v>
      </c>
      <c r="L50" s="100">
        <f>H50/H48</f>
        <v>0.62514513711499087</v>
      </c>
      <c r="M50" s="53">
        <v>8422</v>
      </c>
      <c r="N50" s="53">
        <v>9978</v>
      </c>
      <c r="O50" s="53">
        <v>15896</v>
      </c>
      <c r="P50" s="53">
        <v>15580</v>
      </c>
      <c r="Q50" s="53">
        <v>15273</v>
      </c>
      <c r="R50" s="53">
        <v>14386</v>
      </c>
      <c r="S50" s="100">
        <f t="shared" si="4"/>
        <v>-5.8076343874811753E-2</v>
      </c>
      <c r="T50" s="53">
        <f t="shared" si="1"/>
        <v>-887</v>
      </c>
      <c r="U50" s="100">
        <f t="shared" si="5"/>
        <v>3.4788200592605165E-2</v>
      </c>
      <c r="V50" s="100">
        <f>IFERROR(R50/R48,"-")</f>
        <v>0.56506539926941357</v>
      </c>
    </row>
    <row r="51" spans="2:22" x14ac:dyDescent="0.25">
      <c r="B51" s="99" t="s">
        <v>144</v>
      </c>
      <c r="C51" s="53">
        <v>9862</v>
      </c>
      <c r="D51" s="53">
        <v>8652</v>
      </c>
      <c r="E51" s="53">
        <v>33035</v>
      </c>
      <c r="F51" s="53">
        <v>31977</v>
      </c>
      <c r="G51" s="53">
        <v>35791</v>
      </c>
      <c r="H51" s="53">
        <v>34465</v>
      </c>
      <c r="I51" s="100">
        <f t="shared" si="2"/>
        <v>-3.7048419993853221E-2</v>
      </c>
      <c r="J51" s="53">
        <f t="shared" si="3"/>
        <v>-1326</v>
      </c>
      <c r="K51" s="100">
        <f t="shared" si="0"/>
        <v>9.4781555534043816E-3</v>
      </c>
      <c r="L51" s="100">
        <f>H51/H48</f>
        <v>0.18189638793303636</v>
      </c>
      <c r="M51" s="53">
        <v>3109</v>
      </c>
      <c r="N51" s="53">
        <v>5862</v>
      </c>
      <c r="O51" s="53">
        <v>4571</v>
      </c>
      <c r="P51" s="53">
        <v>4811</v>
      </c>
      <c r="Q51" s="53">
        <v>5272</v>
      </c>
      <c r="R51" s="53">
        <v>5173</v>
      </c>
      <c r="S51" s="100">
        <f t="shared" si="4"/>
        <v>-1.8778452200303497E-2</v>
      </c>
      <c r="T51" s="53">
        <f t="shared" si="1"/>
        <v>-99</v>
      </c>
      <c r="U51" s="100">
        <f t="shared" si="5"/>
        <v>1.0742364123942454E-2</v>
      </c>
      <c r="V51" s="100">
        <f>IFERROR(R51/R48,"-")</f>
        <v>0.20318944184767665</v>
      </c>
    </row>
    <row r="52" spans="2:22" ht="16.5" thickBot="1" x14ac:dyDescent="0.3">
      <c r="B52" s="141" t="s">
        <v>65</v>
      </c>
      <c r="C52" s="142">
        <v>14776</v>
      </c>
      <c r="D52" s="142">
        <v>10595</v>
      </c>
      <c r="E52" s="142">
        <v>29939</v>
      </c>
      <c r="F52" s="142">
        <v>32291</v>
      </c>
      <c r="G52" s="142">
        <v>33576</v>
      </c>
      <c r="H52" s="142">
        <v>36561</v>
      </c>
      <c r="I52" s="143">
        <f t="shared" si="2"/>
        <v>8.8902787705503972E-2</v>
      </c>
      <c r="J52" s="142">
        <f t="shared" si="3"/>
        <v>2985</v>
      </c>
      <c r="K52" s="143">
        <f t="shared" si="0"/>
        <v>1.0054572615349415E-2</v>
      </c>
      <c r="L52" s="143">
        <f>H52/H48</f>
        <v>0.1929584749519728</v>
      </c>
      <c r="M52" s="142">
        <v>1764</v>
      </c>
      <c r="N52" s="142">
        <v>2399</v>
      </c>
      <c r="O52" s="142">
        <v>4192</v>
      </c>
      <c r="P52" s="142">
        <v>5104</v>
      </c>
      <c r="Q52" s="142">
        <v>4774</v>
      </c>
      <c r="R52" s="142">
        <v>5900</v>
      </c>
      <c r="S52" s="143">
        <f t="shared" si="4"/>
        <v>0.23586091328026804</v>
      </c>
      <c r="T52" s="142">
        <f t="shared" si="1"/>
        <v>1126</v>
      </c>
      <c r="U52" s="143">
        <f t="shared" si="5"/>
        <v>1.1396596651133297E-2</v>
      </c>
      <c r="V52" s="143">
        <f>IFERROR(R52/R48,"-")</f>
        <v>0.23174515888290978</v>
      </c>
    </row>
    <row r="53" spans="2:22" ht="15.75" x14ac:dyDescent="0.25">
      <c r="B53" s="134" t="s">
        <v>55</v>
      </c>
      <c r="C53" s="135">
        <f t="shared" ref="C53:H56" si="6">C6-C11-C16-C21-C26-C30-C35-C39-C44-C48</f>
        <v>129716</v>
      </c>
      <c r="D53" s="135">
        <f t="shared" si="6"/>
        <v>35117</v>
      </c>
      <c r="E53" s="135">
        <f t="shared" si="6"/>
        <v>72444</v>
      </c>
      <c r="F53" s="135">
        <f t="shared" si="6"/>
        <v>79555</v>
      </c>
      <c r="G53" s="135">
        <f t="shared" si="6"/>
        <v>83503</v>
      </c>
      <c r="H53" s="135">
        <f t="shared" si="6"/>
        <v>83254</v>
      </c>
      <c r="I53" s="136">
        <f t="shared" si="2"/>
        <v>-2.9819287929775395E-3</v>
      </c>
      <c r="J53" s="135">
        <f t="shared" si="3"/>
        <v>-249</v>
      </c>
      <c r="K53" s="136">
        <f t="shared" si="0"/>
        <v>2.2895527707620145E-2</v>
      </c>
      <c r="L53" s="137">
        <f>H53/H53</f>
        <v>1</v>
      </c>
      <c r="M53" s="135">
        <v>4333</v>
      </c>
      <c r="N53" s="135">
        <v>7573</v>
      </c>
      <c r="O53" s="135">
        <v>10527</v>
      </c>
      <c r="P53" s="135">
        <v>11009</v>
      </c>
      <c r="Q53" s="135">
        <v>9982</v>
      </c>
      <c r="R53" s="135">
        <v>12659</v>
      </c>
      <c r="S53" s="136">
        <f t="shared" si="4"/>
        <v>0.26818272891204176</v>
      </c>
      <c r="T53" s="135">
        <f t="shared" si="1"/>
        <v>2677</v>
      </c>
      <c r="U53" s="136">
        <f t="shared" si="5"/>
        <v>2.4581726593324148E-2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96946</v>
      </c>
      <c r="D54" s="139">
        <f t="shared" si="6"/>
        <v>36744</v>
      </c>
      <c r="E54" s="139">
        <f t="shared" si="6"/>
        <v>70195</v>
      </c>
      <c r="F54" s="139">
        <f t="shared" si="6"/>
        <v>73554</v>
      </c>
      <c r="G54" s="139">
        <f t="shared" si="6"/>
        <v>76074</v>
      </c>
      <c r="H54" s="139">
        <f t="shared" si="6"/>
        <v>74839</v>
      </c>
      <c r="I54" s="140">
        <f t="shared" si="2"/>
        <v>-1.6234193022583221E-2</v>
      </c>
      <c r="J54" s="139">
        <f t="shared" si="3"/>
        <v>-1235</v>
      </c>
      <c r="K54" s="140">
        <f t="shared" si="0"/>
        <v>2.058133420749254E-2</v>
      </c>
      <c r="L54" s="140">
        <f>H54/H53</f>
        <v>0.89892377543421342</v>
      </c>
      <c r="M54" s="139">
        <v>4268</v>
      </c>
      <c r="N54" s="139">
        <v>7492</v>
      </c>
      <c r="O54" s="139">
        <v>10111</v>
      </c>
      <c r="P54" s="139">
        <v>10232</v>
      </c>
      <c r="Q54" s="139">
        <v>8863</v>
      </c>
      <c r="R54" s="139">
        <v>11314</v>
      </c>
      <c r="S54" s="140">
        <f t="shared" si="4"/>
        <v>0.27654293128737439</v>
      </c>
      <c r="T54" s="139">
        <f t="shared" si="1"/>
        <v>2451</v>
      </c>
      <c r="U54" s="140">
        <f t="shared" si="5"/>
        <v>2.2846782314732736E-2</v>
      </c>
      <c r="V54" s="140">
        <f>IFERROR(R54/R53,"-")</f>
        <v>0.89375148115964931</v>
      </c>
    </row>
    <row r="55" spans="2:22" x14ac:dyDescent="0.25">
      <c r="B55" s="99" t="s">
        <v>142</v>
      </c>
      <c r="C55" s="53">
        <f t="shared" si="6"/>
        <v>86258</v>
      </c>
      <c r="D55" s="53">
        <f t="shared" si="6"/>
        <v>104991</v>
      </c>
      <c r="E55" s="53">
        <f t="shared" si="6"/>
        <v>260718</v>
      </c>
      <c r="F55" s="53">
        <f t="shared" si="6"/>
        <v>244991</v>
      </c>
      <c r="G55" s="53">
        <f t="shared" si="6"/>
        <v>301344</v>
      </c>
      <c r="H55" s="53">
        <f t="shared" si="6"/>
        <v>274002</v>
      </c>
      <c r="I55" s="100">
        <f t="shared" si="2"/>
        <v>-9.0733513857916503E-2</v>
      </c>
      <c r="J55" s="53">
        <f t="shared" si="3"/>
        <v>-27342</v>
      </c>
      <c r="K55" s="100">
        <f t="shared" si="0"/>
        <v>7.5352780442301093E-2</v>
      </c>
      <c r="L55" s="100">
        <f>H55/H53</f>
        <v>3.2911571816369185</v>
      </c>
      <c r="M55" s="53">
        <v>2743</v>
      </c>
      <c r="N55" s="53">
        <v>5281</v>
      </c>
      <c r="O55" s="53">
        <v>7188</v>
      </c>
      <c r="P55" s="53">
        <v>7892</v>
      </c>
      <c r="Q55" s="53">
        <v>5764</v>
      </c>
      <c r="R55" s="53">
        <v>8006</v>
      </c>
      <c r="S55" s="100">
        <f t="shared" si="4"/>
        <v>0.38896599583622482</v>
      </c>
      <c r="T55" s="53">
        <f t="shared" si="1"/>
        <v>2242</v>
      </c>
      <c r="U55" s="100">
        <f t="shared" si="5"/>
        <v>1.7621853599283692E-2</v>
      </c>
      <c r="V55" s="100">
        <f>IFERROR(R55/R53,"-")</f>
        <v>0.63243542143929221</v>
      </c>
    </row>
    <row r="56" spans="2:22" x14ac:dyDescent="0.25">
      <c r="B56" s="99" t="s">
        <v>144</v>
      </c>
      <c r="C56" s="53">
        <f t="shared" si="6"/>
        <v>33283</v>
      </c>
      <c r="D56" s="53">
        <f t="shared" si="6"/>
        <v>33509</v>
      </c>
      <c r="E56" s="53">
        <f t="shared" si="6"/>
        <v>54250</v>
      </c>
      <c r="F56" s="53">
        <f t="shared" si="6"/>
        <v>78982</v>
      </c>
      <c r="G56" s="53">
        <f t="shared" si="6"/>
        <v>74846</v>
      </c>
      <c r="H56" s="53">
        <f t="shared" si="6"/>
        <v>82367</v>
      </c>
      <c r="I56" s="100">
        <f t="shared" si="2"/>
        <v>0.1004863319349063</v>
      </c>
      <c r="J56" s="53">
        <f t="shared" si="3"/>
        <v>7521</v>
      </c>
      <c r="K56" s="100">
        <f t="shared" si="0"/>
        <v>2.2651595487226422E-2</v>
      </c>
      <c r="L56" s="100">
        <f>H56/H53</f>
        <v>0.9893458572561078</v>
      </c>
      <c r="M56" s="53">
        <v>1525</v>
      </c>
      <c r="N56" s="53">
        <v>2211</v>
      </c>
      <c r="O56" s="53">
        <v>2923</v>
      </c>
      <c r="P56" s="53">
        <v>2340</v>
      </c>
      <c r="Q56" s="53">
        <v>3099</v>
      </c>
      <c r="R56" s="53">
        <v>3308</v>
      </c>
      <c r="S56" s="100">
        <f t="shared" si="4"/>
        <v>6.7441110035495244E-2</v>
      </c>
      <c r="T56" s="53">
        <f t="shared" si="1"/>
        <v>209</v>
      </c>
      <c r="U56" s="100">
        <f t="shared" si="5"/>
        <v>5.2249287154490422E-3</v>
      </c>
      <c r="V56" s="100">
        <f>IFERROR(R56/R53,"-")</f>
        <v>0.26131605972035704</v>
      </c>
    </row>
    <row r="57" spans="2:22" ht="15.75" x14ac:dyDescent="0.25">
      <c r="B57" s="141" t="s">
        <v>65</v>
      </c>
      <c r="C57" s="142">
        <f>C53-C54</f>
        <v>32770</v>
      </c>
      <c r="D57" s="142">
        <f t="shared" ref="D57:H57" si="7">D53-D54</f>
        <v>-1627</v>
      </c>
      <c r="E57" s="142">
        <f t="shared" si="7"/>
        <v>2249</v>
      </c>
      <c r="F57" s="142">
        <f t="shared" si="7"/>
        <v>6001</v>
      </c>
      <c r="G57" s="142">
        <f t="shared" si="7"/>
        <v>7429</v>
      </c>
      <c r="H57" s="142">
        <f t="shared" si="7"/>
        <v>8415</v>
      </c>
      <c r="I57" s="143">
        <f t="shared" si="2"/>
        <v>0.13272311212814647</v>
      </c>
      <c r="J57" s="142">
        <f t="shared" si="3"/>
        <v>986</v>
      </c>
      <c r="K57" s="143">
        <f t="shared" si="0"/>
        <v>2.3141935001276038E-3</v>
      </c>
      <c r="L57" s="143">
        <f>H57/H53</f>
        <v>0.10107622456578663</v>
      </c>
      <c r="M57" s="142">
        <v>107</v>
      </c>
      <c r="N57" s="142">
        <v>200</v>
      </c>
      <c r="O57" s="142">
        <v>1227</v>
      </c>
      <c r="P57" s="142">
        <v>1747</v>
      </c>
      <c r="Q57" s="142">
        <v>4314</v>
      </c>
      <c r="R57" s="142">
        <v>4803</v>
      </c>
      <c r="S57" s="143">
        <f t="shared" si="4"/>
        <v>0.11335187760778864</v>
      </c>
      <c r="T57" s="142">
        <f t="shared" si="1"/>
        <v>489</v>
      </c>
      <c r="U57" s="143">
        <f t="shared" si="5"/>
        <v>3.9008335324314004E-3</v>
      </c>
      <c r="V57" s="143">
        <f>IFERROR(R57/R53,"-")</f>
        <v>0.37941385575479897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5F73-BA35-4365-BEB5-AB5FFAB346AA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5" t="s">
        <v>262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7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54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250224</v>
      </c>
      <c r="P8" s="159">
        <v>96681</v>
      </c>
      <c r="Q8" s="159">
        <v>140346</v>
      </c>
      <c r="R8" s="159">
        <v>257117</v>
      </c>
      <c r="S8" s="159">
        <v>278594</v>
      </c>
      <c r="T8" s="159">
        <v>287810</v>
      </c>
      <c r="U8" s="160">
        <f>IFERROR(T8/S8-1,"-")</f>
        <v>3.3080396562739978E-2</v>
      </c>
      <c r="V8" s="159">
        <f>T8-S8</f>
        <v>9216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45577</v>
      </c>
      <c r="P9" s="162">
        <v>26839</v>
      </c>
      <c r="Q9" s="162">
        <v>45216</v>
      </c>
      <c r="R9" s="162">
        <v>29061</v>
      </c>
      <c r="S9" s="162">
        <v>32018</v>
      </c>
      <c r="T9" s="162">
        <v>29188</v>
      </c>
      <c r="U9" s="163">
        <f>IFERROR(T9/S9-1,"-")</f>
        <v>-8.838778187269658E-2</v>
      </c>
      <c r="V9" s="162">
        <f t="shared" ref="V9:V19" si="2">T9-S9</f>
        <v>-2830</v>
      </c>
      <c r="W9" s="163">
        <f>T9/T$8</f>
        <v>0.10141412737569924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24890</v>
      </c>
      <c r="P10" s="166">
        <v>20058</v>
      </c>
      <c r="Q10" s="166">
        <v>34195</v>
      </c>
      <c r="R10" s="166">
        <v>19943</v>
      </c>
      <c r="S10" s="166">
        <v>20738</v>
      </c>
      <c r="T10" s="166">
        <v>18376</v>
      </c>
      <c r="U10" s="167">
        <f>IFERROR(T10/S10-1,"-")</f>
        <v>-0.1138971935577201</v>
      </c>
      <c r="V10" s="166">
        <f t="shared" si="2"/>
        <v>-2362</v>
      </c>
      <c r="W10" s="167">
        <f>T10/T$8</f>
        <v>6.3847677287099128E-2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20687</v>
      </c>
      <c r="P11" s="166">
        <v>6781</v>
      </c>
      <c r="Q11" s="166">
        <v>11021</v>
      </c>
      <c r="R11" s="166">
        <v>9118</v>
      </c>
      <c r="S11" s="166">
        <v>11280</v>
      </c>
      <c r="T11" s="166">
        <v>10812</v>
      </c>
      <c r="U11" s="167">
        <f>IFERROR(T11/S11-1,"-")</f>
        <v>-4.1489361702127692E-2</v>
      </c>
      <c r="V11" s="166">
        <f t="shared" si="2"/>
        <v>-468</v>
      </c>
      <c r="W11" s="167">
        <f>T11/T$8</f>
        <v>3.7566450088600122E-2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204647</v>
      </c>
      <c r="P12" s="162">
        <v>69842</v>
      </c>
      <c r="Q12" s="162">
        <v>95130</v>
      </c>
      <c r="R12" s="162">
        <v>228056</v>
      </c>
      <c r="S12" s="162">
        <v>246576</v>
      </c>
      <c r="T12" s="162">
        <v>258622</v>
      </c>
      <c r="U12" s="163">
        <f>IFERROR(T12/S12-1,"-")</f>
        <v>4.8853091947310467E-2</v>
      </c>
      <c r="V12" s="162">
        <f t="shared" si="2"/>
        <v>12046</v>
      </c>
      <c r="W12" s="163">
        <f>T12/T$8</f>
        <v>0.89858587262430079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100583</v>
      </c>
      <c r="P13" s="166">
        <v>26093</v>
      </c>
      <c r="Q13" s="166">
        <v>26467</v>
      </c>
      <c r="R13" s="166">
        <v>96562</v>
      </c>
      <c r="S13" s="166">
        <v>105830</v>
      </c>
      <c r="T13" s="166">
        <v>116159</v>
      </c>
      <c r="U13" s="167">
        <f t="shared" ref="U13:U20" si="4">IFERROR(T13/S13-1,"-")</f>
        <v>9.7599924407067995E-2</v>
      </c>
      <c r="V13" s="166">
        <f t="shared" si="2"/>
        <v>10329</v>
      </c>
      <c r="W13" s="167">
        <f t="shared" ref="W13:W20" si="5">T13/T$8</f>
        <v>0.40359612244188875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15093</v>
      </c>
      <c r="P14" s="166">
        <v>6042</v>
      </c>
      <c r="Q14" s="166">
        <v>9298</v>
      </c>
      <c r="R14" s="166">
        <v>16587</v>
      </c>
      <c r="S14" s="166">
        <v>20785</v>
      </c>
      <c r="T14" s="166">
        <v>21459</v>
      </c>
      <c r="U14" s="167">
        <f t="shared" si="4"/>
        <v>3.2427231176329174E-2</v>
      </c>
      <c r="V14" s="166">
        <f t="shared" si="2"/>
        <v>674</v>
      </c>
      <c r="W14" s="167">
        <f t="shared" si="5"/>
        <v>7.4559605295159995E-2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19622</v>
      </c>
      <c r="P15" s="166">
        <v>6586</v>
      </c>
      <c r="Q15" s="166">
        <v>15246</v>
      </c>
      <c r="R15" s="166">
        <v>26940</v>
      </c>
      <c r="S15" s="166">
        <v>25089</v>
      </c>
      <c r="T15" s="166">
        <v>24579</v>
      </c>
      <c r="U15" s="167">
        <f t="shared" si="4"/>
        <v>-2.0327633624297459E-2</v>
      </c>
      <c r="V15" s="166">
        <f t="shared" si="2"/>
        <v>-510</v>
      </c>
      <c r="W15" s="167">
        <f t="shared" si="5"/>
        <v>8.5400090337375348E-2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3955</v>
      </c>
      <c r="P16" s="166">
        <v>1273</v>
      </c>
      <c r="Q16" s="166">
        <v>4366</v>
      </c>
      <c r="R16" s="166">
        <v>9965</v>
      </c>
      <c r="S16" s="166">
        <v>8878</v>
      </c>
      <c r="T16" s="166">
        <v>6534</v>
      </c>
      <c r="U16" s="167">
        <f t="shared" si="4"/>
        <v>-0.26402342870015771</v>
      </c>
      <c r="V16" s="166">
        <f t="shared" si="2"/>
        <v>-2344</v>
      </c>
      <c r="W16" s="167">
        <f t="shared" si="5"/>
        <v>2.27024773287933E-2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4225</v>
      </c>
      <c r="P17" s="166">
        <v>1935</v>
      </c>
      <c r="Q17" s="166">
        <v>3344</v>
      </c>
      <c r="R17" s="166">
        <v>4569</v>
      </c>
      <c r="S17" s="166">
        <v>5490</v>
      </c>
      <c r="T17" s="166">
        <v>5563</v>
      </c>
      <c r="U17" s="167">
        <f t="shared" si="4"/>
        <v>1.3296903460837894E-2</v>
      </c>
      <c r="V17" s="166">
        <f t="shared" si="2"/>
        <v>73</v>
      </c>
      <c r="W17" s="167">
        <f t="shared" si="5"/>
        <v>1.9328723810847433E-2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2428</v>
      </c>
      <c r="P18" s="166">
        <v>1979</v>
      </c>
      <c r="Q18" s="166">
        <v>1422</v>
      </c>
      <c r="R18" s="166">
        <v>3324</v>
      </c>
      <c r="S18" s="166">
        <v>3691</v>
      </c>
      <c r="T18" s="166">
        <v>3402</v>
      </c>
      <c r="U18" s="167">
        <f t="shared" si="4"/>
        <v>-7.8298564074776533E-2</v>
      </c>
      <c r="V18" s="166">
        <f t="shared" si="2"/>
        <v>-289</v>
      </c>
      <c r="W18" s="167">
        <f t="shared" si="5"/>
        <v>1.1820298113338661E-2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6221</v>
      </c>
      <c r="P19" s="166">
        <v>4050</v>
      </c>
      <c r="Q19" s="166">
        <v>947</v>
      </c>
      <c r="R19" s="166">
        <v>2079</v>
      </c>
      <c r="S19" s="166">
        <v>2885</v>
      </c>
      <c r="T19" s="166">
        <v>2731</v>
      </c>
      <c r="U19" s="167">
        <f t="shared" si="4"/>
        <v>-5.3379549393414161E-2</v>
      </c>
      <c r="V19" s="166">
        <f t="shared" si="2"/>
        <v>-154</v>
      </c>
      <c r="W19" s="167">
        <f t="shared" si="5"/>
        <v>9.4888989263750383E-3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52520</v>
      </c>
      <c r="P20" s="171">
        <f t="shared" si="7"/>
        <v>21884</v>
      </c>
      <c r="Q20" s="171">
        <f t="shared" si="7"/>
        <v>34040</v>
      </c>
      <c r="R20" s="171">
        <f t="shared" si="7"/>
        <v>68030</v>
      </c>
      <c r="S20" s="171">
        <f t="shared" si="7"/>
        <v>73928</v>
      </c>
      <c r="T20" s="171">
        <f t="shared" si="7"/>
        <v>78195</v>
      </c>
      <c r="U20" s="172">
        <f t="shared" si="4"/>
        <v>5.7718320528081346E-2</v>
      </c>
      <c r="V20" s="171">
        <f>T20-S20</f>
        <v>4267</v>
      </c>
      <c r="W20" s="172">
        <f t="shared" si="5"/>
        <v>0.27168965637052223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EE0A9-03C5-4BC8-B81B-7D9CB38A809C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262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7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8" customFormat="1" ht="72" customHeight="1" x14ac:dyDescent="0.25">
      <c r="A9"/>
      <c r="B9" s="149"/>
      <c r="C9" s="174" t="s">
        <v>261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261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54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152176</v>
      </c>
      <c r="D11" s="178">
        <v>286184</v>
      </c>
      <c r="E11" s="178">
        <v>442299</v>
      </c>
      <c r="F11" s="178">
        <v>447853</v>
      </c>
      <c r="G11" s="178">
        <v>494247</v>
      </c>
      <c r="H11" s="178">
        <v>484410</v>
      </c>
      <c r="I11" s="179">
        <f t="shared" ref="I11:I23" si="0">IFERROR(H11/G11-1,"-")</f>
        <v>-1.9903003963605226E-2</v>
      </c>
      <c r="J11" s="179">
        <f>H11/H11</f>
        <v>1</v>
      </c>
      <c r="K11" s="81"/>
      <c r="L11" s="81"/>
      <c r="M11" s="158" t="s">
        <v>70</v>
      </c>
      <c r="N11" s="178">
        <v>13295</v>
      </c>
      <c r="O11" s="178">
        <v>18239</v>
      </c>
      <c r="P11" s="178">
        <v>24659</v>
      </c>
      <c r="Q11" s="178">
        <v>25495</v>
      </c>
      <c r="R11" s="178">
        <v>25319</v>
      </c>
      <c r="S11" s="179">
        <f t="shared" ref="S11:S23" si="1">IFERROR(R11/Q11-1,"-")</f>
        <v>-6.9033143753677306E-3</v>
      </c>
      <c r="T11" s="179">
        <f>R11/R11</f>
        <v>1</v>
      </c>
    </row>
    <row r="12" spans="1:20" x14ac:dyDescent="0.25">
      <c r="B12" s="161" t="s">
        <v>99</v>
      </c>
      <c r="C12" s="162">
        <v>91869</v>
      </c>
      <c r="D12" s="162">
        <v>124590</v>
      </c>
      <c r="E12" s="162">
        <v>123326</v>
      </c>
      <c r="F12" s="162">
        <v>117887</v>
      </c>
      <c r="G12" s="162">
        <v>130767</v>
      </c>
      <c r="H12" s="162">
        <v>133170</v>
      </c>
      <c r="I12" s="163">
        <f t="shared" si="0"/>
        <v>1.8376195829223008E-2</v>
      </c>
      <c r="J12" s="163">
        <f>H12/H11</f>
        <v>0.27491174831238002</v>
      </c>
      <c r="K12" s="81"/>
      <c r="L12" s="81"/>
      <c r="M12" s="161" t="s">
        <v>99</v>
      </c>
      <c r="N12" s="162">
        <v>8045</v>
      </c>
      <c r="O12" s="162">
        <v>8610</v>
      </c>
      <c r="P12" s="162">
        <v>5520</v>
      </c>
      <c r="Q12" s="162">
        <v>4258</v>
      </c>
      <c r="R12" s="162">
        <v>5008</v>
      </c>
      <c r="S12" s="163">
        <f t="shared" si="1"/>
        <v>0.17613903240958195</v>
      </c>
      <c r="T12" s="163">
        <f>R12/R11</f>
        <v>0.19779612148979028</v>
      </c>
    </row>
    <row r="13" spans="1:20" x14ac:dyDescent="0.25">
      <c r="B13" s="165" t="s">
        <v>105</v>
      </c>
      <c r="C13" s="166">
        <v>42049</v>
      </c>
      <c r="D13" s="166">
        <v>51781</v>
      </c>
      <c r="E13" s="166">
        <v>51222</v>
      </c>
      <c r="F13" s="166">
        <v>48123</v>
      </c>
      <c r="G13" s="166">
        <v>53810</v>
      </c>
      <c r="H13" s="166">
        <v>57219</v>
      </c>
      <c r="I13" s="167">
        <f t="shared" si="0"/>
        <v>6.3352536703215057E-2</v>
      </c>
      <c r="J13" s="167">
        <f>H13/H11</f>
        <v>0.11812101319130489</v>
      </c>
      <c r="K13" s="81"/>
      <c r="L13" s="81"/>
      <c r="M13" s="165" t="s">
        <v>105</v>
      </c>
      <c r="N13" s="166">
        <v>5921</v>
      </c>
      <c r="O13" s="166">
        <v>5968</v>
      </c>
      <c r="P13" s="166">
        <v>4161</v>
      </c>
      <c r="Q13" s="166">
        <v>2724</v>
      </c>
      <c r="R13" s="166">
        <v>3290</v>
      </c>
      <c r="S13" s="167">
        <f t="shared" si="1"/>
        <v>0.20778267254038174</v>
      </c>
      <c r="T13" s="167">
        <f>R13/R11</f>
        <v>0.12994194083494609</v>
      </c>
    </row>
    <row r="14" spans="1:20" x14ac:dyDescent="0.25">
      <c r="B14" s="165" t="s">
        <v>102</v>
      </c>
      <c r="C14" s="166">
        <v>49820</v>
      </c>
      <c r="D14" s="166">
        <v>72809</v>
      </c>
      <c r="E14" s="166">
        <v>72104</v>
      </c>
      <c r="F14" s="166">
        <v>69764</v>
      </c>
      <c r="G14" s="166">
        <v>76957</v>
      </c>
      <c r="H14" s="166">
        <v>75951</v>
      </c>
      <c r="I14" s="167">
        <f t="shared" si="0"/>
        <v>-1.3072235144301336E-2</v>
      </c>
      <c r="J14" s="167">
        <f>H14/H11</f>
        <v>0.15679073512107511</v>
      </c>
      <c r="K14" s="81"/>
      <c r="L14" s="81"/>
      <c r="M14" s="165" t="s">
        <v>102</v>
      </c>
      <c r="N14" s="166">
        <v>2124</v>
      </c>
      <c r="O14" s="166">
        <v>2642</v>
      </c>
      <c r="P14" s="166">
        <v>1359</v>
      </c>
      <c r="Q14" s="166">
        <v>1534</v>
      </c>
      <c r="R14" s="166">
        <v>1718</v>
      </c>
      <c r="S14" s="167">
        <f t="shared" si="1"/>
        <v>0.11994784876140807</v>
      </c>
      <c r="T14" s="167">
        <f>R14/R11</f>
        <v>6.7854180654844193E-2</v>
      </c>
    </row>
    <row r="15" spans="1:20" x14ac:dyDescent="0.25">
      <c r="B15" s="161" t="s">
        <v>109</v>
      </c>
      <c r="C15" s="162">
        <v>60307</v>
      </c>
      <c r="D15" s="162">
        <v>161594</v>
      </c>
      <c r="E15" s="162">
        <v>318973</v>
      </c>
      <c r="F15" s="162">
        <v>329966</v>
      </c>
      <c r="G15" s="162">
        <v>363480</v>
      </c>
      <c r="H15" s="162">
        <v>351240</v>
      </c>
      <c r="I15" s="163">
        <f t="shared" si="0"/>
        <v>-3.367448002641138E-2</v>
      </c>
      <c r="J15" s="163">
        <f>H15/H11</f>
        <v>0.72508825168762003</v>
      </c>
      <c r="K15" s="81"/>
      <c r="L15" s="81"/>
      <c r="M15" s="161" t="s">
        <v>109</v>
      </c>
      <c r="N15" s="162">
        <v>5250</v>
      </c>
      <c r="O15" s="162">
        <v>9629</v>
      </c>
      <c r="P15" s="162">
        <v>19139</v>
      </c>
      <c r="Q15" s="162">
        <v>21237</v>
      </c>
      <c r="R15" s="162">
        <v>20311</v>
      </c>
      <c r="S15" s="163">
        <f t="shared" si="1"/>
        <v>-4.3603145453689263E-2</v>
      </c>
      <c r="T15" s="163">
        <f>R15/R11</f>
        <v>0.80220387851020969</v>
      </c>
    </row>
    <row r="16" spans="1:20" x14ac:dyDescent="0.25">
      <c r="B16" s="165" t="s">
        <v>112</v>
      </c>
      <c r="C16" s="166">
        <v>11293</v>
      </c>
      <c r="D16" s="166">
        <v>47855</v>
      </c>
      <c r="E16" s="166">
        <v>165250</v>
      </c>
      <c r="F16" s="166">
        <v>169634</v>
      </c>
      <c r="G16" s="166">
        <v>187228</v>
      </c>
      <c r="H16" s="166">
        <v>183246</v>
      </c>
      <c r="I16" s="167">
        <f t="shared" si="0"/>
        <v>-2.1268186382378707E-2</v>
      </c>
      <c r="J16" s="167">
        <f>H16/H11</f>
        <v>0.37828698829503932</v>
      </c>
      <c r="K16" s="81"/>
      <c r="L16" s="81"/>
      <c r="M16" s="165" t="s">
        <v>112</v>
      </c>
      <c r="N16" s="166">
        <v>302</v>
      </c>
      <c r="O16" s="166">
        <v>2900</v>
      </c>
      <c r="P16" s="166">
        <v>9415</v>
      </c>
      <c r="Q16" s="166">
        <v>10320</v>
      </c>
      <c r="R16" s="166">
        <v>10030</v>
      </c>
      <c r="S16" s="167">
        <f t="shared" si="1"/>
        <v>-2.81007751937985E-2</v>
      </c>
      <c r="T16" s="167">
        <f>R16/R11</f>
        <v>0.39614518740866544</v>
      </c>
    </row>
    <row r="17" spans="1:20" x14ac:dyDescent="0.25">
      <c r="B17" s="165" t="s">
        <v>115</v>
      </c>
      <c r="C17" s="166">
        <v>10265</v>
      </c>
      <c r="D17" s="166">
        <v>19715</v>
      </c>
      <c r="E17" s="166">
        <v>27366</v>
      </c>
      <c r="F17" s="166">
        <v>28752</v>
      </c>
      <c r="G17" s="166">
        <v>29044</v>
      </c>
      <c r="H17" s="166">
        <v>29409</v>
      </c>
      <c r="I17" s="167">
        <f t="shared" si="0"/>
        <v>1.2567139512463799E-2</v>
      </c>
      <c r="J17" s="167">
        <f>H17/H11</f>
        <v>6.0710967981668425E-2</v>
      </c>
      <c r="K17" s="81"/>
      <c r="L17" s="81"/>
      <c r="M17" s="165" t="s">
        <v>115</v>
      </c>
      <c r="N17" s="166">
        <v>902</v>
      </c>
      <c r="O17" s="166">
        <v>905</v>
      </c>
      <c r="P17" s="166">
        <v>998</v>
      </c>
      <c r="Q17" s="166">
        <v>1506</v>
      </c>
      <c r="R17" s="166">
        <v>1232</v>
      </c>
      <c r="S17" s="167">
        <f t="shared" si="1"/>
        <v>-0.18193891102257631</v>
      </c>
      <c r="T17" s="167">
        <f>R17/R11</f>
        <v>4.8659109759469174E-2</v>
      </c>
    </row>
    <row r="18" spans="1:20" x14ac:dyDescent="0.25">
      <c r="B18" s="165" t="s">
        <v>118</v>
      </c>
      <c r="C18" s="166">
        <v>5446</v>
      </c>
      <c r="D18" s="166">
        <v>15603</v>
      </c>
      <c r="E18" s="166">
        <v>18573</v>
      </c>
      <c r="F18" s="166">
        <v>19267</v>
      </c>
      <c r="G18" s="166">
        <v>23094</v>
      </c>
      <c r="H18" s="166">
        <v>22684</v>
      </c>
      <c r="I18" s="167">
        <f t="shared" si="0"/>
        <v>-1.7753529055165806E-2</v>
      </c>
      <c r="J18" s="167">
        <f>H18/H11</f>
        <v>4.6828100163084987E-2</v>
      </c>
      <c r="K18" s="81"/>
      <c r="L18" s="81"/>
      <c r="M18" s="165" t="s">
        <v>118</v>
      </c>
      <c r="N18" s="166">
        <v>877</v>
      </c>
      <c r="O18" s="166">
        <v>1745</v>
      </c>
      <c r="P18" s="166">
        <v>2466</v>
      </c>
      <c r="Q18" s="166">
        <v>2255</v>
      </c>
      <c r="R18" s="166">
        <v>2125</v>
      </c>
      <c r="S18" s="167">
        <f t="shared" si="1"/>
        <v>-5.7649667405764937E-2</v>
      </c>
      <c r="T18" s="167">
        <f>R18/R11</f>
        <v>8.3929065128954539E-2</v>
      </c>
    </row>
    <row r="19" spans="1:20" x14ac:dyDescent="0.25">
      <c r="B19" s="165" t="s">
        <v>125</v>
      </c>
      <c r="C19" s="166">
        <v>4970</v>
      </c>
      <c r="D19" s="166">
        <v>12517</v>
      </c>
      <c r="E19" s="166">
        <v>16648</v>
      </c>
      <c r="F19" s="166">
        <v>17740</v>
      </c>
      <c r="G19" s="166">
        <v>16204</v>
      </c>
      <c r="H19" s="166">
        <v>15372</v>
      </c>
      <c r="I19" s="167">
        <f t="shared" si="0"/>
        <v>-5.1345346827943672E-2</v>
      </c>
      <c r="J19" s="167">
        <f>H19/H11</f>
        <v>3.1733448937883199E-2</v>
      </c>
      <c r="K19" s="81"/>
      <c r="L19" s="81"/>
      <c r="M19" s="165" t="s">
        <v>125</v>
      </c>
      <c r="N19" s="166">
        <v>169</v>
      </c>
      <c r="O19" s="166">
        <v>167</v>
      </c>
      <c r="P19" s="166">
        <v>1213</v>
      </c>
      <c r="Q19" s="166">
        <v>1041</v>
      </c>
      <c r="R19" s="166">
        <v>508</v>
      </c>
      <c r="S19" s="167">
        <f t="shared" si="1"/>
        <v>-0.51200768491834769</v>
      </c>
      <c r="T19" s="167">
        <f>R19/R11</f>
        <v>2.006398356965125E-2</v>
      </c>
    </row>
    <row r="20" spans="1:20" x14ac:dyDescent="0.25">
      <c r="B20" s="165" t="s">
        <v>121</v>
      </c>
      <c r="C20" s="166">
        <v>5984</v>
      </c>
      <c r="D20" s="166">
        <v>11063</v>
      </c>
      <c r="E20" s="166">
        <v>10204</v>
      </c>
      <c r="F20" s="166">
        <v>11972</v>
      </c>
      <c r="G20" s="166">
        <v>12426</v>
      </c>
      <c r="H20" s="166">
        <v>11204</v>
      </c>
      <c r="I20" s="167">
        <f t="shared" si="0"/>
        <v>-9.8342185739578314E-2</v>
      </c>
      <c r="J20" s="167">
        <f>H20/H11</f>
        <v>2.3129167440804278E-2</v>
      </c>
      <c r="K20" s="81"/>
      <c r="L20" s="81"/>
      <c r="M20" s="165" t="s">
        <v>121</v>
      </c>
      <c r="N20" s="166">
        <v>538</v>
      </c>
      <c r="O20" s="166">
        <v>605</v>
      </c>
      <c r="P20" s="166">
        <v>262</v>
      </c>
      <c r="Q20" s="166">
        <v>497</v>
      </c>
      <c r="R20" s="166">
        <v>486</v>
      </c>
      <c r="S20" s="167">
        <f t="shared" si="1"/>
        <v>-2.2132796780684139E-2</v>
      </c>
      <c r="T20" s="167">
        <f>R20/R11</f>
        <v>1.9195070895375015E-2</v>
      </c>
    </row>
    <row r="21" spans="1:20" x14ac:dyDescent="0.25">
      <c r="B21" s="165" t="s">
        <v>130</v>
      </c>
      <c r="C21" s="166">
        <v>36</v>
      </c>
      <c r="D21" s="166">
        <v>887</v>
      </c>
      <c r="E21" s="166">
        <v>1573</v>
      </c>
      <c r="F21" s="166">
        <v>1274</v>
      </c>
      <c r="G21" s="166">
        <v>1136</v>
      </c>
      <c r="H21" s="166">
        <v>1069</v>
      </c>
      <c r="I21" s="167">
        <f t="shared" si="0"/>
        <v>-5.8978873239436624E-2</v>
      </c>
      <c r="J21" s="167">
        <f>H21/H11</f>
        <v>2.2068082822402509E-3</v>
      </c>
      <c r="K21" s="81"/>
      <c r="L21" s="81"/>
      <c r="M21" s="165" t="s">
        <v>130</v>
      </c>
      <c r="N21" s="166">
        <v>0</v>
      </c>
      <c r="O21" s="166">
        <v>0</v>
      </c>
      <c r="P21" s="166">
        <v>7</v>
      </c>
      <c r="Q21" s="166">
        <v>15</v>
      </c>
      <c r="R21" s="166">
        <v>25</v>
      </c>
      <c r="S21" s="167">
        <f t="shared" si="1"/>
        <v>0.66666666666666674</v>
      </c>
      <c r="T21" s="167">
        <f>R21/R11</f>
        <v>9.874007662229946E-4</v>
      </c>
    </row>
    <row r="22" spans="1:20" x14ac:dyDescent="0.25">
      <c r="A22" s="169"/>
      <c r="B22" s="165" t="s">
        <v>133</v>
      </c>
      <c r="C22" s="166">
        <v>96</v>
      </c>
      <c r="D22" s="166">
        <v>211</v>
      </c>
      <c r="E22" s="166">
        <v>649</v>
      </c>
      <c r="F22" s="166">
        <v>896</v>
      </c>
      <c r="G22" s="166">
        <v>384</v>
      </c>
      <c r="H22" s="166">
        <v>367</v>
      </c>
      <c r="I22" s="167">
        <f t="shared" si="0"/>
        <v>-4.427083333333337E-2</v>
      </c>
      <c r="J22" s="167">
        <f>H22/H11</f>
        <v>7.5762267500670917E-4</v>
      </c>
      <c r="K22" s="81"/>
      <c r="L22" s="81"/>
      <c r="M22" s="165" t="s">
        <v>133</v>
      </c>
      <c r="N22" s="166">
        <v>3</v>
      </c>
      <c r="O22" s="166">
        <v>0</v>
      </c>
      <c r="P22" s="166">
        <v>9</v>
      </c>
      <c r="Q22" s="166">
        <v>32</v>
      </c>
      <c r="R22" s="166">
        <v>3</v>
      </c>
      <c r="S22" s="167">
        <f t="shared" si="1"/>
        <v>-0.90625</v>
      </c>
      <c r="T22" s="167">
        <f>R22/R11</f>
        <v>1.1848809194675935E-4</v>
      </c>
    </row>
    <row r="23" spans="1:20" x14ac:dyDescent="0.25">
      <c r="B23" s="170" t="s">
        <v>147</v>
      </c>
      <c r="C23" s="171">
        <f t="shared" ref="C23:H23" si="2">C15-SUM(C16:C22)</f>
        <v>22217</v>
      </c>
      <c r="D23" s="171">
        <f t="shared" si="2"/>
        <v>53743</v>
      </c>
      <c r="E23" s="171">
        <f t="shared" si="2"/>
        <v>78710</v>
      </c>
      <c r="F23" s="171">
        <f t="shared" si="2"/>
        <v>80431</v>
      </c>
      <c r="G23" s="171">
        <f t="shared" si="2"/>
        <v>93964</v>
      </c>
      <c r="H23" s="171">
        <f t="shared" si="2"/>
        <v>87889</v>
      </c>
      <c r="I23" s="172">
        <f t="shared" si="0"/>
        <v>-6.4652420075773653E-2</v>
      </c>
      <c r="J23" s="172">
        <f>H23/H11</f>
        <v>0.18143514791189283</v>
      </c>
      <c r="K23" s="173"/>
      <c r="L23" s="173"/>
      <c r="M23" s="170" t="s">
        <v>147</v>
      </c>
      <c r="N23" s="171">
        <f>N15-SUM(N16:N22)</f>
        <v>2459</v>
      </c>
      <c r="O23" s="171">
        <f>O15-SUM(O16:O22)</f>
        <v>3307</v>
      </c>
      <c r="P23" s="171">
        <f>P15-SUM(P16:P22)</f>
        <v>4769</v>
      </c>
      <c r="Q23" s="171">
        <f>Q15-SUM(Q16:Q22)</f>
        <v>5571</v>
      </c>
      <c r="R23" s="171">
        <f>R15-SUM(R16:R22)</f>
        <v>5902</v>
      </c>
      <c r="S23" s="172">
        <f t="shared" si="1"/>
        <v>5.9414826781547303E-2</v>
      </c>
      <c r="T23" s="172">
        <f>R23/R11</f>
        <v>0.23310557288992456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52795</v>
      </c>
      <c r="D25" s="178">
        <v>118184</v>
      </c>
      <c r="E25" s="178">
        <v>164674</v>
      </c>
      <c r="F25" s="178">
        <v>166974</v>
      </c>
      <c r="G25" s="178">
        <v>175399</v>
      </c>
      <c r="H25" s="178">
        <v>164094</v>
      </c>
      <c r="I25" s="179">
        <f t="shared" ref="I25:I37" si="3">IFERROR(H25/G25-1,"-")</f>
        <v>-6.4453047052719814E-2</v>
      </c>
      <c r="J25" s="179">
        <f>H25/H25</f>
        <v>1</v>
      </c>
    </row>
    <row r="26" spans="1:20" x14ac:dyDescent="0.25">
      <c r="B26" s="161" t="s">
        <v>99</v>
      </c>
      <c r="C26" s="162">
        <v>31564</v>
      </c>
      <c r="D26" s="162">
        <v>43961</v>
      </c>
      <c r="E26" s="162">
        <v>33443</v>
      </c>
      <c r="F26" s="162">
        <v>27029</v>
      </c>
      <c r="G26" s="162">
        <v>27274</v>
      </c>
      <c r="H26" s="162">
        <v>25566</v>
      </c>
      <c r="I26" s="163">
        <f t="shared" si="3"/>
        <v>-6.2623744225269506E-2</v>
      </c>
      <c r="J26" s="163">
        <f>H26/H25</f>
        <v>0.1558009433617317</v>
      </c>
    </row>
    <row r="27" spans="1:20" x14ac:dyDescent="0.25">
      <c r="B27" s="165" t="s">
        <v>105</v>
      </c>
      <c r="C27" s="166">
        <v>18177</v>
      </c>
      <c r="D27" s="166">
        <v>18476</v>
      </c>
      <c r="E27" s="166">
        <v>13610</v>
      </c>
      <c r="F27" s="166">
        <v>11949</v>
      </c>
      <c r="G27" s="166">
        <v>10645</v>
      </c>
      <c r="H27" s="166">
        <v>13195</v>
      </c>
      <c r="I27" s="167">
        <f t="shared" si="3"/>
        <v>0.23954908407703157</v>
      </c>
      <c r="J27" s="167">
        <f>H27/H25</f>
        <v>8.0411227710946165E-2</v>
      </c>
    </row>
    <row r="28" spans="1:20" x14ac:dyDescent="0.25">
      <c r="B28" s="165" t="s">
        <v>102</v>
      </c>
      <c r="C28" s="166">
        <v>13387</v>
      </c>
      <c r="D28" s="166">
        <v>25485</v>
      </c>
      <c r="E28" s="166">
        <v>19833</v>
      </c>
      <c r="F28" s="166">
        <v>15080</v>
      </c>
      <c r="G28" s="166">
        <v>16629</v>
      </c>
      <c r="H28" s="166">
        <v>12371</v>
      </c>
      <c r="I28" s="167">
        <f t="shared" si="3"/>
        <v>-0.25605869264537851</v>
      </c>
      <c r="J28" s="167">
        <f>H28/H25</f>
        <v>7.5389715650785519E-2</v>
      </c>
    </row>
    <row r="29" spans="1:20" x14ac:dyDescent="0.25">
      <c r="B29" s="161" t="s">
        <v>109</v>
      </c>
      <c r="C29" s="162">
        <v>21231</v>
      </c>
      <c r="D29" s="162">
        <v>74223</v>
      </c>
      <c r="E29" s="162">
        <v>131231</v>
      </c>
      <c r="F29" s="162">
        <v>139945</v>
      </c>
      <c r="G29" s="162">
        <v>148125</v>
      </c>
      <c r="H29" s="162">
        <v>138528</v>
      </c>
      <c r="I29" s="163">
        <f t="shared" si="3"/>
        <v>-6.4789873417721466E-2</v>
      </c>
      <c r="J29" s="163">
        <f>H29/H25</f>
        <v>0.84419905663826833</v>
      </c>
    </row>
    <row r="30" spans="1:20" x14ac:dyDescent="0.25">
      <c r="B30" s="165" t="s">
        <v>112</v>
      </c>
      <c r="C30" s="166">
        <v>3619</v>
      </c>
      <c r="D30" s="166">
        <v>24946</v>
      </c>
      <c r="E30" s="166">
        <v>72102</v>
      </c>
      <c r="F30" s="166">
        <v>77706</v>
      </c>
      <c r="G30" s="166">
        <v>82885</v>
      </c>
      <c r="H30" s="166">
        <v>78156</v>
      </c>
      <c r="I30" s="167">
        <f t="shared" si="3"/>
        <v>-5.7054955661458684E-2</v>
      </c>
      <c r="J30" s="167">
        <f>H30/H25</f>
        <v>0.476287981279023</v>
      </c>
    </row>
    <row r="31" spans="1:20" x14ac:dyDescent="0.25">
      <c r="B31" s="165" t="s">
        <v>115</v>
      </c>
      <c r="C31" s="166">
        <v>5014</v>
      </c>
      <c r="D31" s="166">
        <v>11355</v>
      </c>
      <c r="E31" s="166">
        <v>14298</v>
      </c>
      <c r="F31" s="166">
        <v>14011</v>
      </c>
      <c r="G31" s="166">
        <v>14384</v>
      </c>
      <c r="H31" s="166">
        <v>13068</v>
      </c>
      <c r="I31" s="167">
        <f t="shared" si="3"/>
        <v>-9.1490545050055605E-2</v>
      </c>
      <c r="J31" s="167">
        <f>H31/H25</f>
        <v>7.9637281070605873E-2</v>
      </c>
    </row>
    <row r="32" spans="1:20" x14ac:dyDescent="0.25">
      <c r="B32" s="165" t="s">
        <v>118</v>
      </c>
      <c r="C32" s="166">
        <v>2080</v>
      </c>
      <c r="D32" s="166">
        <v>5301</v>
      </c>
      <c r="E32" s="166">
        <v>6066</v>
      </c>
      <c r="F32" s="166">
        <v>6412</v>
      </c>
      <c r="G32" s="166">
        <v>5757</v>
      </c>
      <c r="H32" s="166">
        <v>5485</v>
      </c>
      <c r="I32" s="167">
        <f t="shared" si="3"/>
        <v>-4.724682994615248E-2</v>
      </c>
      <c r="J32" s="167">
        <f>H32/H25</f>
        <v>3.3425963167452805E-2</v>
      </c>
    </row>
    <row r="33" spans="2:10" x14ac:dyDescent="0.25">
      <c r="B33" s="165" t="s">
        <v>125</v>
      </c>
      <c r="C33" s="166">
        <v>2493</v>
      </c>
      <c r="D33" s="166">
        <v>6493</v>
      </c>
      <c r="E33" s="166">
        <v>7358</v>
      </c>
      <c r="F33" s="166">
        <v>7588</v>
      </c>
      <c r="G33" s="166">
        <v>6567</v>
      </c>
      <c r="H33" s="166">
        <v>6576</v>
      </c>
      <c r="I33" s="167">
        <f t="shared" si="3"/>
        <v>1.3704888076746524E-3</v>
      </c>
      <c r="J33" s="167">
        <f>H33/H25</f>
        <v>4.0074591392738307E-2</v>
      </c>
    </row>
    <row r="34" spans="2:10" x14ac:dyDescent="0.25">
      <c r="B34" s="165" t="s">
        <v>121</v>
      </c>
      <c r="C34" s="166">
        <v>2693</v>
      </c>
      <c r="D34" s="166">
        <v>6106</v>
      </c>
      <c r="E34" s="166">
        <v>5565</v>
      </c>
      <c r="F34" s="166">
        <v>5971</v>
      </c>
      <c r="G34" s="166">
        <v>6230</v>
      </c>
      <c r="H34" s="166">
        <v>5164</v>
      </c>
      <c r="I34" s="167">
        <f t="shared" si="3"/>
        <v>-0.17110754414125195</v>
      </c>
      <c r="J34" s="167">
        <f>H34/H25</f>
        <v>3.1469767328482452E-2</v>
      </c>
    </row>
    <row r="35" spans="2:10" x14ac:dyDescent="0.25">
      <c r="B35" s="165" t="s">
        <v>130</v>
      </c>
      <c r="C35" s="166">
        <v>9</v>
      </c>
      <c r="D35" s="166">
        <v>149</v>
      </c>
      <c r="E35" s="166">
        <v>460</v>
      </c>
      <c r="F35" s="166">
        <v>651</v>
      </c>
      <c r="G35" s="166">
        <v>545</v>
      </c>
      <c r="H35" s="166">
        <v>383</v>
      </c>
      <c r="I35" s="167">
        <f t="shared" si="3"/>
        <v>-0.29724770642201837</v>
      </c>
      <c r="J35" s="167">
        <f>H35/H25</f>
        <v>2.3340280570892293E-3</v>
      </c>
    </row>
    <row r="36" spans="2:10" x14ac:dyDescent="0.25">
      <c r="B36" s="165" t="s">
        <v>133</v>
      </c>
      <c r="C36" s="166">
        <v>30</v>
      </c>
      <c r="D36" s="166">
        <v>66</v>
      </c>
      <c r="E36" s="166">
        <v>287</v>
      </c>
      <c r="F36" s="166">
        <v>383</v>
      </c>
      <c r="G36" s="166">
        <v>201</v>
      </c>
      <c r="H36" s="166">
        <v>114</v>
      </c>
      <c r="I36" s="167">
        <f t="shared" si="3"/>
        <v>-0.43283582089552242</v>
      </c>
      <c r="J36" s="167">
        <f>H36/H25</f>
        <v>6.9472375589601078E-4</v>
      </c>
    </row>
    <row r="37" spans="2:10" x14ac:dyDescent="0.25">
      <c r="B37" s="170" t="s">
        <v>147</v>
      </c>
      <c r="C37" s="171">
        <f t="shared" ref="C37:H37" si="4">C29-SUM(C30:C36)</f>
        <v>5293</v>
      </c>
      <c r="D37" s="171">
        <f t="shared" si="4"/>
        <v>19807</v>
      </c>
      <c r="E37" s="171">
        <f t="shared" si="4"/>
        <v>25095</v>
      </c>
      <c r="F37" s="171">
        <f t="shared" si="4"/>
        <v>27223</v>
      </c>
      <c r="G37" s="171">
        <f t="shared" si="4"/>
        <v>31556</v>
      </c>
      <c r="H37" s="171">
        <f t="shared" si="4"/>
        <v>29582</v>
      </c>
      <c r="I37" s="172">
        <f t="shared" si="3"/>
        <v>-6.2555456965394884E-2</v>
      </c>
      <c r="J37" s="172">
        <f>H37/H25</f>
        <v>0.18027472058698063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30803</v>
      </c>
      <c r="D39" s="178">
        <v>53067</v>
      </c>
      <c r="E39" s="178">
        <v>117894</v>
      </c>
      <c r="F39" s="178">
        <v>116797</v>
      </c>
      <c r="G39" s="178">
        <v>126181</v>
      </c>
      <c r="H39" s="178">
        <v>123588</v>
      </c>
      <c r="I39" s="179">
        <f t="shared" ref="I39:I51" si="5">IFERROR(H39/G39-1,"-")</f>
        <v>-2.0549845063836836E-2</v>
      </c>
      <c r="J39" s="179">
        <f>H39/H39</f>
        <v>1</v>
      </c>
    </row>
    <row r="40" spans="2:10" x14ac:dyDescent="0.25">
      <c r="B40" s="161" t="s">
        <v>99</v>
      </c>
      <c r="C40" s="162">
        <v>13164</v>
      </c>
      <c r="D40" s="162">
        <v>12562</v>
      </c>
      <c r="E40" s="162">
        <v>19560</v>
      </c>
      <c r="F40" s="162">
        <v>19950</v>
      </c>
      <c r="G40" s="162">
        <v>19201</v>
      </c>
      <c r="H40" s="162">
        <v>17657</v>
      </c>
      <c r="I40" s="163">
        <f t="shared" si="5"/>
        <v>-8.0412478516743935E-2</v>
      </c>
      <c r="J40" s="163">
        <f>H40/H39</f>
        <v>0.14286985791500792</v>
      </c>
    </row>
    <row r="41" spans="2:10" x14ac:dyDescent="0.25">
      <c r="B41" s="165" t="s">
        <v>105</v>
      </c>
      <c r="C41" s="166">
        <v>6964</v>
      </c>
      <c r="D41" s="166">
        <v>4262</v>
      </c>
      <c r="E41" s="166">
        <v>8353</v>
      </c>
      <c r="F41" s="166">
        <v>10458</v>
      </c>
      <c r="G41" s="166">
        <v>9751</v>
      </c>
      <c r="H41" s="166">
        <v>8770</v>
      </c>
      <c r="I41" s="167">
        <f t="shared" si="5"/>
        <v>-0.10060506614706188</v>
      </c>
      <c r="J41" s="167">
        <f>H41/H39</f>
        <v>7.0961582030617865E-2</v>
      </c>
    </row>
    <row r="42" spans="2:10" x14ac:dyDescent="0.25">
      <c r="B42" s="165" t="s">
        <v>102</v>
      </c>
      <c r="C42" s="166">
        <v>6200</v>
      </c>
      <c r="D42" s="166">
        <v>8300</v>
      </c>
      <c r="E42" s="166">
        <v>11207</v>
      </c>
      <c r="F42" s="166">
        <v>9492</v>
      </c>
      <c r="G42" s="166">
        <v>9450</v>
      </c>
      <c r="H42" s="166">
        <v>8887</v>
      </c>
      <c r="I42" s="167">
        <f t="shared" si="5"/>
        <v>-5.9576719576719617E-2</v>
      </c>
      <c r="J42" s="167">
        <f>H42/H39</f>
        <v>7.1908275884390069E-2</v>
      </c>
    </row>
    <row r="43" spans="2:10" x14ac:dyDescent="0.25">
      <c r="B43" s="161" t="s">
        <v>109</v>
      </c>
      <c r="C43" s="162">
        <v>17639</v>
      </c>
      <c r="D43" s="162">
        <v>40505</v>
      </c>
      <c r="E43" s="162">
        <v>98334</v>
      </c>
      <c r="F43" s="162">
        <v>96847</v>
      </c>
      <c r="G43" s="162">
        <v>106980</v>
      </c>
      <c r="H43" s="162">
        <v>105931</v>
      </c>
      <c r="I43" s="163">
        <f t="shared" si="5"/>
        <v>-9.8055711347915242E-3</v>
      </c>
      <c r="J43" s="163">
        <f>H43/H39</f>
        <v>0.85713014208499205</v>
      </c>
    </row>
    <row r="44" spans="2:10" x14ac:dyDescent="0.25">
      <c r="B44" s="165" t="s">
        <v>112</v>
      </c>
      <c r="C44" s="166">
        <v>5479</v>
      </c>
      <c r="D44" s="166">
        <v>14194</v>
      </c>
      <c r="E44" s="166">
        <v>54770</v>
      </c>
      <c r="F44" s="166">
        <v>55524</v>
      </c>
      <c r="G44" s="166">
        <v>62872</v>
      </c>
      <c r="H44" s="166">
        <v>61698</v>
      </c>
      <c r="I44" s="167">
        <f t="shared" si="5"/>
        <v>-1.8672859142384479E-2</v>
      </c>
      <c r="J44" s="167">
        <f>H44/H39</f>
        <v>0.49922322555587922</v>
      </c>
    </row>
    <row r="45" spans="2:10" x14ac:dyDescent="0.25">
      <c r="B45" s="165" t="s">
        <v>115</v>
      </c>
      <c r="C45" s="166">
        <v>1133</v>
      </c>
      <c r="D45" s="166">
        <v>1244</v>
      </c>
      <c r="E45" s="166">
        <v>2558</v>
      </c>
      <c r="F45" s="166">
        <v>3156</v>
      </c>
      <c r="G45" s="166">
        <v>3085</v>
      </c>
      <c r="H45" s="166">
        <v>3470</v>
      </c>
      <c r="I45" s="167">
        <f t="shared" si="5"/>
        <v>0.12479740680713136</v>
      </c>
      <c r="J45" s="167">
        <f>H45/H39</f>
        <v>2.8077159594782665E-2</v>
      </c>
    </row>
    <row r="46" spans="2:10" x14ac:dyDescent="0.25">
      <c r="B46" s="165" t="s">
        <v>118</v>
      </c>
      <c r="C46" s="166">
        <v>954</v>
      </c>
      <c r="D46" s="166">
        <v>2395</v>
      </c>
      <c r="E46" s="166">
        <v>2886</v>
      </c>
      <c r="F46" s="166">
        <v>2930</v>
      </c>
      <c r="G46" s="166">
        <v>3259</v>
      </c>
      <c r="H46" s="166">
        <v>3686</v>
      </c>
      <c r="I46" s="167">
        <f t="shared" si="5"/>
        <v>0.13102178582387225</v>
      </c>
      <c r="J46" s="167">
        <f>H46/H39</f>
        <v>2.9824902094054438E-2</v>
      </c>
    </row>
    <row r="47" spans="2:10" x14ac:dyDescent="0.25">
      <c r="B47" s="165" t="s">
        <v>125</v>
      </c>
      <c r="C47" s="166">
        <v>1495</v>
      </c>
      <c r="D47" s="166">
        <v>4124</v>
      </c>
      <c r="E47" s="166">
        <v>5675</v>
      </c>
      <c r="F47" s="166">
        <v>6242</v>
      </c>
      <c r="G47" s="166">
        <v>5700</v>
      </c>
      <c r="H47" s="166">
        <v>5462</v>
      </c>
      <c r="I47" s="167">
        <f t="shared" si="5"/>
        <v>-4.1754385964912322E-2</v>
      </c>
      <c r="J47" s="167">
        <f>H47/H39</f>
        <v>4.4195229310289026E-2</v>
      </c>
    </row>
    <row r="48" spans="2:10" x14ac:dyDescent="0.25">
      <c r="B48" s="165" t="s">
        <v>121</v>
      </c>
      <c r="C48" s="166">
        <v>1493</v>
      </c>
      <c r="D48" s="166">
        <v>2402</v>
      </c>
      <c r="E48" s="166">
        <v>2717</v>
      </c>
      <c r="F48" s="166">
        <v>3806</v>
      </c>
      <c r="G48" s="166">
        <v>3503</v>
      </c>
      <c r="H48" s="166">
        <v>3638</v>
      </c>
      <c r="I48" s="167">
        <f t="shared" si="5"/>
        <v>3.8538395660862035E-2</v>
      </c>
      <c r="J48" s="167">
        <f>H48/H39</f>
        <v>2.9436514871994043E-2</v>
      </c>
    </row>
    <row r="49" spans="2:10" x14ac:dyDescent="0.25">
      <c r="B49" s="165" t="s">
        <v>130</v>
      </c>
      <c r="C49" s="166">
        <v>9</v>
      </c>
      <c r="D49" s="166">
        <v>572</v>
      </c>
      <c r="E49" s="166">
        <v>752</v>
      </c>
      <c r="F49" s="166">
        <v>378</v>
      </c>
      <c r="G49" s="166">
        <v>367</v>
      </c>
      <c r="H49" s="166">
        <v>387</v>
      </c>
      <c r="I49" s="167">
        <f t="shared" si="5"/>
        <v>5.4495912806539426E-2</v>
      </c>
      <c r="J49" s="167">
        <f>H49/H39</f>
        <v>3.1313719778619281E-3</v>
      </c>
    </row>
    <row r="50" spans="2:10" x14ac:dyDescent="0.25">
      <c r="B50" s="165" t="s">
        <v>133</v>
      </c>
      <c r="C50" s="166">
        <v>22</v>
      </c>
      <c r="D50" s="166">
        <v>72</v>
      </c>
      <c r="E50" s="166">
        <v>142</v>
      </c>
      <c r="F50" s="166">
        <v>305</v>
      </c>
      <c r="G50" s="166">
        <v>52</v>
      </c>
      <c r="H50" s="166">
        <v>88</v>
      </c>
      <c r="I50" s="167">
        <f t="shared" si="5"/>
        <v>0.69230769230769229</v>
      </c>
      <c r="J50" s="167">
        <f>H50/H39</f>
        <v>7.1204324044405604E-4</v>
      </c>
    </row>
    <row r="51" spans="2:10" x14ac:dyDescent="0.25">
      <c r="B51" s="170" t="s">
        <v>147</v>
      </c>
      <c r="C51" s="171">
        <f t="shared" ref="C51:H51" si="6">C43-SUM(C44:C50)</f>
        <v>7054</v>
      </c>
      <c r="D51" s="171">
        <f t="shared" si="6"/>
        <v>15502</v>
      </c>
      <c r="E51" s="171">
        <f t="shared" si="6"/>
        <v>28834</v>
      </c>
      <c r="F51" s="171">
        <f t="shared" si="6"/>
        <v>24506</v>
      </c>
      <c r="G51" s="171">
        <f t="shared" si="6"/>
        <v>28142</v>
      </c>
      <c r="H51" s="171">
        <f t="shared" si="6"/>
        <v>27502</v>
      </c>
      <c r="I51" s="172">
        <f t="shared" si="5"/>
        <v>-2.2741809395209978E-2</v>
      </c>
      <c r="J51" s="172">
        <f>H51/H39</f>
        <v>0.2225296954396867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1055</v>
      </c>
      <c r="D53" s="178">
        <v>2316</v>
      </c>
      <c r="E53" s="178">
        <v>3343</v>
      </c>
      <c r="F53" s="178">
        <v>3080</v>
      </c>
      <c r="G53" s="178">
        <v>3161</v>
      </c>
      <c r="H53" s="178">
        <v>3513</v>
      </c>
      <c r="I53" s="179">
        <f t="shared" ref="I53:I65" si="7">IFERROR(H53/G53-1,"-")</f>
        <v>0.11135716545397023</v>
      </c>
      <c r="J53" s="179">
        <f>H53/H53</f>
        <v>1</v>
      </c>
    </row>
    <row r="54" spans="2:10" x14ac:dyDescent="0.25">
      <c r="B54" s="161" t="s">
        <v>99</v>
      </c>
      <c r="C54" s="162">
        <v>890</v>
      </c>
      <c r="D54" s="162">
        <v>984</v>
      </c>
      <c r="E54" s="162">
        <v>1168</v>
      </c>
      <c r="F54" s="162">
        <v>1285</v>
      </c>
      <c r="G54" s="162">
        <v>654</v>
      </c>
      <c r="H54" s="162">
        <v>905</v>
      </c>
      <c r="I54" s="163">
        <f t="shared" si="7"/>
        <v>0.38379204892966357</v>
      </c>
      <c r="J54" s="163">
        <f>H54/H53</f>
        <v>0.25761457443780245</v>
      </c>
    </row>
    <row r="55" spans="2:10" x14ac:dyDescent="0.25">
      <c r="B55" s="165" t="s">
        <v>105</v>
      </c>
      <c r="C55" s="166">
        <v>890</v>
      </c>
      <c r="D55" s="166">
        <v>510</v>
      </c>
      <c r="E55" s="166">
        <v>857</v>
      </c>
      <c r="F55" s="166">
        <v>888</v>
      </c>
      <c r="G55" s="166">
        <v>382</v>
      </c>
      <c r="H55" s="166">
        <v>428</v>
      </c>
      <c r="I55" s="167">
        <f t="shared" si="7"/>
        <v>0.12041884816753923</v>
      </c>
      <c r="J55" s="167">
        <f>H55/H53</f>
        <v>0.12183319100483916</v>
      </c>
    </row>
    <row r="56" spans="2:10" x14ac:dyDescent="0.25">
      <c r="B56" s="165" t="s">
        <v>102</v>
      </c>
      <c r="C56" s="166">
        <v>0</v>
      </c>
      <c r="D56" s="166">
        <v>474</v>
      </c>
      <c r="E56" s="166">
        <v>311</v>
      </c>
      <c r="F56" s="166">
        <v>397</v>
      </c>
      <c r="G56" s="166">
        <v>272</v>
      </c>
      <c r="H56" s="166">
        <v>477</v>
      </c>
      <c r="I56" s="167">
        <f t="shared" si="7"/>
        <v>0.75367647058823528</v>
      </c>
      <c r="J56" s="167">
        <f>H56/H53</f>
        <v>0.13578138343296328</v>
      </c>
    </row>
    <row r="57" spans="2:10" x14ac:dyDescent="0.25">
      <c r="B57" s="161" t="s">
        <v>109</v>
      </c>
      <c r="C57" s="162">
        <v>165</v>
      </c>
      <c r="D57" s="162">
        <v>1332</v>
      </c>
      <c r="E57" s="162">
        <v>2175</v>
      </c>
      <c r="F57" s="162">
        <v>1795</v>
      </c>
      <c r="G57" s="162">
        <v>2507</v>
      </c>
      <c r="H57" s="162">
        <v>2608</v>
      </c>
      <c r="I57" s="163">
        <f t="shared" si="7"/>
        <v>4.0287195851615554E-2</v>
      </c>
      <c r="J57" s="163">
        <f>H57/H53</f>
        <v>0.74238542556219755</v>
      </c>
    </row>
    <row r="58" spans="2:10" x14ac:dyDescent="0.25">
      <c r="B58" s="165" t="s">
        <v>112</v>
      </c>
      <c r="C58" s="166">
        <v>14</v>
      </c>
      <c r="D58" s="166">
        <v>271</v>
      </c>
      <c r="E58" s="166">
        <v>774</v>
      </c>
      <c r="F58" s="166">
        <v>605</v>
      </c>
      <c r="G58" s="166">
        <v>956</v>
      </c>
      <c r="H58" s="166">
        <v>1000</v>
      </c>
      <c r="I58" s="167">
        <f t="shared" si="7"/>
        <v>4.6025104602510414E-2</v>
      </c>
      <c r="J58" s="167">
        <f>H58/H53</f>
        <v>0.2846569883290635</v>
      </c>
    </row>
    <row r="59" spans="2:10" x14ac:dyDescent="0.25">
      <c r="B59" s="165" t="s">
        <v>115</v>
      </c>
      <c r="C59" s="166">
        <v>37</v>
      </c>
      <c r="D59" s="166">
        <v>330</v>
      </c>
      <c r="E59" s="166">
        <v>416</v>
      </c>
      <c r="F59" s="166">
        <v>274</v>
      </c>
      <c r="G59" s="166">
        <v>387</v>
      </c>
      <c r="H59" s="166">
        <v>398</v>
      </c>
      <c r="I59" s="167">
        <f t="shared" si="7"/>
        <v>2.8423772609819098E-2</v>
      </c>
      <c r="J59" s="167">
        <f>H59/H53</f>
        <v>0.11329348135496727</v>
      </c>
    </row>
    <row r="60" spans="2:10" x14ac:dyDescent="0.25">
      <c r="B60" s="165" t="s">
        <v>118</v>
      </c>
      <c r="C60" s="166">
        <v>35</v>
      </c>
      <c r="D60" s="166">
        <v>213</v>
      </c>
      <c r="E60" s="166">
        <v>236</v>
      </c>
      <c r="F60" s="166">
        <v>208</v>
      </c>
      <c r="G60" s="166">
        <v>228</v>
      </c>
      <c r="H60" s="166">
        <v>308</v>
      </c>
      <c r="I60" s="167">
        <f t="shared" si="7"/>
        <v>0.35087719298245612</v>
      </c>
      <c r="J60" s="167">
        <f>H60/H53</f>
        <v>8.7674352405351555E-2</v>
      </c>
    </row>
    <row r="61" spans="2:10" x14ac:dyDescent="0.25">
      <c r="B61" s="165" t="s">
        <v>125</v>
      </c>
      <c r="C61" s="166">
        <v>25</v>
      </c>
      <c r="D61" s="166">
        <v>39</v>
      </c>
      <c r="E61" s="166">
        <v>67</v>
      </c>
      <c r="F61" s="166">
        <v>25</v>
      </c>
      <c r="G61" s="166">
        <v>103</v>
      </c>
      <c r="H61" s="166">
        <v>89</v>
      </c>
      <c r="I61" s="167">
        <f t="shared" si="7"/>
        <v>-0.13592233009708743</v>
      </c>
      <c r="J61" s="167">
        <f>H61/H53</f>
        <v>2.5334471961286648E-2</v>
      </c>
    </row>
    <row r="62" spans="2:10" x14ac:dyDescent="0.25">
      <c r="B62" s="165" t="s">
        <v>121</v>
      </c>
      <c r="C62" s="166">
        <v>16</v>
      </c>
      <c r="D62" s="166">
        <v>34</v>
      </c>
      <c r="E62" s="166">
        <v>48</v>
      </c>
      <c r="F62" s="166">
        <v>57</v>
      </c>
      <c r="G62" s="166">
        <v>40</v>
      </c>
      <c r="H62" s="166">
        <v>29</v>
      </c>
      <c r="I62" s="167">
        <f t="shared" si="7"/>
        <v>-0.27500000000000002</v>
      </c>
      <c r="J62" s="167">
        <f>H62/H53</f>
        <v>8.2550526615428402E-3</v>
      </c>
    </row>
    <row r="63" spans="2:10" x14ac:dyDescent="0.25">
      <c r="B63" s="165" t="s">
        <v>130</v>
      </c>
      <c r="C63" s="166">
        <v>0</v>
      </c>
      <c r="D63" s="166">
        <v>3</v>
      </c>
      <c r="E63" s="166">
        <v>5</v>
      </c>
      <c r="F63" s="166">
        <v>5</v>
      </c>
      <c r="G63" s="166">
        <v>8</v>
      </c>
      <c r="H63" s="166">
        <v>2</v>
      </c>
      <c r="I63" s="167">
        <f t="shared" si="7"/>
        <v>-0.75</v>
      </c>
      <c r="J63" s="167">
        <f>H63/H53</f>
        <v>5.6931397665812699E-4</v>
      </c>
    </row>
    <row r="64" spans="2:10" x14ac:dyDescent="0.25">
      <c r="B64" s="165" t="s">
        <v>133</v>
      </c>
      <c r="C64" s="166">
        <v>0</v>
      </c>
      <c r="D64" s="166">
        <v>4</v>
      </c>
      <c r="E64" s="166">
        <v>2</v>
      </c>
      <c r="F64" s="166">
        <v>2</v>
      </c>
      <c r="G64" s="166">
        <v>6</v>
      </c>
      <c r="H64" s="166">
        <v>2</v>
      </c>
      <c r="I64" s="167">
        <f t="shared" si="7"/>
        <v>-0.66666666666666674</v>
      </c>
      <c r="J64" s="167">
        <f>H64/H53</f>
        <v>5.6931397665812699E-4</v>
      </c>
    </row>
    <row r="65" spans="2:10" x14ac:dyDescent="0.25">
      <c r="B65" s="170" t="s">
        <v>147</v>
      </c>
      <c r="C65" s="171">
        <f t="shared" ref="C65:H65" si="8">C57-SUM(C58:C64)</f>
        <v>38</v>
      </c>
      <c r="D65" s="171">
        <f t="shared" si="8"/>
        <v>438</v>
      </c>
      <c r="E65" s="171">
        <f t="shared" si="8"/>
        <v>627</v>
      </c>
      <c r="F65" s="171">
        <f t="shared" si="8"/>
        <v>619</v>
      </c>
      <c r="G65" s="171">
        <f t="shared" si="8"/>
        <v>779</v>
      </c>
      <c r="H65" s="171">
        <f t="shared" si="8"/>
        <v>780</v>
      </c>
      <c r="I65" s="172">
        <f t="shared" si="7"/>
        <v>1.2836970474967568E-3</v>
      </c>
      <c r="J65" s="172">
        <f>H65/H53</f>
        <v>0.22203245089666951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6635</v>
      </c>
      <c r="D67" s="178">
        <v>6446</v>
      </c>
      <c r="E67" s="178">
        <v>14928</v>
      </c>
      <c r="F67" s="178">
        <v>11309</v>
      </c>
      <c r="G67" s="178">
        <v>25050</v>
      </c>
      <c r="H67" s="178">
        <v>16404</v>
      </c>
      <c r="I67" s="179">
        <f t="shared" ref="I67:I79" si="9">IFERROR(H67/G67-1,"-")</f>
        <v>-0.34514970059880234</v>
      </c>
      <c r="J67" s="179">
        <f>H67/H67</f>
        <v>1</v>
      </c>
    </row>
    <row r="68" spans="2:10" x14ac:dyDescent="0.25">
      <c r="B68" s="161" t="s">
        <v>99</v>
      </c>
      <c r="C68" s="162">
        <v>5897</v>
      </c>
      <c r="D68" s="162">
        <v>3882</v>
      </c>
      <c r="E68" s="162">
        <v>1035</v>
      </c>
      <c r="F68" s="162">
        <v>2774</v>
      </c>
      <c r="G68" s="162">
        <v>8835</v>
      </c>
      <c r="H68" s="162">
        <v>4787</v>
      </c>
      <c r="I68" s="163">
        <f t="shared" si="9"/>
        <v>-0.45817770232031696</v>
      </c>
      <c r="J68" s="163">
        <f>H68/H67</f>
        <v>0.29181906851987321</v>
      </c>
    </row>
    <row r="69" spans="2:10" x14ac:dyDescent="0.25">
      <c r="B69" s="165" t="s">
        <v>105</v>
      </c>
      <c r="C69" s="166">
        <v>1825</v>
      </c>
      <c r="D69" s="166">
        <v>3012</v>
      </c>
      <c r="E69" s="166">
        <v>506</v>
      </c>
      <c r="F69" s="166">
        <v>312</v>
      </c>
      <c r="G69" s="166">
        <v>6019</v>
      </c>
      <c r="H69" s="166">
        <v>1156</v>
      </c>
      <c r="I69" s="167">
        <f t="shared" si="9"/>
        <v>-0.80794151852467189</v>
      </c>
      <c r="J69" s="167">
        <f>H69/H67</f>
        <v>7.0470616922701776E-2</v>
      </c>
    </row>
    <row r="70" spans="2:10" x14ac:dyDescent="0.25">
      <c r="B70" s="165" t="s">
        <v>102</v>
      </c>
      <c r="C70" s="166">
        <v>4072</v>
      </c>
      <c r="D70" s="166">
        <v>870</v>
      </c>
      <c r="E70" s="166">
        <v>529</v>
      </c>
      <c r="F70" s="166">
        <v>2462</v>
      </c>
      <c r="G70" s="166">
        <v>2816</v>
      </c>
      <c r="H70" s="166">
        <v>3631</v>
      </c>
      <c r="I70" s="167">
        <f t="shared" si="9"/>
        <v>0.28941761363636354</v>
      </c>
      <c r="J70" s="167">
        <f>H70/H67</f>
        <v>0.22134845159717143</v>
      </c>
    </row>
    <row r="71" spans="2:10" x14ac:dyDescent="0.25">
      <c r="B71" s="161" t="s">
        <v>109</v>
      </c>
      <c r="C71" s="162">
        <v>738</v>
      </c>
      <c r="D71" s="162">
        <v>2564</v>
      </c>
      <c r="E71" s="162">
        <v>13893</v>
      </c>
      <c r="F71" s="162">
        <v>8535</v>
      </c>
      <c r="G71" s="162">
        <v>16215</v>
      </c>
      <c r="H71" s="162">
        <v>11617</v>
      </c>
      <c r="I71" s="163">
        <f t="shared" si="9"/>
        <v>-0.28356460067838418</v>
      </c>
      <c r="J71" s="163">
        <f>H71/H67</f>
        <v>0.70818093148012684</v>
      </c>
    </row>
    <row r="72" spans="2:10" x14ac:dyDescent="0.25">
      <c r="B72" s="165" t="s">
        <v>112</v>
      </c>
      <c r="C72" s="166">
        <v>3</v>
      </c>
      <c r="D72" s="166">
        <v>88</v>
      </c>
      <c r="E72" s="166">
        <v>9029</v>
      </c>
      <c r="F72" s="166">
        <v>4369</v>
      </c>
      <c r="G72" s="166">
        <v>8442</v>
      </c>
      <c r="H72" s="166">
        <v>6910</v>
      </c>
      <c r="I72" s="167">
        <f t="shared" si="9"/>
        <v>-0.18147358445865913</v>
      </c>
      <c r="J72" s="167">
        <f>H72/H67</f>
        <v>0.42123872226286274</v>
      </c>
    </row>
    <row r="73" spans="2:10" x14ac:dyDescent="0.25">
      <c r="B73" s="165" t="s">
        <v>115</v>
      </c>
      <c r="C73" s="166">
        <v>243</v>
      </c>
      <c r="D73" s="166">
        <v>73</v>
      </c>
      <c r="E73" s="166">
        <v>147</v>
      </c>
      <c r="F73" s="166">
        <v>557</v>
      </c>
      <c r="G73" s="166">
        <v>408</v>
      </c>
      <c r="H73" s="166">
        <v>549</v>
      </c>
      <c r="I73" s="167">
        <f t="shared" si="9"/>
        <v>0.34558823529411775</v>
      </c>
      <c r="J73" s="167">
        <f>H73/H67</f>
        <v>3.3467446964155087E-2</v>
      </c>
    </row>
    <row r="74" spans="2:10" x14ac:dyDescent="0.25">
      <c r="B74" s="165" t="s">
        <v>118</v>
      </c>
      <c r="C74" s="166">
        <v>30</v>
      </c>
      <c r="D74" s="166">
        <v>957</v>
      </c>
      <c r="E74" s="166">
        <v>1529</v>
      </c>
      <c r="F74" s="166">
        <v>199</v>
      </c>
      <c r="G74" s="166">
        <v>1893</v>
      </c>
      <c r="H74" s="166">
        <v>1168</v>
      </c>
      <c r="I74" s="167">
        <f t="shared" si="9"/>
        <v>-0.38298996302165877</v>
      </c>
      <c r="J74" s="167">
        <f>H74/H67</f>
        <v>7.1202145818093143E-2</v>
      </c>
    </row>
    <row r="75" spans="2:10" x14ac:dyDescent="0.25">
      <c r="B75" s="165" t="s">
        <v>125</v>
      </c>
      <c r="C75" s="166">
        <v>48</v>
      </c>
      <c r="D75" s="166">
        <v>159</v>
      </c>
      <c r="E75" s="166">
        <v>274</v>
      </c>
      <c r="F75" s="166">
        <v>268</v>
      </c>
      <c r="G75" s="166">
        <v>589</v>
      </c>
      <c r="H75" s="166">
        <v>370</v>
      </c>
      <c r="I75" s="167">
        <f t="shared" si="9"/>
        <v>-0.3718166383701188</v>
      </c>
      <c r="J75" s="167">
        <f>H75/H67</f>
        <v>2.255547427456718E-2</v>
      </c>
    </row>
    <row r="76" spans="2:10" x14ac:dyDescent="0.25">
      <c r="B76" s="165" t="s">
        <v>121</v>
      </c>
      <c r="C76" s="166">
        <v>150</v>
      </c>
      <c r="D76" s="166">
        <v>230</v>
      </c>
      <c r="E76" s="166">
        <v>130</v>
      </c>
      <c r="F76" s="166">
        <v>80</v>
      </c>
      <c r="G76" s="166">
        <v>413</v>
      </c>
      <c r="H76" s="166">
        <v>156</v>
      </c>
      <c r="I76" s="167">
        <f t="shared" si="9"/>
        <v>-0.62227602905569013</v>
      </c>
      <c r="J76" s="167">
        <f>H76/H67</f>
        <v>9.5098756400877841E-3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6</v>
      </c>
      <c r="F77" s="166">
        <v>5</v>
      </c>
      <c r="G77" s="166">
        <v>0</v>
      </c>
      <c r="H77" s="166">
        <v>6</v>
      </c>
      <c r="I77" s="167" t="str">
        <f t="shared" si="9"/>
        <v>-</v>
      </c>
      <c r="J77" s="167">
        <f>H77/H67</f>
        <v>3.65764447695684E-4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7</v>
      </c>
      <c r="F78" s="166">
        <v>9</v>
      </c>
      <c r="G78" s="166">
        <v>0</v>
      </c>
      <c r="H78" s="166">
        <v>38</v>
      </c>
      <c r="I78" s="167" t="str">
        <f t="shared" si="9"/>
        <v>-</v>
      </c>
      <c r="J78" s="167">
        <f>H78/H67</f>
        <v>2.3165081687393321E-3</v>
      </c>
    </row>
    <row r="79" spans="2:10" x14ac:dyDescent="0.25">
      <c r="B79" s="170" t="s">
        <v>147</v>
      </c>
      <c r="C79" s="171">
        <f t="shared" ref="C79:H79" si="10">C71-SUM(C72:C78)</f>
        <v>264</v>
      </c>
      <c r="D79" s="171">
        <f t="shared" si="10"/>
        <v>1057</v>
      </c>
      <c r="E79" s="171">
        <f t="shared" si="10"/>
        <v>2771</v>
      </c>
      <c r="F79" s="171">
        <f t="shared" si="10"/>
        <v>3048</v>
      </c>
      <c r="G79" s="171">
        <f t="shared" si="10"/>
        <v>4470</v>
      </c>
      <c r="H79" s="171">
        <f t="shared" si="10"/>
        <v>2420</v>
      </c>
      <c r="I79" s="172">
        <f t="shared" si="9"/>
        <v>-0.45861297539149892</v>
      </c>
      <c r="J79" s="172">
        <f>H79/H67</f>
        <v>0.14752499390392587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21705</v>
      </c>
      <c r="D81" s="178">
        <v>50036</v>
      </c>
      <c r="E81" s="178">
        <v>65748</v>
      </c>
      <c r="F81" s="178">
        <v>73184</v>
      </c>
      <c r="G81" s="178">
        <v>89034</v>
      </c>
      <c r="H81" s="178">
        <v>94925</v>
      </c>
      <c r="I81" s="179">
        <f t="shared" ref="I81:I93" si="11">IFERROR(H81/G81-1,"-")</f>
        <v>6.6165734438529133E-2</v>
      </c>
      <c r="J81" s="179">
        <f>H81/H81</f>
        <v>1</v>
      </c>
    </row>
    <row r="82" spans="2:10" x14ac:dyDescent="0.25">
      <c r="B82" s="161" t="s">
        <v>99</v>
      </c>
      <c r="C82" s="162">
        <v>14514</v>
      </c>
      <c r="D82" s="162">
        <v>32855</v>
      </c>
      <c r="E82" s="162">
        <v>37614</v>
      </c>
      <c r="F82" s="162">
        <v>37101</v>
      </c>
      <c r="G82" s="162">
        <v>47635</v>
      </c>
      <c r="H82" s="162">
        <v>51594</v>
      </c>
      <c r="I82" s="163">
        <f t="shared" si="11"/>
        <v>8.3111157762149723E-2</v>
      </c>
      <c r="J82" s="163">
        <f>H82/H81</f>
        <v>0.54352383460626807</v>
      </c>
    </row>
    <row r="83" spans="2:10" x14ac:dyDescent="0.25">
      <c r="B83" s="165" t="s">
        <v>105</v>
      </c>
      <c r="C83" s="166">
        <v>4131</v>
      </c>
      <c r="D83" s="166">
        <v>9786</v>
      </c>
      <c r="E83" s="166">
        <v>10353</v>
      </c>
      <c r="F83" s="166">
        <v>9042</v>
      </c>
      <c r="G83" s="166">
        <v>13101</v>
      </c>
      <c r="H83" s="166">
        <v>15167</v>
      </c>
      <c r="I83" s="167">
        <f t="shared" si="11"/>
        <v>0.15769788565758347</v>
      </c>
      <c r="J83" s="167">
        <f>H83/H81</f>
        <v>0.15977877271530155</v>
      </c>
    </row>
    <row r="84" spans="2:10" x14ac:dyDescent="0.25">
      <c r="B84" s="165" t="s">
        <v>102</v>
      </c>
      <c r="C84" s="166">
        <v>10383</v>
      </c>
      <c r="D84" s="166">
        <v>23069</v>
      </c>
      <c r="E84" s="166">
        <v>27261</v>
      </c>
      <c r="F84" s="166">
        <v>28059</v>
      </c>
      <c r="G84" s="166">
        <v>34534</v>
      </c>
      <c r="H84" s="166">
        <v>36427</v>
      </c>
      <c r="I84" s="167">
        <f t="shared" si="11"/>
        <v>5.4815544101465274E-2</v>
      </c>
      <c r="J84" s="167">
        <f>H84/H81</f>
        <v>0.38374506189096658</v>
      </c>
    </row>
    <row r="85" spans="2:10" x14ac:dyDescent="0.25">
      <c r="B85" s="161" t="s">
        <v>109</v>
      </c>
      <c r="C85" s="162">
        <v>7191</v>
      </c>
      <c r="D85" s="162">
        <v>17181</v>
      </c>
      <c r="E85" s="162">
        <v>28134</v>
      </c>
      <c r="F85" s="162">
        <v>36083</v>
      </c>
      <c r="G85" s="162">
        <v>41399</v>
      </c>
      <c r="H85" s="162">
        <v>43331</v>
      </c>
      <c r="I85" s="163">
        <f t="shared" si="11"/>
        <v>4.6667793908065303E-2</v>
      </c>
      <c r="J85" s="163">
        <f>H85/H81</f>
        <v>0.45647616539373187</v>
      </c>
    </row>
    <row r="86" spans="2:10" x14ac:dyDescent="0.25">
      <c r="B86" s="165" t="s">
        <v>112</v>
      </c>
      <c r="C86" s="166">
        <v>642</v>
      </c>
      <c r="D86" s="166">
        <v>1309</v>
      </c>
      <c r="E86" s="166">
        <v>7303</v>
      </c>
      <c r="F86" s="166">
        <v>8909</v>
      </c>
      <c r="G86" s="166">
        <v>9992</v>
      </c>
      <c r="H86" s="166">
        <v>11334</v>
      </c>
      <c r="I86" s="167">
        <f t="shared" si="11"/>
        <v>0.13430744595676547</v>
      </c>
      <c r="J86" s="167">
        <f>H86/H81</f>
        <v>0.11939952594153279</v>
      </c>
    </row>
    <row r="87" spans="2:10" x14ac:dyDescent="0.25">
      <c r="B87" s="165" t="s">
        <v>115</v>
      </c>
      <c r="C87" s="166">
        <v>2117</v>
      </c>
      <c r="D87" s="166">
        <v>4311</v>
      </c>
      <c r="E87" s="166">
        <v>7234</v>
      </c>
      <c r="F87" s="166">
        <v>7492</v>
      </c>
      <c r="G87" s="166">
        <v>7549</v>
      </c>
      <c r="H87" s="166">
        <v>8741</v>
      </c>
      <c r="I87" s="167">
        <f t="shared" si="11"/>
        <v>0.15790170883560739</v>
      </c>
      <c r="J87" s="167">
        <f>H87/H81</f>
        <v>9.2083223597577035E-2</v>
      </c>
    </row>
    <row r="88" spans="2:10" x14ac:dyDescent="0.25">
      <c r="B88" s="165" t="s">
        <v>118</v>
      </c>
      <c r="C88" s="166">
        <v>599</v>
      </c>
      <c r="D88" s="166">
        <v>2204</v>
      </c>
      <c r="E88" s="166">
        <v>2265</v>
      </c>
      <c r="F88" s="166">
        <v>4052</v>
      </c>
      <c r="G88" s="166">
        <v>5505</v>
      </c>
      <c r="H88" s="166">
        <v>5373</v>
      </c>
      <c r="I88" s="167">
        <f t="shared" si="11"/>
        <v>-2.3978201634877405E-2</v>
      </c>
      <c r="J88" s="167">
        <f>H88/H81</f>
        <v>5.6602580984988146E-2</v>
      </c>
    </row>
    <row r="89" spans="2:10" x14ac:dyDescent="0.25">
      <c r="B89" s="165" t="s">
        <v>125</v>
      </c>
      <c r="C89" s="166">
        <v>200</v>
      </c>
      <c r="D89" s="166">
        <v>792</v>
      </c>
      <c r="E89" s="166">
        <v>1226</v>
      </c>
      <c r="F89" s="166">
        <v>1726</v>
      </c>
      <c r="G89" s="166">
        <v>2080</v>
      </c>
      <c r="H89" s="166">
        <v>1711</v>
      </c>
      <c r="I89" s="167">
        <f t="shared" si="11"/>
        <v>-0.17740384615384619</v>
      </c>
      <c r="J89" s="167">
        <f>H89/H81</f>
        <v>1.8024756386621016E-2</v>
      </c>
    </row>
    <row r="90" spans="2:10" x14ac:dyDescent="0.25">
      <c r="B90" s="165" t="s">
        <v>121</v>
      </c>
      <c r="C90" s="166">
        <v>240</v>
      </c>
      <c r="D90" s="166">
        <v>605</v>
      </c>
      <c r="E90" s="166">
        <v>374</v>
      </c>
      <c r="F90" s="166">
        <v>830</v>
      </c>
      <c r="G90" s="166">
        <v>796</v>
      </c>
      <c r="H90" s="166">
        <v>965</v>
      </c>
      <c r="I90" s="167">
        <f t="shared" si="11"/>
        <v>0.21231155778894473</v>
      </c>
      <c r="J90" s="167">
        <f>H90/H81</f>
        <v>1.0165920463523834E-2</v>
      </c>
    </row>
    <row r="91" spans="2:10" x14ac:dyDescent="0.25">
      <c r="B91" s="165" t="s">
        <v>130</v>
      </c>
      <c r="C91" s="166">
        <v>2</v>
      </c>
      <c r="D91" s="166">
        <v>123</v>
      </c>
      <c r="E91" s="166">
        <v>242</v>
      </c>
      <c r="F91" s="166">
        <v>157</v>
      </c>
      <c r="G91" s="166">
        <v>156</v>
      </c>
      <c r="H91" s="166">
        <v>240</v>
      </c>
      <c r="I91" s="167">
        <f t="shared" si="11"/>
        <v>0.53846153846153855</v>
      </c>
      <c r="J91" s="167">
        <f>H91/H81</f>
        <v>2.5283118251250986E-3</v>
      </c>
    </row>
    <row r="92" spans="2:10" x14ac:dyDescent="0.25">
      <c r="B92" s="165" t="s">
        <v>133</v>
      </c>
      <c r="C92" s="166">
        <v>23</v>
      </c>
      <c r="D92" s="166">
        <v>26</v>
      </c>
      <c r="E92" s="166">
        <v>168</v>
      </c>
      <c r="F92" s="166">
        <v>94</v>
      </c>
      <c r="G92" s="166">
        <v>62</v>
      </c>
      <c r="H92" s="166">
        <v>91</v>
      </c>
      <c r="I92" s="167">
        <f t="shared" si="11"/>
        <v>0.467741935483871</v>
      </c>
      <c r="J92" s="167">
        <f>H92/H81</f>
        <v>9.5865156702659997E-4</v>
      </c>
    </row>
    <row r="93" spans="2:10" x14ac:dyDescent="0.25">
      <c r="B93" s="170" t="s">
        <v>147</v>
      </c>
      <c r="C93" s="171">
        <f t="shared" ref="C93:H93" si="12">C85-SUM(C86:C92)</f>
        <v>3368</v>
      </c>
      <c r="D93" s="171">
        <f t="shared" si="12"/>
        <v>7811</v>
      </c>
      <c r="E93" s="171">
        <f t="shared" si="12"/>
        <v>9322</v>
      </c>
      <c r="F93" s="171">
        <f t="shared" si="12"/>
        <v>12823</v>
      </c>
      <c r="G93" s="171">
        <f t="shared" si="12"/>
        <v>15259</v>
      </c>
      <c r="H93" s="171">
        <f t="shared" si="12"/>
        <v>14876</v>
      </c>
      <c r="I93" s="172">
        <f t="shared" si="11"/>
        <v>-2.5099941018415395E-2</v>
      </c>
      <c r="J93" s="172">
        <f>H93/H81</f>
        <v>0.15671319462733738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2777</v>
      </c>
      <c r="D95" s="178">
        <v>2929</v>
      </c>
      <c r="E95" s="178">
        <v>3932</v>
      </c>
      <c r="F95" s="178">
        <v>4645</v>
      </c>
      <c r="G95" s="178">
        <v>2899</v>
      </c>
      <c r="H95" s="178">
        <v>4117</v>
      </c>
      <c r="I95" s="179">
        <f t="shared" ref="I95:I107" si="13">IFERROR(H95/G95-1,"-")</f>
        <v>0.42014487754398067</v>
      </c>
      <c r="J95" s="179">
        <f>H95/H95</f>
        <v>1</v>
      </c>
    </row>
    <row r="96" spans="2:10" x14ac:dyDescent="0.25">
      <c r="B96" s="161" t="s">
        <v>99</v>
      </c>
      <c r="C96" s="162">
        <v>2135</v>
      </c>
      <c r="D96" s="162">
        <v>1812</v>
      </c>
      <c r="E96" s="162">
        <v>2594</v>
      </c>
      <c r="F96" s="162">
        <v>3372</v>
      </c>
      <c r="G96" s="162">
        <v>1718</v>
      </c>
      <c r="H96" s="162">
        <v>2948</v>
      </c>
      <c r="I96" s="163">
        <f t="shared" si="13"/>
        <v>0.71594877764842835</v>
      </c>
      <c r="J96" s="163">
        <f>H96/H95</f>
        <v>0.71605538013116343</v>
      </c>
    </row>
    <row r="97" spans="2:10" x14ac:dyDescent="0.25">
      <c r="B97" s="165" t="s">
        <v>105</v>
      </c>
      <c r="C97" s="166">
        <v>1012</v>
      </c>
      <c r="D97" s="166">
        <v>631</v>
      </c>
      <c r="E97" s="166">
        <v>1007</v>
      </c>
      <c r="F97" s="166">
        <v>1439</v>
      </c>
      <c r="G97" s="166">
        <v>176</v>
      </c>
      <c r="H97" s="166">
        <v>1606</v>
      </c>
      <c r="I97" s="167">
        <f t="shared" si="13"/>
        <v>8.125</v>
      </c>
      <c r="J97" s="167">
        <f>H97/H95</f>
        <v>0.39008987126548456</v>
      </c>
    </row>
    <row r="98" spans="2:10" x14ac:dyDescent="0.25">
      <c r="B98" s="165" t="s">
        <v>102</v>
      </c>
      <c r="C98" s="166">
        <v>1123</v>
      </c>
      <c r="D98" s="166">
        <v>1181</v>
      </c>
      <c r="E98" s="166">
        <v>1587</v>
      </c>
      <c r="F98" s="166">
        <v>1933</v>
      </c>
      <c r="G98" s="166">
        <v>1542</v>
      </c>
      <c r="H98" s="166">
        <v>1342</v>
      </c>
      <c r="I98" s="167">
        <f t="shared" si="13"/>
        <v>-0.12970168612191957</v>
      </c>
      <c r="J98" s="167">
        <f>H98/H95</f>
        <v>0.32596550886567888</v>
      </c>
    </row>
    <row r="99" spans="2:10" x14ac:dyDescent="0.25">
      <c r="B99" s="161" t="s">
        <v>109</v>
      </c>
      <c r="C99" s="162">
        <v>642</v>
      </c>
      <c r="D99" s="162">
        <v>1117</v>
      </c>
      <c r="E99" s="162">
        <v>1338</v>
      </c>
      <c r="F99" s="162">
        <v>1273</v>
      </c>
      <c r="G99" s="162">
        <v>1181</v>
      </c>
      <c r="H99" s="162">
        <v>1169</v>
      </c>
      <c r="I99" s="163">
        <f t="shared" si="13"/>
        <v>-1.0160880609652811E-2</v>
      </c>
      <c r="J99" s="163">
        <f>H99/H95</f>
        <v>0.28394461986883651</v>
      </c>
    </row>
    <row r="100" spans="2:10" x14ac:dyDescent="0.25">
      <c r="B100" s="165" t="s">
        <v>112</v>
      </c>
      <c r="C100" s="166">
        <v>24</v>
      </c>
      <c r="D100" s="166">
        <v>79</v>
      </c>
      <c r="E100" s="166">
        <v>109</v>
      </c>
      <c r="F100" s="166">
        <v>153</v>
      </c>
      <c r="G100" s="166">
        <v>122</v>
      </c>
      <c r="H100" s="166">
        <v>77</v>
      </c>
      <c r="I100" s="167">
        <f t="shared" si="13"/>
        <v>-0.36885245901639341</v>
      </c>
      <c r="J100" s="167">
        <f>H100/H95</f>
        <v>1.8702939033276657E-2</v>
      </c>
    </row>
    <row r="101" spans="2:10" x14ac:dyDescent="0.25">
      <c r="B101" s="165" t="s">
        <v>115</v>
      </c>
      <c r="C101" s="166">
        <v>86</v>
      </c>
      <c r="D101" s="166">
        <v>203</v>
      </c>
      <c r="E101" s="166">
        <v>193</v>
      </c>
      <c r="F101" s="166">
        <v>235</v>
      </c>
      <c r="G101" s="166">
        <v>173</v>
      </c>
      <c r="H101" s="166">
        <v>167</v>
      </c>
      <c r="I101" s="167">
        <f t="shared" si="13"/>
        <v>-3.4682080924855474E-2</v>
      </c>
      <c r="J101" s="167">
        <f>H101/H95</f>
        <v>4.0563517124119507E-2</v>
      </c>
    </row>
    <row r="102" spans="2:10" x14ac:dyDescent="0.25">
      <c r="B102" s="165" t="s">
        <v>118</v>
      </c>
      <c r="C102" s="166">
        <v>285</v>
      </c>
      <c r="D102" s="166">
        <v>419</v>
      </c>
      <c r="E102" s="166">
        <v>410</v>
      </c>
      <c r="F102" s="166">
        <v>328</v>
      </c>
      <c r="G102" s="166">
        <v>334</v>
      </c>
      <c r="H102" s="166">
        <v>350</v>
      </c>
      <c r="I102" s="167">
        <f t="shared" si="13"/>
        <v>4.7904191616766401E-2</v>
      </c>
      <c r="J102" s="167">
        <f>H102/H95</f>
        <v>8.5013359242166631E-2</v>
      </c>
    </row>
    <row r="103" spans="2:10" x14ac:dyDescent="0.25">
      <c r="B103" s="165" t="s">
        <v>125</v>
      </c>
      <c r="C103" s="166">
        <v>9</v>
      </c>
      <c r="D103" s="166">
        <v>24</v>
      </c>
      <c r="E103" s="166">
        <v>106</v>
      </c>
      <c r="F103" s="166">
        <v>46</v>
      </c>
      <c r="G103" s="166">
        <v>43</v>
      </c>
      <c r="H103" s="166">
        <v>23</v>
      </c>
      <c r="I103" s="167">
        <f t="shared" si="13"/>
        <v>-0.46511627906976749</v>
      </c>
      <c r="J103" s="167">
        <f>H103/H95</f>
        <v>5.5865921787709499E-3</v>
      </c>
    </row>
    <row r="104" spans="2:10" x14ac:dyDescent="0.25">
      <c r="B104" s="165" t="s">
        <v>121</v>
      </c>
      <c r="C104" s="166">
        <v>45</v>
      </c>
      <c r="D104" s="166">
        <v>39</v>
      </c>
      <c r="E104" s="166">
        <v>59</v>
      </c>
      <c r="F104" s="166">
        <v>49</v>
      </c>
      <c r="G104" s="166">
        <v>59</v>
      </c>
      <c r="H104" s="166">
        <v>37</v>
      </c>
      <c r="I104" s="167">
        <f t="shared" si="13"/>
        <v>-0.3728813559322034</v>
      </c>
      <c r="J104" s="167">
        <f>H104/H95</f>
        <v>8.9871265484576142E-3</v>
      </c>
    </row>
    <row r="105" spans="2:10" x14ac:dyDescent="0.25">
      <c r="B105" s="165" t="s">
        <v>130</v>
      </c>
      <c r="C105" s="166">
        <v>1</v>
      </c>
      <c r="D105" s="166">
        <v>0</v>
      </c>
      <c r="E105" s="166">
        <v>27</v>
      </c>
      <c r="F105" s="166">
        <v>6</v>
      </c>
      <c r="G105" s="166">
        <v>4</v>
      </c>
      <c r="H105" s="166">
        <v>2</v>
      </c>
      <c r="I105" s="167">
        <f t="shared" si="13"/>
        <v>-0.5</v>
      </c>
      <c r="J105" s="167">
        <f>H105/H95</f>
        <v>4.8579062424095217E-4</v>
      </c>
    </row>
    <row r="106" spans="2:10" x14ac:dyDescent="0.25">
      <c r="B106" s="165" t="s">
        <v>133</v>
      </c>
      <c r="C106" s="166">
        <v>3</v>
      </c>
      <c r="D106" s="166">
        <v>9</v>
      </c>
      <c r="E106" s="166">
        <v>5</v>
      </c>
      <c r="F106" s="166">
        <v>14</v>
      </c>
      <c r="G106" s="166">
        <v>5</v>
      </c>
      <c r="H106" s="166">
        <v>4</v>
      </c>
      <c r="I106" s="167">
        <f t="shared" si="13"/>
        <v>-0.19999999999999996</v>
      </c>
      <c r="J106" s="167">
        <f>H106/H95</f>
        <v>9.7158124848190433E-4</v>
      </c>
    </row>
    <row r="107" spans="2:10" x14ac:dyDescent="0.25">
      <c r="B107" s="170" t="s">
        <v>147</v>
      </c>
      <c r="C107" s="171">
        <f t="shared" ref="C107:H107" si="14">C99-SUM(C100:C106)</f>
        <v>189</v>
      </c>
      <c r="D107" s="171">
        <f t="shared" si="14"/>
        <v>344</v>
      </c>
      <c r="E107" s="171">
        <f t="shared" si="14"/>
        <v>429</v>
      </c>
      <c r="F107" s="171">
        <f t="shared" si="14"/>
        <v>442</v>
      </c>
      <c r="G107" s="171">
        <f t="shared" si="14"/>
        <v>441</v>
      </c>
      <c r="H107" s="171">
        <f t="shared" si="14"/>
        <v>509</v>
      </c>
      <c r="I107" s="172">
        <f t="shared" si="13"/>
        <v>0.1541950113378685</v>
      </c>
      <c r="J107" s="172">
        <f>H107/H95</f>
        <v>0.12363371386932233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12002</v>
      </c>
      <c r="D109" s="178">
        <v>13469</v>
      </c>
      <c r="E109" s="178">
        <v>21074</v>
      </c>
      <c r="F109" s="178">
        <v>20367</v>
      </c>
      <c r="G109" s="178">
        <v>22021</v>
      </c>
      <c r="H109" s="178">
        <v>22682</v>
      </c>
      <c r="I109" s="179">
        <f t="shared" ref="I109:I121" si="15">IFERROR(H109/G109-1,"-")</f>
        <v>3.0016802143408627E-2</v>
      </c>
      <c r="J109" s="179">
        <f>H109/H109</f>
        <v>1</v>
      </c>
    </row>
    <row r="110" spans="2:10" x14ac:dyDescent="0.25">
      <c r="B110" s="161" t="s">
        <v>99</v>
      </c>
      <c r="C110" s="162">
        <v>8627</v>
      </c>
      <c r="D110" s="162">
        <v>6349</v>
      </c>
      <c r="E110" s="162">
        <v>7545</v>
      </c>
      <c r="F110" s="162">
        <v>6775</v>
      </c>
      <c r="G110" s="162">
        <v>6771</v>
      </c>
      <c r="H110" s="162">
        <v>6700</v>
      </c>
      <c r="I110" s="163">
        <f t="shared" si="15"/>
        <v>-1.0485895731797368E-2</v>
      </c>
      <c r="J110" s="163">
        <f>H110/H109</f>
        <v>0.29538841372013053</v>
      </c>
    </row>
    <row r="111" spans="2:10" x14ac:dyDescent="0.25">
      <c r="B111" s="165" t="s">
        <v>105</v>
      </c>
      <c r="C111" s="166">
        <v>309</v>
      </c>
      <c r="D111" s="166">
        <v>2374</v>
      </c>
      <c r="E111" s="166">
        <v>2841</v>
      </c>
      <c r="F111" s="166">
        <v>2313</v>
      </c>
      <c r="G111" s="166">
        <v>2655</v>
      </c>
      <c r="H111" s="166">
        <v>2952</v>
      </c>
      <c r="I111" s="167">
        <f t="shared" si="15"/>
        <v>0.11186440677966103</v>
      </c>
      <c r="J111" s="167">
        <f>H111/H109</f>
        <v>0.13014725332863064</v>
      </c>
    </row>
    <row r="112" spans="2:10" x14ac:dyDescent="0.25">
      <c r="B112" s="165" t="s">
        <v>102</v>
      </c>
      <c r="C112" s="166">
        <v>8318</v>
      </c>
      <c r="D112" s="166">
        <v>3975</v>
      </c>
      <c r="E112" s="166">
        <v>4704</v>
      </c>
      <c r="F112" s="166">
        <v>4462</v>
      </c>
      <c r="G112" s="166">
        <v>4116</v>
      </c>
      <c r="H112" s="166">
        <v>3748</v>
      </c>
      <c r="I112" s="167">
        <f t="shared" si="15"/>
        <v>-8.9407191448007794E-2</v>
      </c>
      <c r="J112" s="167">
        <f>H112/H109</f>
        <v>0.16524116039149986</v>
      </c>
    </row>
    <row r="113" spans="2:10" x14ac:dyDescent="0.25">
      <c r="B113" s="161" t="s">
        <v>109</v>
      </c>
      <c r="C113" s="162">
        <v>3375</v>
      </c>
      <c r="D113" s="162">
        <v>7120</v>
      </c>
      <c r="E113" s="162">
        <v>13529</v>
      </c>
      <c r="F113" s="162">
        <v>13592</v>
      </c>
      <c r="G113" s="162">
        <v>15250</v>
      </c>
      <c r="H113" s="162">
        <v>15982</v>
      </c>
      <c r="I113" s="163">
        <f t="shared" si="15"/>
        <v>4.8000000000000043E-2</v>
      </c>
      <c r="J113" s="163">
        <f>H113/H109</f>
        <v>0.70461158627986953</v>
      </c>
    </row>
    <row r="114" spans="2:10" x14ac:dyDescent="0.25">
      <c r="B114" s="165" t="s">
        <v>112</v>
      </c>
      <c r="C114" s="166">
        <v>1065</v>
      </c>
      <c r="D114" s="166">
        <v>3443</v>
      </c>
      <c r="E114" s="166">
        <v>9215</v>
      </c>
      <c r="F114" s="166">
        <v>9184</v>
      </c>
      <c r="G114" s="166">
        <v>9915</v>
      </c>
      <c r="H114" s="166">
        <v>11125</v>
      </c>
      <c r="I114" s="167">
        <f t="shared" si="15"/>
        <v>0.12203731719616751</v>
      </c>
      <c r="J114" s="167">
        <f>H114/H109</f>
        <v>0.49047703024424655</v>
      </c>
    </row>
    <row r="115" spans="2:10" x14ac:dyDescent="0.25">
      <c r="B115" s="165" t="s">
        <v>115</v>
      </c>
      <c r="C115" s="166">
        <v>392</v>
      </c>
      <c r="D115" s="166">
        <v>361</v>
      </c>
      <c r="E115" s="166">
        <v>365</v>
      </c>
      <c r="F115" s="166">
        <v>339</v>
      </c>
      <c r="G115" s="166">
        <v>575</v>
      </c>
      <c r="H115" s="166">
        <v>466</v>
      </c>
      <c r="I115" s="167">
        <f t="shared" si="15"/>
        <v>-0.18956521739130439</v>
      </c>
      <c r="J115" s="167">
        <f>H115/H109</f>
        <v>2.0544925491579227E-2</v>
      </c>
    </row>
    <row r="116" spans="2:10" x14ac:dyDescent="0.25">
      <c r="B116" s="165" t="s">
        <v>118</v>
      </c>
      <c r="C116" s="166">
        <v>213</v>
      </c>
      <c r="D116" s="166">
        <v>881</v>
      </c>
      <c r="E116" s="166">
        <v>1099</v>
      </c>
      <c r="F116" s="166">
        <v>1136</v>
      </c>
      <c r="G116" s="166">
        <v>1635</v>
      </c>
      <c r="H116" s="166">
        <v>1378</v>
      </c>
      <c r="I116" s="167">
        <f t="shared" si="15"/>
        <v>-0.15718654434250767</v>
      </c>
      <c r="J116" s="167">
        <f>H116/H109</f>
        <v>6.0753020015871614E-2</v>
      </c>
    </row>
    <row r="117" spans="2:10" x14ac:dyDescent="0.25">
      <c r="B117" s="165" t="s">
        <v>125</v>
      </c>
      <c r="C117" s="166">
        <v>450</v>
      </c>
      <c r="D117" s="166">
        <v>515</v>
      </c>
      <c r="E117" s="166">
        <v>246</v>
      </c>
      <c r="F117" s="166">
        <v>449</v>
      </c>
      <c r="G117" s="166">
        <v>255</v>
      </c>
      <c r="H117" s="166">
        <v>438</v>
      </c>
      <c r="I117" s="167">
        <f t="shared" si="15"/>
        <v>0.7176470588235293</v>
      </c>
      <c r="J117" s="167">
        <f>H117/H109</f>
        <v>1.931046644916674E-2</v>
      </c>
    </row>
    <row r="118" spans="2:10" x14ac:dyDescent="0.25">
      <c r="B118" s="165" t="s">
        <v>121</v>
      </c>
      <c r="C118" s="166">
        <v>456</v>
      </c>
      <c r="D118" s="166">
        <v>475</v>
      </c>
      <c r="E118" s="166">
        <v>374</v>
      </c>
      <c r="F118" s="166">
        <v>248</v>
      </c>
      <c r="G118" s="166">
        <v>281</v>
      </c>
      <c r="H118" s="166">
        <v>366</v>
      </c>
      <c r="I118" s="167">
        <f t="shared" si="15"/>
        <v>0.302491103202847</v>
      </c>
      <c r="J118" s="167">
        <f>H118/H109</f>
        <v>1.6136143197248921E-2</v>
      </c>
    </row>
    <row r="119" spans="2:10" x14ac:dyDescent="0.25">
      <c r="B119" s="165" t="s">
        <v>130</v>
      </c>
      <c r="C119" s="166">
        <v>3</v>
      </c>
      <c r="D119" s="166">
        <v>11</v>
      </c>
      <c r="E119" s="166">
        <v>41</v>
      </c>
      <c r="F119" s="166">
        <v>17</v>
      </c>
      <c r="G119" s="166">
        <v>4</v>
      </c>
      <c r="H119" s="166">
        <v>5</v>
      </c>
      <c r="I119" s="167">
        <f t="shared" si="15"/>
        <v>0.25</v>
      </c>
      <c r="J119" s="167">
        <f>H119/H109</f>
        <v>2.2043911471651529E-4</v>
      </c>
    </row>
    <row r="120" spans="2:10" x14ac:dyDescent="0.25">
      <c r="B120" s="165" t="s">
        <v>133</v>
      </c>
      <c r="C120" s="166">
        <v>0</v>
      </c>
      <c r="D120" s="166">
        <v>5</v>
      </c>
      <c r="E120" s="166">
        <v>10</v>
      </c>
      <c r="F120" s="166">
        <v>17</v>
      </c>
      <c r="G120" s="166">
        <v>1</v>
      </c>
      <c r="H120" s="166">
        <v>3</v>
      </c>
      <c r="I120" s="167">
        <f t="shared" si="15"/>
        <v>2</v>
      </c>
      <c r="J120" s="167">
        <f>H120/H109</f>
        <v>1.3226346882990917E-4</v>
      </c>
    </row>
    <row r="121" spans="2:10" x14ac:dyDescent="0.25">
      <c r="B121" s="170" t="s">
        <v>147</v>
      </c>
      <c r="C121" s="171">
        <f t="shared" ref="C121:H121" si="16">C113-SUM(C114:C120)</f>
        <v>796</v>
      </c>
      <c r="D121" s="171">
        <f t="shared" si="16"/>
        <v>1429</v>
      </c>
      <c r="E121" s="171">
        <f t="shared" si="16"/>
        <v>2179</v>
      </c>
      <c r="F121" s="171">
        <f t="shared" si="16"/>
        <v>2202</v>
      </c>
      <c r="G121" s="171">
        <f t="shared" si="16"/>
        <v>2584</v>
      </c>
      <c r="H121" s="171">
        <f t="shared" si="16"/>
        <v>2201</v>
      </c>
      <c r="I121" s="172">
        <f t="shared" si="15"/>
        <v>-0.14821981424148611</v>
      </c>
      <c r="J121" s="172">
        <f>H121/H109</f>
        <v>9.7037298298210034E-2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6776</v>
      </c>
      <c r="D123" s="178">
        <v>13925</v>
      </c>
      <c r="E123" s="178">
        <v>15520</v>
      </c>
      <c r="F123" s="178">
        <v>14993</v>
      </c>
      <c r="G123" s="178">
        <v>15201</v>
      </c>
      <c r="H123" s="178">
        <v>16969</v>
      </c>
      <c r="I123" s="179">
        <f t="shared" ref="I123:I135" si="17">IFERROR(H123/G123-1,"-")</f>
        <v>0.11630813762252479</v>
      </c>
      <c r="J123" s="179">
        <f>H123/H123</f>
        <v>1</v>
      </c>
    </row>
    <row r="124" spans="2:10" x14ac:dyDescent="0.25">
      <c r="B124" s="161" t="s">
        <v>99</v>
      </c>
      <c r="C124" s="162">
        <v>4192</v>
      </c>
      <c r="D124" s="162">
        <v>9185</v>
      </c>
      <c r="E124" s="162">
        <v>8882</v>
      </c>
      <c r="F124" s="162">
        <v>8822</v>
      </c>
      <c r="G124" s="162">
        <v>9303</v>
      </c>
      <c r="H124" s="162">
        <v>10879</v>
      </c>
      <c r="I124" s="163">
        <f t="shared" si="17"/>
        <v>0.1694077179404494</v>
      </c>
      <c r="J124" s="163">
        <f>H124/H123</f>
        <v>0.64111025988567383</v>
      </c>
    </row>
    <row r="125" spans="2:10" x14ac:dyDescent="0.25">
      <c r="B125" s="165" t="s">
        <v>105</v>
      </c>
      <c r="C125" s="166">
        <v>1206</v>
      </c>
      <c r="D125" s="166">
        <v>4154</v>
      </c>
      <c r="E125" s="166">
        <v>5224</v>
      </c>
      <c r="F125" s="166">
        <v>3934</v>
      </c>
      <c r="G125" s="166">
        <v>5339</v>
      </c>
      <c r="H125" s="166">
        <v>6735</v>
      </c>
      <c r="I125" s="167">
        <f t="shared" si="17"/>
        <v>0.2614721858025848</v>
      </c>
      <c r="J125" s="167">
        <f>H125/H123</f>
        <v>0.39690022983086803</v>
      </c>
    </row>
    <row r="126" spans="2:10" x14ac:dyDescent="0.25">
      <c r="B126" s="165" t="s">
        <v>102</v>
      </c>
      <c r="C126" s="166">
        <v>2986</v>
      </c>
      <c r="D126" s="166">
        <v>5031</v>
      </c>
      <c r="E126" s="166">
        <v>3658</v>
      </c>
      <c r="F126" s="166">
        <v>4888</v>
      </c>
      <c r="G126" s="166">
        <v>3964</v>
      </c>
      <c r="H126" s="166">
        <v>4144</v>
      </c>
      <c r="I126" s="167">
        <f t="shared" si="17"/>
        <v>4.540867810292637E-2</v>
      </c>
      <c r="J126" s="167">
        <f>H126/H123</f>
        <v>0.24421003005480582</v>
      </c>
    </row>
    <row r="127" spans="2:10" x14ac:dyDescent="0.25">
      <c r="B127" s="161" t="s">
        <v>109</v>
      </c>
      <c r="C127" s="162">
        <v>2584</v>
      </c>
      <c r="D127" s="162">
        <v>4740</v>
      </c>
      <c r="E127" s="162">
        <v>6638</v>
      </c>
      <c r="F127" s="162">
        <v>6171</v>
      </c>
      <c r="G127" s="162">
        <v>5898</v>
      </c>
      <c r="H127" s="162">
        <v>6090</v>
      </c>
      <c r="I127" s="163">
        <f t="shared" si="17"/>
        <v>3.2553407934893253E-2</v>
      </c>
      <c r="J127" s="163">
        <f>H127/H123</f>
        <v>0.35888974011432612</v>
      </c>
    </row>
    <row r="128" spans="2:10" x14ac:dyDescent="0.25">
      <c r="B128" s="165" t="s">
        <v>112</v>
      </c>
      <c r="C128" s="166">
        <v>104</v>
      </c>
      <c r="D128" s="166">
        <v>250</v>
      </c>
      <c r="E128" s="166">
        <v>825</v>
      </c>
      <c r="F128" s="166">
        <v>1478</v>
      </c>
      <c r="G128" s="166">
        <v>532</v>
      </c>
      <c r="H128" s="166">
        <v>645</v>
      </c>
      <c r="I128" s="167">
        <f t="shared" si="17"/>
        <v>0.21240601503759393</v>
      </c>
      <c r="J128" s="167">
        <f>H128/H123</f>
        <v>3.8010489716541931E-2</v>
      </c>
    </row>
    <row r="129" spans="2:10" x14ac:dyDescent="0.25">
      <c r="B129" s="165" t="s">
        <v>115</v>
      </c>
      <c r="C129" s="166">
        <v>169</v>
      </c>
      <c r="D129" s="166">
        <v>399</v>
      </c>
      <c r="E129" s="166">
        <v>554</v>
      </c>
      <c r="F129" s="166">
        <v>557</v>
      </c>
      <c r="G129" s="166">
        <v>633</v>
      </c>
      <c r="H129" s="166">
        <v>461</v>
      </c>
      <c r="I129" s="167">
        <f t="shared" si="17"/>
        <v>-0.27172195892575035</v>
      </c>
      <c r="J129" s="167">
        <f>H129/H123</f>
        <v>2.7167187223760977E-2</v>
      </c>
    </row>
    <row r="130" spans="2:10" x14ac:dyDescent="0.25">
      <c r="B130" s="165" t="s">
        <v>118</v>
      </c>
      <c r="C130" s="166">
        <v>171</v>
      </c>
      <c r="D130" s="166">
        <v>855</v>
      </c>
      <c r="E130" s="166">
        <v>879</v>
      </c>
      <c r="F130" s="166">
        <v>818</v>
      </c>
      <c r="G130" s="166">
        <v>1062</v>
      </c>
      <c r="H130" s="166">
        <v>1043</v>
      </c>
      <c r="I130" s="167">
        <f t="shared" si="17"/>
        <v>-1.7890772128060228E-2</v>
      </c>
      <c r="J130" s="167">
        <f>H130/H123</f>
        <v>6.1465024456361601E-2</v>
      </c>
    </row>
    <row r="131" spans="2:10" x14ac:dyDescent="0.25">
      <c r="B131" s="165" t="s">
        <v>125</v>
      </c>
      <c r="C131" s="166">
        <v>48</v>
      </c>
      <c r="D131" s="166">
        <v>100</v>
      </c>
      <c r="E131" s="166">
        <v>369</v>
      </c>
      <c r="F131" s="166">
        <v>234</v>
      </c>
      <c r="G131" s="166">
        <v>193</v>
      </c>
      <c r="H131" s="166">
        <v>202</v>
      </c>
      <c r="I131" s="167">
        <f t="shared" si="17"/>
        <v>4.663212435233155E-2</v>
      </c>
      <c r="J131" s="167">
        <f>H131/H123</f>
        <v>1.1904060345335612E-2</v>
      </c>
    </row>
    <row r="132" spans="2:10" x14ac:dyDescent="0.25">
      <c r="B132" s="165" t="s">
        <v>121</v>
      </c>
      <c r="C132" s="166">
        <v>49</v>
      </c>
      <c r="D132" s="166">
        <v>103</v>
      </c>
      <c r="E132" s="166">
        <v>180</v>
      </c>
      <c r="F132" s="166">
        <v>119</v>
      </c>
      <c r="G132" s="166">
        <v>112</v>
      </c>
      <c r="H132" s="166">
        <v>259</v>
      </c>
      <c r="I132" s="167">
        <f t="shared" si="17"/>
        <v>1.3125</v>
      </c>
      <c r="J132" s="167">
        <f>H132/H123</f>
        <v>1.5263126878425364E-2</v>
      </c>
    </row>
    <row r="133" spans="2:10" x14ac:dyDescent="0.25">
      <c r="B133" s="165" t="s">
        <v>130</v>
      </c>
      <c r="C133" s="166">
        <v>7</v>
      </c>
      <c r="D133" s="166">
        <v>20</v>
      </c>
      <c r="E133" s="166">
        <v>21</v>
      </c>
      <c r="F133" s="166">
        <v>33</v>
      </c>
      <c r="G133" s="166">
        <v>18</v>
      </c>
      <c r="H133" s="166">
        <v>22</v>
      </c>
      <c r="I133" s="167">
        <f t="shared" si="17"/>
        <v>0.22222222222222232</v>
      </c>
      <c r="J133" s="167">
        <f>H133/H123</f>
        <v>1.296481819789027E-3</v>
      </c>
    </row>
    <row r="134" spans="2:10" x14ac:dyDescent="0.25">
      <c r="B134" s="165" t="s">
        <v>133</v>
      </c>
      <c r="C134" s="166">
        <v>15</v>
      </c>
      <c r="D134" s="166">
        <v>28</v>
      </c>
      <c r="E134" s="166">
        <v>15</v>
      </c>
      <c r="F134" s="166">
        <v>34</v>
      </c>
      <c r="G134" s="166">
        <v>38</v>
      </c>
      <c r="H134" s="166">
        <v>14</v>
      </c>
      <c r="I134" s="167">
        <f t="shared" si="17"/>
        <v>-0.63157894736842102</v>
      </c>
      <c r="J134" s="167">
        <f>H134/H123</f>
        <v>8.2503388532028992E-4</v>
      </c>
    </row>
    <row r="135" spans="2:10" x14ac:dyDescent="0.25">
      <c r="B135" s="170" t="s">
        <v>147</v>
      </c>
      <c r="C135" s="171">
        <f t="shared" ref="C135:H135" si="18">C127-SUM(C128:C134)</f>
        <v>2021</v>
      </c>
      <c r="D135" s="171">
        <f t="shared" si="18"/>
        <v>2985</v>
      </c>
      <c r="E135" s="171">
        <f t="shared" si="18"/>
        <v>3795</v>
      </c>
      <c r="F135" s="171">
        <f t="shared" si="18"/>
        <v>2898</v>
      </c>
      <c r="G135" s="171">
        <f t="shared" si="18"/>
        <v>3310</v>
      </c>
      <c r="H135" s="171">
        <f t="shared" si="18"/>
        <v>3444</v>
      </c>
      <c r="I135" s="172">
        <f t="shared" si="17"/>
        <v>4.0483383685800511E-2</v>
      </c>
      <c r="J135" s="172">
        <f>H135/H123</f>
        <v>0.20295833578879133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13295</v>
      </c>
      <c r="D137" s="178">
        <v>18239</v>
      </c>
      <c r="E137" s="178">
        <v>24659</v>
      </c>
      <c r="F137" s="178">
        <v>25495</v>
      </c>
      <c r="G137" s="178">
        <v>25319</v>
      </c>
      <c r="H137" s="178">
        <v>25459</v>
      </c>
      <c r="I137" s="179">
        <f t="shared" ref="I137:I149" si="19">IFERROR(H137/G137-1,"-")</f>
        <v>5.5294442908486729E-3</v>
      </c>
      <c r="J137" s="179">
        <f>H137/H137</f>
        <v>1</v>
      </c>
    </row>
    <row r="138" spans="2:10" x14ac:dyDescent="0.25">
      <c r="B138" s="161" t="s">
        <v>99</v>
      </c>
      <c r="C138" s="162">
        <v>8045</v>
      </c>
      <c r="D138" s="162">
        <v>8610</v>
      </c>
      <c r="E138" s="162">
        <v>5520</v>
      </c>
      <c r="F138" s="162">
        <v>4258</v>
      </c>
      <c r="G138" s="162">
        <v>5008</v>
      </c>
      <c r="H138" s="162">
        <v>5409</v>
      </c>
      <c r="I138" s="163">
        <f t="shared" si="19"/>
        <v>8.0071884984025621E-2</v>
      </c>
      <c r="J138" s="163">
        <f>H138/H137</f>
        <v>0.21245924820299306</v>
      </c>
    </row>
    <row r="139" spans="2:10" x14ac:dyDescent="0.25">
      <c r="B139" s="165" t="s">
        <v>105</v>
      </c>
      <c r="C139" s="166">
        <v>5921</v>
      </c>
      <c r="D139" s="166">
        <v>5968</v>
      </c>
      <c r="E139" s="166">
        <v>4161</v>
      </c>
      <c r="F139" s="166">
        <v>2724</v>
      </c>
      <c r="G139" s="166">
        <v>3290</v>
      </c>
      <c r="H139" s="166">
        <v>3389</v>
      </c>
      <c r="I139" s="167">
        <f t="shared" si="19"/>
        <v>3.0091185410334287E-2</v>
      </c>
      <c r="J139" s="167">
        <f>H139/H137</f>
        <v>0.13311599041596292</v>
      </c>
    </row>
    <row r="140" spans="2:10" x14ac:dyDescent="0.25">
      <c r="B140" s="165" t="s">
        <v>102</v>
      </c>
      <c r="C140" s="166">
        <v>2124</v>
      </c>
      <c r="D140" s="166">
        <v>2642</v>
      </c>
      <c r="E140" s="166">
        <v>1359</v>
      </c>
      <c r="F140" s="166">
        <v>1534</v>
      </c>
      <c r="G140" s="166">
        <v>1718</v>
      </c>
      <c r="H140" s="166">
        <v>2020</v>
      </c>
      <c r="I140" s="167">
        <f t="shared" si="19"/>
        <v>0.17578579743888234</v>
      </c>
      <c r="J140" s="167">
        <f>H140/H137</f>
        <v>7.9343257787030122E-2</v>
      </c>
    </row>
    <row r="141" spans="2:10" x14ac:dyDescent="0.25">
      <c r="B141" s="161" t="s">
        <v>109</v>
      </c>
      <c r="C141" s="162">
        <v>5250</v>
      </c>
      <c r="D141" s="162">
        <v>9629</v>
      </c>
      <c r="E141" s="162">
        <v>19139</v>
      </c>
      <c r="F141" s="162">
        <v>21237</v>
      </c>
      <c r="G141" s="162">
        <v>20311</v>
      </c>
      <c r="H141" s="162">
        <v>20050</v>
      </c>
      <c r="I141" s="163">
        <f t="shared" si="19"/>
        <v>-1.2850179705578224E-2</v>
      </c>
      <c r="J141" s="163">
        <f>H141/H137</f>
        <v>0.787540751797007</v>
      </c>
    </row>
    <row r="142" spans="2:10" x14ac:dyDescent="0.25">
      <c r="B142" s="165" t="s">
        <v>112</v>
      </c>
      <c r="C142" s="166">
        <v>302</v>
      </c>
      <c r="D142" s="166">
        <v>2900</v>
      </c>
      <c r="E142" s="166">
        <v>9415</v>
      </c>
      <c r="F142" s="166">
        <v>10320</v>
      </c>
      <c r="G142" s="166">
        <v>10030</v>
      </c>
      <c r="H142" s="166">
        <v>10751</v>
      </c>
      <c r="I142" s="167">
        <f t="shared" si="19"/>
        <v>7.1884346959122603E-2</v>
      </c>
      <c r="J142" s="167">
        <f>H142/H137</f>
        <v>0.42228681409324798</v>
      </c>
    </row>
    <row r="143" spans="2:10" x14ac:dyDescent="0.25">
      <c r="B143" s="165" t="s">
        <v>115</v>
      </c>
      <c r="C143" s="166">
        <v>902</v>
      </c>
      <c r="D143" s="166">
        <v>905</v>
      </c>
      <c r="E143" s="166">
        <v>998</v>
      </c>
      <c r="F143" s="166">
        <v>1506</v>
      </c>
      <c r="G143" s="166">
        <v>1232</v>
      </c>
      <c r="H143" s="166">
        <v>1507</v>
      </c>
      <c r="I143" s="167">
        <f t="shared" si="19"/>
        <v>0.22321428571428581</v>
      </c>
      <c r="J143" s="167">
        <f>H143/H137</f>
        <v>5.9193212616363566E-2</v>
      </c>
    </row>
    <row r="144" spans="2:10" x14ac:dyDescent="0.25">
      <c r="B144" s="165" t="s">
        <v>118</v>
      </c>
      <c r="C144" s="166">
        <v>877</v>
      </c>
      <c r="D144" s="166">
        <v>1745</v>
      </c>
      <c r="E144" s="166">
        <v>2466</v>
      </c>
      <c r="F144" s="166">
        <v>2255</v>
      </c>
      <c r="G144" s="166">
        <v>2125</v>
      </c>
      <c r="H144" s="166">
        <v>2041</v>
      </c>
      <c r="I144" s="167">
        <f t="shared" si="19"/>
        <v>-3.9529411764705924E-2</v>
      </c>
      <c r="J144" s="167">
        <f>H144/H137</f>
        <v>8.0168113437291327E-2</v>
      </c>
    </row>
    <row r="145" spans="2:10" x14ac:dyDescent="0.25">
      <c r="B145" s="165" t="s">
        <v>125</v>
      </c>
      <c r="C145" s="166">
        <v>169</v>
      </c>
      <c r="D145" s="166">
        <v>167</v>
      </c>
      <c r="E145" s="166">
        <v>1213</v>
      </c>
      <c r="F145" s="166">
        <v>1041</v>
      </c>
      <c r="G145" s="166">
        <v>508</v>
      </c>
      <c r="H145" s="166">
        <v>378</v>
      </c>
      <c r="I145" s="167">
        <f t="shared" si="19"/>
        <v>-0.25590551181102361</v>
      </c>
      <c r="J145" s="167">
        <f>H145/H137</f>
        <v>1.4847401704701677E-2</v>
      </c>
    </row>
    <row r="146" spans="2:10" x14ac:dyDescent="0.25">
      <c r="B146" s="165" t="s">
        <v>121</v>
      </c>
      <c r="C146" s="166">
        <v>538</v>
      </c>
      <c r="D146" s="166">
        <v>605</v>
      </c>
      <c r="E146" s="166">
        <v>262</v>
      </c>
      <c r="F146" s="166">
        <v>497</v>
      </c>
      <c r="G146" s="166">
        <v>486</v>
      </c>
      <c r="H146" s="166">
        <v>299</v>
      </c>
      <c r="I146" s="167">
        <f t="shared" si="19"/>
        <v>-0.3847736625514403</v>
      </c>
      <c r="J146" s="167">
        <f>H146/H137</f>
        <v>1.1744373306100004E-2</v>
      </c>
    </row>
    <row r="147" spans="2:10" x14ac:dyDescent="0.25">
      <c r="B147" s="165" t="s">
        <v>130</v>
      </c>
      <c r="C147" s="166">
        <v>0</v>
      </c>
      <c r="D147" s="166">
        <v>0</v>
      </c>
      <c r="E147" s="166">
        <v>7</v>
      </c>
      <c r="F147" s="166">
        <v>15</v>
      </c>
      <c r="G147" s="166">
        <v>25</v>
      </c>
      <c r="H147" s="166">
        <v>11</v>
      </c>
      <c r="I147" s="167">
        <f t="shared" si="19"/>
        <v>-0.56000000000000005</v>
      </c>
      <c r="J147" s="167">
        <f>H147/H137</f>
        <v>4.3206724537491652E-4</v>
      </c>
    </row>
    <row r="148" spans="2:10" x14ac:dyDescent="0.25">
      <c r="B148" s="165" t="s">
        <v>133</v>
      </c>
      <c r="C148" s="166">
        <v>3</v>
      </c>
      <c r="D148" s="166">
        <v>0</v>
      </c>
      <c r="E148" s="166">
        <v>9</v>
      </c>
      <c r="F148" s="166">
        <v>32</v>
      </c>
      <c r="G148" s="166">
        <v>3</v>
      </c>
      <c r="H148" s="166">
        <v>8</v>
      </c>
      <c r="I148" s="167">
        <f t="shared" si="19"/>
        <v>1.6666666666666665</v>
      </c>
      <c r="J148" s="167">
        <f>H148/H137</f>
        <v>3.1423072390903019E-4</v>
      </c>
    </row>
    <row r="149" spans="2:10" x14ac:dyDescent="0.25">
      <c r="B149" s="170" t="s">
        <v>147</v>
      </c>
      <c r="C149" s="171">
        <f t="shared" ref="C149:H149" si="20">C141-SUM(C142:C148)</f>
        <v>2459</v>
      </c>
      <c r="D149" s="171">
        <f t="shared" si="20"/>
        <v>3307</v>
      </c>
      <c r="E149" s="171">
        <f t="shared" si="20"/>
        <v>4769</v>
      </c>
      <c r="F149" s="171">
        <f t="shared" si="20"/>
        <v>5571</v>
      </c>
      <c r="G149" s="171">
        <f t="shared" si="20"/>
        <v>5902</v>
      </c>
      <c r="H149" s="171">
        <f t="shared" si="20"/>
        <v>5055</v>
      </c>
      <c r="I149" s="172">
        <f t="shared" si="19"/>
        <v>-0.14351067434767872</v>
      </c>
      <c r="J149" s="172">
        <f>H149/H137</f>
        <v>0.19855453867001846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4333</v>
      </c>
      <c r="D151" s="178">
        <v>7573</v>
      </c>
      <c r="E151" s="178">
        <v>10527</v>
      </c>
      <c r="F151" s="178">
        <v>11009</v>
      </c>
      <c r="G151" s="178">
        <v>9982</v>
      </c>
      <c r="H151" s="178">
        <v>12659</v>
      </c>
      <c r="I151" s="179">
        <f t="shared" ref="I151:I163" si="21">IFERROR(H151/G151-1,"-")</f>
        <v>0.26818272891204176</v>
      </c>
      <c r="J151" s="179">
        <f>H151/H151</f>
        <v>1</v>
      </c>
    </row>
    <row r="152" spans="2:10" x14ac:dyDescent="0.25">
      <c r="B152" s="161" t="s">
        <v>99</v>
      </c>
      <c r="C152" s="162">
        <v>2841</v>
      </c>
      <c r="D152" s="162">
        <v>4390</v>
      </c>
      <c r="E152" s="162">
        <v>5965</v>
      </c>
      <c r="F152" s="162">
        <v>6521</v>
      </c>
      <c r="G152" s="162">
        <v>4368</v>
      </c>
      <c r="H152" s="162">
        <v>6725</v>
      </c>
      <c r="I152" s="163">
        <f t="shared" si="21"/>
        <v>0.53960622710622719</v>
      </c>
      <c r="J152" s="163">
        <f>H152/H151</f>
        <v>0.53124259420175368</v>
      </c>
    </row>
    <row r="153" spans="2:10" x14ac:dyDescent="0.25">
      <c r="B153" s="165" t="s">
        <v>105</v>
      </c>
      <c r="C153" s="166">
        <v>1614</v>
      </c>
      <c r="D153" s="166">
        <v>2608</v>
      </c>
      <c r="E153" s="166">
        <v>4310</v>
      </c>
      <c r="F153" s="166">
        <v>5064</v>
      </c>
      <c r="G153" s="166">
        <v>2452</v>
      </c>
      <c r="H153" s="166">
        <v>3821</v>
      </c>
      <c r="I153" s="167">
        <f t="shared" si="21"/>
        <v>0.55831973898858078</v>
      </c>
      <c r="J153" s="167">
        <f>H153/H151</f>
        <v>0.30184058772414885</v>
      </c>
    </row>
    <row r="154" spans="2:10" x14ac:dyDescent="0.25">
      <c r="B154" s="165" t="s">
        <v>102</v>
      </c>
      <c r="C154" s="166">
        <v>1227</v>
      </c>
      <c r="D154" s="166">
        <v>1782</v>
      </c>
      <c r="E154" s="166">
        <v>1655</v>
      </c>
      <c r="F154" s="166">
        <v>1457</v>
      </c>
      <c r="G154" s="166">
        <v>1916</v>
      </c>
      <c r="H154" s="166">
        <v>2904</v>
      </c>
      <c r="I154" s="167">
        <f t="shared" si="21"/>
        <v>0.51565762004175375</v>
      </c>
      <c r="J154" s="167">
        <f>H154/H151</f>
        <v>0.22940200647760486</v>
      </c>
    </row>
    <row r="155" spans="2:10" x14ac:dyDescent="0.25">
      <c r="B155" s="161" t="s">
        <v>109</v>
      </c>
      <c r="C155" s="162">
        <v>1492</v>
      </c>
      <c r="D155" s="162">
        <v>3183</v>
      </c>
      <c r="E155" s="162">
        <v>4562</v>
      </c>
      <c r="F155" s="162">
        <v>4488</v>
      </c>
      <c r="G155" s="162">
        <v>5614</v>
      </c>
      <c r="H155" s="162">
        <v>5934</v>
      </c>
      <c r="I155" s="163">
        <f t="shared" si="21"/>
        <v>5.7000356252226547E-2</v>
      </c>
      <c r="J155" s="163">
        <f>H155/H151</f>
        <v>0.46875740579824632</v>
      </c>
    </row>
    <row r="156" spans="2:10" x14ac:dyDescent="0.25">
      <c r="B156" s="165" t="s">
        <v>112</v>
      </c>
      <c r="C156" s="166">
        <v>41</v>
      </c>
      <c r="D156" s="166">
        <v>375</v>
      </c>
      <c r="E156" s="166">
        <v>1708</v>
      </c>
      <c r="F156" s="166">
        <v>1386</v>
      </c>
      <c r="G156" s="166">
        <v>1482</v>
      </c>
      <c r="H156" s="166">
        <v>1550</v>
      </c>
      <c r="I156" s="167">
        <f t="shared" si="21"/>
        <v>4.5883940620782715E-2</v>
      </c>
      <c r="J156" s="167">
        <f>H156/H151</f>
        <v>0.12244253100560866</v>
      </c>
    </row>
    <row r="157" spans="2:10" x14ac:dyDescent="0.25">
      <c r="B157" s="165" t="s">
        <v>115</v>
      </c>
      <c r="C157" s="166">
        <v>172</v>
      </c>
      <c r="D157" s="166">
        <v>534</v>
      </c>
      <c r="E157" s="166">
        <v>603</v>
      </c>
      <c r="F157" s="166">
        <v>625</v>
      </c>
      <c r="G157" s="166">
        <v>618</v>
      </c>
      <c r="H157" s="166">
        <v>582</v>
      </c>
      <c r="I157" s="167">
        <f t="shared" si="21"/>
        <v>-5.8252427184465994E-2</v>
      </c>
      <c r="J157" s="167">
        <f>H157/H151</f>
        <v>4.5975195513073705E-2</v>
      </c>
    </row>
    <row r="158" spans="2:10" x14ac:dyDescent="0.25">
      <c r="B158" s="165" t="s">
        <v>118</v>
      </c>
      <c r="C158" s="166">
        <v>202</v>
      </c>
      <c r="D158" s="166">
        <v>633</v>
      </c>
      <c r="E158" s="166">
        <v>737</v>
      </c>
      <c r="F158" s="166">
        <v>929</v>
      </c>
      <c r="G158" s="166">
        <v>1296</v>
      </c>
      <c r="H158" s="166">
        <v>1852</v>
      </c>
      <c r="I158" s="167">
        <f t="shared" si="21"/>
        <v>0.42901234567901225</v>
      </c>
      <c r="J158" s="167">
        <f>H158/H151</f>
        <v>0.14629907575637885</v>
      </c>
    </row>
    <row r="159" spans="2:10" x14ac:dyDescent="0.25">
      <c r="B159" s="165" t="s">
        <v>125</v>
      </c>
      <c r="C159" s="166">
        <v>33</v>
      </c>
      <c r="D159" s="166">
        <v>104</v>
      </c>
      <c r="E159" s="166">
        <v>114</v>
      </c>
      <c r="F159" s="166">
        <v>121</v>
      </c>
      <c r="G159" s="166">
        <v>166</v>
      </c>
      <c r="H159" s="166">
        <v>123</v>
      </c>
      <c r="I159" s="167">
        <f t="shared" si="21"/>
        <v>-0.25903614457831325</v>
      </c>
      <c r="J159" s="167">
        <f>H159/H151</f>
        <v>9.7164072991547511E-3</v>
      </c>
    </row>
    <row r="160" spans="2:10" x14ac:dyDescent="0.25">
      <c r="B160" s="165" t="s">
        <v>121</v>
      </c>
      <c r="C160" s="166">
        <v>304</v>
      </c>
      <c r="D160" s="166">
        <v>464</v>
      </c>
      <c r="E160" s="166">
        <v>495</v>
      </c>
      <c r="F160" s="166">
        <v>315</v>
      </c>
      <c r="G160" s="166">
        <v>506</v>
      </c>
      <c r="H160" s="166">
        <v>291</v>
      </c>
      <c r="I160" s="167">
        <f t="shared" si="21"/>
        <v>-0.42490118577075098</v>
      </c>
      <c r="J160" s="167">
        <f>H160/H151</f>
        <v>2.2987597756536853E-2</v>
      </c>
    </row>
    <row r="161" spans="2:10" x14ac:dyDescent="0.25">
      <c r="B161" s="165" t="s">
        <v>130</v>
      </c>
      <c r="C161" s="166">
        <v>5</v>
      </c>
      <c r="D161" s="166">
        <v>9</v>
      </c>
      <c r="E161" s="166">
        <v>12</v>
      </c>
      <c r="F161" s="166">
        <v>7</v>
      </c>
      <c r="G161" s="166">
        <v>9</v>
      </c>
      <c r="H161" s="166">
        <v>11</v>
      </c>
      <c r="I161" s="167">
        <f t="shared" si="21"/>
        <v>0.22222222222222232</v>
      </c>
      <c r="J161" s="167">
        <f>H161/H151</f>
        <v>8.6894699423335179E-4</v>
      </c>
    </row>
    <row r="162" spans="2:10" x14ac:dyDescent="0.25">
      <c r="B162" s="165" t="s">
        <v>133</v>
      </c>
      <c r="C162" s="166">
        <v>0</v>
      </c>
      <c r="D162" s="166">
        <v>1</v>
      </c>
      <c r="E162" s="166">
        <v>4</v>
      </c>
      <c r="F162" s="166">
        <v>6</v>
      </c>
      <c r="G162" s="166">
        <v>16</v>
      </c>
      <c r="H162" s="166">
        <v>5</v>
      </c>
      <c r="I162" s="167">
        <f t="shared" si="21"/>
        <v>-0.6875</v>
      </c>
      <c r="J162" s="167">
        <f>H162/H151</f>
        <v>3.9497590646970533E-4</v>
      </c>
    </row>
    <row r="163" spans="2:10" x14ac:dyDescent="0.25">
      <c r="B163" s="170" t="s">
        <v>147</v>
      </c>
      <c r="C163" s="171">
        <f t="shared" ref="C163:H163" si="22">C155-SUM(C156:C162)</f>
        <v>735</v>
      </c>
      <c r="D163" s="171">
        <f t="shared" si="22"/>
        <v>1063</v>
      </c>
      <c r="E163" s="171">
        <f t="shared" si="22"/>
        <v>889</v>
      </c>
      <c r="F163" s="171">
        <f t="shared" si="22"/>
        <v>1099</v>
      </c>
      <c r="G163" s="171">
        <f t="shared" si="22"/>
        <v>1521</v>
      </c>
      <c r="H163" s="171">
        <f t="shared" si="22"/>
        <v>1520</v>
      </c>
      <c r="I163" s="172">
        <f t="shared" si="21"/>
        <v>-6.5746219592377475E-4</v>
      </c>
      <c r="J163" s="172">
        <f>H163/H151</f>
        <v>0.12007267556679042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3796C-84A5-42C9-8A56-E3BBBC6C1928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6"/>
      <c r="L4" s="146"/>
      <c r="M4" s="146"/>
      <c r="P4" s="145" t="s">
        <v>262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7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4" t="s">
        <v>268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54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1201306</v>
      </c>
      <c r="D9" s="178">
        <v>1031934</v>
      </c>
      <c r="E9" s="178">
        <v>3101117</v>
      </c>
      <c r="F9" s="178">
        <v>3425135</v>
      </c>
      <c r="G9" s="178">
        <v>3660664</v>
      </c>
      <c r="H9" s="178">
        <v>3636256</v>
      </c>
      <c r="I9" s="179">
        <f>IFERROR(H9/G9-1,"-")</f>
        <v>-6.6676428101568597E-3</v>
      </c>
      <c r="J9" s="179">
        <f>IFERROR(H9/D9-1,"-")</f>
        <v>2.5237292307453769</v>
      </c>
      <c r="K9" s="178">
        <f>H9-G9</f>
        <v>-24408</v>
      </c>
      <c r="L9" s="178">
        <f>H9-D9</f>
        <v>2604322</v>
      </c>
      <c r="M9" s="179">
        <f t="shared" ref="M9:M21" si="0">H9/H$9</f>
        <v>1</v>
      </c>
      <c r="P9" s="158" t="s">
        <v>70</v>
      </c>
      <c r="Q9" s="178">
        <v>65594</v>
      </c>
      <c r="R9" s="178">
        <v>62317</v>
      </c>
      <c r="S9" s="178">
        <v>170296</v>
      </c>
      <c r="T9" s="178">
        <v>183132</v>
      </c>
      <c r="U9" s="178">
        <v>192634</v>
      </c>
      <c r="V9" s="178">
        <v>189476</v>
      </c>
      <c r="W9" s="179">
        <f>IFERROR(V9/U9-1,"-")</f>
        <v>-1.6393783028956443E-2</v>
      </c>
      <c r="X9" s="178">
        <f>V9-U9</f>
        <v>-3158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282431</v>
      </c>
      <c r="D10" s="162">
        <v>509135</v>
      </c>
      <c r="E10" s="162">
        <v>705987</v>
      </c>
      <c r="F10" s="162">
        <v>728517</v>
      </c>
      <c r="G10" s="162">
        <v>733514</v>
      </c>
      <c r="H10" s="162">
        <v>740840</v>
      </c>
      <c r="I10" s="180">
        <f>IFERROR(H10/G10-1,"-")</f>
        <v>9.9875394334667522E-3</v>
      </c>
      <c r="J10" s="163">
        <f t="shared" ref="J10:J21" si="2">IFERROR(H10/D10-1,"-")</f>
        <v>0.45509540691565098</v>
      </c>
      <c r="K10" s="162">
        <f t="shared" ref="K10:K20" si="3">H10-G10</f>
        <v>7326</v>
      </c>
      <c r="L10" s="162">
        <f t="shared" ref="L10:L21" si="4">H10-D10</f>
        <v>231705</v>
      </c>
      <c r="M10" s="163">
        <f t="shared" si="0"/>
        <v>0.20373703061610623</v>
      </c>
      <c r="P10" s="161" t="s">
        <v>99</v>
      </c>
      <c r="Q10" s="162">
        <v>10674</v>
      </c>
      <c r="R10" s="162">
        <v>32424</v>
      </c>
      <c r="S10" s="162">
        <v>21054</v>
      </c>
      <c r="T10" s="162">
        <v>23092</v>
      </c>
      <c r="U10" s="162">
        <v>20158</v>
      </c>
      <c r="V10" s="162">
        <v>21078</v>
      </c>
      <c r="W10" s="180">
        <f>IFERROR(V10/U10-1,"-")</f>
        <v>4.5639448357972068E-2</v>
      </c>
      <c r="X10" s="161">
        <f t="shared" ref="X10:X20" si="5">V10-U10</f>
        <v>920</v>
      </c>
      <c r="Y10" s="163">
        <f t="shared" si="1"/>
        <v>0.11124364035550677</v>
      </c>
    </row>
    <row r="11" spans="1:25" x14ac:dyDescent="0.25">
      <c r="A11" s="164" t="s">
        <v>102</v>
      </c>
      <c r="B11" s="165" t="s">
        <v>105</v>
      </c>
      <c r="C11" s="166">
        <v>119440</v>
      </c>
      <c r="D11" s="166">
        <v>281254</v>
      </c>
      <c r="E11" s="166">
        <v>304356</v>
      </c>
      <c r="F11" s="166">
        <v>303113</v>
      </c>
      <c r="G11" s="166">
        <v>296727</v>
      </c>
      <c r="H11" s="166">
        <v>288520</v>
      </c>
      <c r="I11" s="181">
        <f>IFERROR(H11/G11-1,"-")</f>
        <v>-2.765842002918506E-2</v>
      </c>
      <c r="J11" s="167">
        <f t="shared" si="2"/>
        <v>2.583429924552183E-2</v>
      </c>
      <c r="K11" s="166">
        <f t="shared" si="3"/>
        <v>-8207</v>
      </c>
      <c r="L11" s="166">
        <f t="shared" si="4"/>
        <v>7266</v>
      </c>
      <c r="M11" s="167">
        <f t="shared" si="0"/>
        <v>7.934534862231922E-2</v>
      </c>
      <c r="P11" s="165" t="s">
        <v>105</v>
      </c>
      <c r="Q11" s="166">
        <v>7684</v>
      </c>
      <c r="R11" s="166">
        <v>24748</v>
      </c>
      <c r="S11" s="166">
        <v>14712</v>
      </c>
      <c r="T11" s="166">
        <v>15109</v>
      </c>
      <c r="U11" s="166">
        <v>13314</v>
      </c>
      <c r="V11" s="166">
        <v>12630</v>
      </c>
      <c r="W11" s="181">
        <f>IFERROR(V11/U11-1,"-")</f>
        <v>-5.1374493014871514E-2</v>
      </c>
      <c r="X11" s="165">
        <f t="shared" si="5"/>
        <v>-684</v>
      </c>
      <c r="Y11" s="167">
        <f>V11/V$9</f>
        <v>6.6657518630327858E-2</v>
      </c>
    </row>
    <row r="12" spans="1:25" x14ac:dyDescent="0.25">
      <c r="A12" s="1"/>
      <c r="B12" s="165" t="s">
        <v>102</v>
      </c>
      <c r="C12" s="166">
        <v>162991</v>
      </c>
      <c r="D12" s="166">
        <v>227881</v>
      </c>
      <c r="E12" s="166">
        <v>401631</v>
      </c>
      <c r="F12" s="166">
        <v>425404</v>
      </c>
      <c r="G12" s="166">
        <v>436787</v>
      </c>
      <c r="H12" s="166">
        <v>452320</v>
      </c>
      <c r="I12" s="181">
        <f>IFERROR(H12/G12-1,"-")</f>
        <v>3.5561955827439817E-2</v>
      </c>
      <c r="J12" s="167">
        <f t="shared" si="2"/>
        <v>0.98489562534831787</v>
      </c>
      <c r="K12" s="166">
        <f t="shared" si="3"/>
        <v>15533</v>
      </c>
      <c r="L12" s="166">
        <f t="shared" si="4"/>
        <v>224439</v>
      </c>
      <c r="M12" s="167">
        <f t="shared" si="0"/>
        <v>0.12439168199378701</v>
      </c>
      <c r="P12" s="165" t="s">
        <v>102</v>
      </c>
      <c r="Q12" s="166">
        <v>2990</v>
      </c>
      <c r="R12" s="166">
        <v>7676</v>
      </c>
      <c r="S12" s="166">
        <v>6342</v>
      </c>
      <c r="T12" s="166">
        <v>7983</v>
      </c>
      <c r="U12" s="166">
        <v>6844</v>
      </c>
      <c r="V12" s="166">
        <v>8448</v>
      </c>
      <c r="W12" s="181">
        <f>IFERROR(V12/U12-1,"-")</f>
        <v>0.23436586791350078</v>
      </c>
      <c r="X12" s="165">
        <f t="shared" si="5"/>
        <v>1604</v>
      </c>
      <c r="Y12" s="167">
        <f t="shared" si="1"/>
        <v>4.4586121725178916E-2</v>
      </c>
    </row>
    <row r="13" spans="1:25" s="57" customFormat="1" x14ac:dyDescent="0.25">
      <c r="B13" s="161" t="s">
        <v>109</v>
      </c>
      <c r="C13" s="162">
        <v>918875</v>
      </c>
      <c r="D13" s="162">
        <v>522799</v>
      </c>
      <c r="E13" s="162">
        <v>2395130</v>
      </c>
      <c r="F13" s="162">
        <v>2696618</v>
      </c>
      <c r="G13" s="162">
        <v>2927150</v>
      </c>
      <c r="H13" s="162">
        <v>2895416</v>
      </c>
      <c r="I13" s="180">
        <f>IFERROR(H13/G13-1,"-")</f>
        <v>-1.0841261978374872E-2</v>
      </c>
      <c r="J13" s="163">
        <f t="shared" si="2"/>
        <v>4.5382967450205527</v>
      </c>
      <c r="K13" s="162">
        <f t="shared" si="3"/>
        <v>-31734</v>
      </c>
      <c r="L13" s="162">
        <f t="shared" si="4"/>
        <v>2372617</v>
      </c>
      <c r="M13" s="163">
        <f t="shared" si="0"/>
        <v>0.79626296938389374</v>
      </c>
      <c r="P13" s="161" t="s">
        <v>109</v>
      </c>
      <c r="Q13" s="162">
        <v>54920</v>
      </c>
      <c r="R13" s="162">
        <v>29893</v>
      </c>
      <c r="S13" s="162">
        <v>149242</v>
      </c>
      <c r="T13" s="162">
        <v>160040</v>
      </c>
      <c r="U13" s="162">
        <v>172476</v>
      </c>
      <c r="V13" s="162">
        <v>168398</v>
      </c>
      <c r="W13" s="180">
        <f>IFERROR(V13/U13-1,"-")</f>
        <v>-2.3643869291959496E-2</v>
      </c>
      <c r="X13" s="161">
        <f t="shared" si="5"/>
        <v>-4078</v>
      </c>
      <c r="Y13" s="163">
        <f t="shared" si="1"/>
        <v>0.88875635964449329</v>
      </c>
    </row>
    <row r="14" spans="1:25" s="57" customFormat="1" x14ac:dyDescent="0.25">
      <c r="B14" s="165" t="s">
        <v>112</v>
      </c>
      <c r="C14" s="166">
        <v>358332</v>
      </c>
      <c r="D14" s="166">
        <v>79385</v>
      </c>
      <c r="E14" s="166">
        <v>1108237</v>
      </c>
      <c r="F14" s="166">
        <v>1263474</v>
      </c>
      <c r="G14" s="166">
        <v>1384240</v>
      </c>
      <c r="H14" s="166">
        <v>1379554</v>
      </c>
      <c r="I14" s="181">
        <f t="shared" ref="I14:I21" si="6">IFERROR(H14/G14-1,"-")</f>
        <v>-3.3852511125238571E-3</v>
      </c>
      <c r="J14" s="167">
        <f t="shared" si="2"/>
        <v>16.378018517352146</v>
      </c>
      <c r="K14" s="166">
        <f t="shared" si="3"/>
        <v>-4686</v>
      </c>
      <c r="L14" s="166">
        <f t="shared" si="4"/>
        <v>1300169</v>
      </c>
      <c r="M14" s="167">
        <f t="shared" si="0"/>
        <v>0.37938857990196512</v>
      </c>
      <c r="P14" s="165" t="s">
        <v>112</v>
      </c>
      <c r="Q14" s="166">
        <v>22034</v>
      </c>
      <c r="R14" s="166">
        <v>4017</v>
      </c>
      <c r="S14" s="166">
        <v>63251</v>
      </c>
      <c r="T14" s="166">
        <v>67774</v>
      </c>
      <c r="U14" s="166">
        <v>77144</v>
      </c>
      <c r="V14" s="166">
        <v>78491</v>
      </c>
      <c r="W14" s="181">
        <f t="shared" ref="W14:W21" si="7">IFERROR(V14/U14-1,"-")</f>
        <v>1.7460852431815832E-2</v>
      </c>
      <c r="X14" s="165">
        <f t="shared" si="5"/>
        <v>1347</v>
      </c>
      <c r="Y14" s="167">
        <f t="shared" si="1"/>
        <v>0.41425299246342545</v>
      </c>
    </row>
    <row r="15" spans="1:25" x14ac:dyDescent="0.25">
      <c r="A15" s="1"/>
      <c r="B15" s="165" t="s">
        <v>115</v>
      </c>
      <c r="C15" s="166">
        <v>120099</v>
      </c>
      <c r="D15" s="166">
        <v>75557</v>
      </c>
      <c r="E15" s="166">
        <v>238248</v>
      </c>
      <c r="F15" s="166">
        <v>272331</v>
      </c>
      <c r="G15" s="166">
        <v>285987</v>
      </c>
      <c r="H15" s="166">
        <v>280286</v>
      </c>
      <c r="I15" s="181">
        <f t="shared" si="6"/>
        <v>-1.9934472545954929E-2</v>
      </c>
      <c r="J15" s="167">
        <f t="shared" si="2"/>
        <v>2.7095967282978415</v>
      </c>
      <c r="K15" s="166">
        <f t="shared" si="3"/>
        <v>-5701</v>
      </c>
      <c r="L15" s="166">
        <f t="shared" si="4"/>
        <v>204729</v>
      </c>
      <c r="M15" s="167">
        <f t="shared" si="0"/>
        <v>7.7080931595575233E-2</v>
      </c>
      <c r="P15" s="165" t="s">
        <v>115</v>
      </c>
      <c r="Q15" s="166">
        <v>4241</v>
      </c>
      <c r="R15" s="166">
        <v>3089</v>
      </c>
      <c r="S15" s="166">
        <v>9755</v>
      </c>
      <c r="T15" s="166">
        <v>13190</v>
      </c>
      <c r="U15" s="166">
        <v>14121</v>
      </c>
      <c r="V15" s="166">
        <v>13538</v>
      </c>
      <c r="W15" s="181">
        <f t="shared" si="7"/>
        <v>-4.1286027901706657E-2</v>
      </c>
      <c r="X15" s="165">
        <f t="shared" si="5"/>
        <v>-583</v>
      </c>
      <c r="Y15" s="167">
        <f t="shared" si="1"/>
        <v>7.1449682281661001E-2</v>
      </c>
    </row>
    <row r="16" spans="1:25" x14ac:dyDescent="0.25">
      <c r="A16" s="1"/>
      <c r="B16" s="165" t="s">
        <v>118</v>
      </c>
      <c r="C16" s="166">
        <v>44488</v>
      </c>
      <c r="D16" s="166">
        <v>71340</v>
      </c>
      <c r="E16" s="166">
        <v>129000</v>
      </c>
      <c r="F16" s="166">
        <v>145584</v>
      </c>
      <c r="G16" s="166">
        <v>158873</v>
      </c>
      <c r="H16" s="166">
        <v>152886</v>
      </c>
      <c r="I16" s="181">
        <f t="shared" si="6"/>
        <v>-3.7684187999219465E-2</v>
      </c>
      <c r="J16" s="167">
        <f t="shared" si="2"/>
        <v>1.1430613961312028</v>
      </c>
      <c r="K16" s="166">
        <f t="shared" si="3"/>
        <v>-5987</v>
      </c>
      <c r="L16" s="166">
        <f t="shared" si="4"/>
        <v>81546</v>
      </c>
      <c r="M16" s="167">
        <f t="shared" si="0"/>
        <v>4.2044894528878052E-2</v>
      </c>
      <c r="P16" s="165" t="s">
        <v>118</v>
      </c>
      <c r="Q16" s="166">
        <v>4440</v>
      </c>
      <c r="R16" s="166">
        <v>7345</v>
      </c>
      <c r="S16" s="166">
        <v>18944</v>
      </c>
      <c r="T16" s="166">
        <v>17145</v>
      </c>
      <c r="U16" s="166">
        <v>17361</v>
      </c>
      <c r="V16" s="166">
        <v>15659</v>
      </c>
      <c r="W16" s="181">
        <f t="shared" si="7"/>
        <v>-9.8035827429295508E-2</v>
      </c>
      <c r="X16" s="165">
        <f t="shared" si="5"/>
        <v>-1702</v>
      </c>
      <c r="Y16" s="167">
        <f t="shared" si="1"/>
        <v>8.2643712132407274E-2</v>
      </c>
    </row>
    <row r="17" spans="1:25" x14ac:dyDescent="0.25">
      <c r="A17" s="1"/>
      <c r="B17" s="165" t="s">
        <v>125</v>
      </c>
      <c r="C17" s="166">
        <v>35677</v>
      </c>
      <c r="D17" s="166">
        <v>30042</v>
      </c>
      <c r="E17" s="166">
        <v>119177</v>
      </c>
      <c r="F17" s="166">
        <v>108600</v>
      </c>
      <c r="G17" s="166">
        <v>116652</v>
      </c>
      <c r="H17" s="166">
        <v>107800</v>
      </c>
      <c r="I17" s="181">
        <f t="shared" si="6"/>
        <v>-7.5883825395192561E-2</v>
      </c>
      <c r="J17" s="167">
        <f t="shared" si="2"/>
        <v>2.5883096997536783</v>
      </c>
      <c r="K17" s="166">
        <f t="shared" si="3"/>
        <v>-8852</v>
      </c>
      <c r="L17" s="166">
        <f t="shared" si="4"/>
        <v>77758</v>
      </c>
      <c r="M17" s="167">
        <f t="shared" si="0"/>
        <v>2.9645877517974532E-2</v>
      </c>
      <c r="P17" s="165" t="s">
        <v>125</v>
      </c>
      <c r="Q17" s="166">
        <v>934</v>
      </c>
      <c r="R17" s="166">
        <v>531</v>
      </c>
      <c r="S17" s="166">
        <v>7178</v>
      </c>
      <c r="T17" s="166">
        <v>5991</v>
      </c>
      <c r="U17" s="166">
        <v>4284</v>
      </c>
      <c r="V17" s="166">
        <v>3951</v>
      </c>
      <c r="W17" s="181">
        <f t="shared" si="7"/>
        <v>-7.7731092436974736E-2</v>
      </c>
      <c r="X17" s="165">
        <f t="shared" si="5"/>
        <v>-333</v>
      </c>
      <c r="Y17" s="167">
        <f t="shared" si="1"/>
        <v>2.0852245139226077E-2</v>
      </c>
    </row>
    <row r="18" spans="1:25" x14ac:dyDescent="0.25">
      <c r="A18" s="1"/>
      <c r="B18" s="165" t="s">
        <v>121</v>
      </c>
      <c r="C18" s="166">
        <v>39325</v>
      </c>
      <c r="D18" s="166">
        <v>33270</v>
      </c>
      <c r="E18" s="166">
        <v>95518</v>
      </c>
      <c r="F18" s="166">
        <v>97831</v>
      </c>
      <c r="G18" s="166">
        <v>103939</v>
      </c>
      <c r="H18" s="166">
        <v>93713</v>
      </c>
      <c r="I18" s="181">
        <f t="shared" si="6"/>
        <v>-9.8384629446117478E-2</v>
      </c>
      <c r="J18" s="167">
        <f t="shared" si="2"/>
        <v>1.8167418094379322</v>
      </c>
      <c r="K18" s="166">
        <f t="shared" si="3"/>
        <v>-10226</v>
      </c>
      <c r="L18" s="166">
        <f t="shared" si="4"/>
        <v>60443</v>
      </c>
      <c r="M18" s="167">
        <f t="shared" si="0"/>
        <v>2.5771837846400254E-2</v>
      </c>
      <c r="P18" s="165" t="s">
        <v>121</v>
      </c>
      <c r="Q18" s="166">
        <v>1399</v>
      </c>
      <c r="R18" s="166">
        <v>1259</v>
      </c>
      <c r="S18" s="166">
        <v>2969</v>
      </c>
      <c r="T18" s="166">
        <v>3554</v>
      </c>
      <c r="U18" s="166">
        <v>4075</v>
      </c>
      <c r="V18" s="166">
        <v>2995</v>
      </c>
      <c r="W18" s="181">
        <f t="shared" si="7"/>
        <v>-0.26503067484662579</v>
      </c>
      <c r="X18" s="165">
        <f t="shared" si="5"/>
        <v>-1080</v>
      </c>
      <c r="Y18" s="167">
        <f t="shared" si="1"/>
        <v>1.5806751250818044E-2</v>
      </c>
    </row>
    <row r="19" spans="1:25" x14ac:dyDescent="0.25">
      <c r="A19" s="164" t="s">
        <v>146</v>
      </c>
      <c r="B19" s="165" t="s">
        <v>130</v>
      </c>
      <c r="C19" s="166">
        <v>28470</v>
      </c>
      <c r="D19" s="166">
        <v>2961</v>
      </c>
      <c r="E19" s="166">
        <v>36629</v>
      </c>
      <c r="F19" s="166">
        <v>45110</v>
      </c>
      <c r="G19" s="166">
        <v>40753</v>
      </c>
      <c r="H19" s="166">
        <v>39737</v>
      </c>
      <c r="I19" s="181">
        <f t="shared" si="6"/>
        <v>-2.4930679949942358E-2</v>
      </c>
      <c r="J19" s="167">
        <f t="shared" si="2"/>
        <v>12.420128335021952</v>
      </c>
      <c r="K19" s="166">
        <f t="shared" si="3"/>
        <v>-1016</v>
      </c>
      <c r="L19" s="166">
        <f t="shared" si="4"/>
        <v>36776</v>
      </c>
      <c r="M19" s="167">
        <f t="shared" si="0"/>
        <v>1.0927998468754675E-2</v>
      </c>
      <c r="P19" s="165" t="s">
        <v>130</v>
      </c>
      <c r="Q19" s="166">
        <v>1961</v>
      </c>
      <c r="R19" s="166">
        <v>64</v>
      </c>
      <c r="S19" s="166">
        <v>1877</v>
      </c>
      <c r="T19" s="166">
        <v>2260</v>
      </c>
      <c r="U19" s="166">
        <v>2026</v>
      </c>
      <c r="V19" s="166">
        <v>2316</v>
      </c>
      <c r="W19" s="181">
        <f t="shared" si="7"/>
        <v>0.14313919052319846</v>
      </c>
      <c r="X19" s="165">
        <f t="shared" si="5"/>
        <v>290</v>
      </c>
      <c r="Y19" s="167">
        <f t="shared" si="1"/>
        <v>1.222318393886297E-2</v>
      </c>
    </row>
    <row r="20" spans="1:25" x14ac:dyDescent="0.25">
      <c r="A20" s="169" t="s">
        <v>147</v>
      </c>
      <c r="B20" s="165" t="s">
        <v>133</v>
      </c>
      <c r="C20" s="166">
        <v>40279</v>
      </c>
      <c r="D20" s="166">
        <v>3022</v>
      </c>
      <c r="E20" s="166">
        <v>27370</v>
      </c>
      <c r="F20" s="166">
        <v>40524</v>
      </c>
      <c r="G20" s="166">
        <v>41335</v>
      </c>
      <c r="H20" s="166">
        <v>33145</v>
      </c>
      <c r="I20" s="181">
        <f t="shared" si="6"/>
        <v>-0.19813717188823032</v>
      </c>
      <c r="J20" s="167">
        <f t="shared" si="2"/>
        <v>9.9679020516214436</v>
      </c>
      <c r="K20" s="166">
        <f t="shared" si="3"/>
        <v>-8190</v>
      </c>
      <c r="L20" s="166">
        <f t="shared" si="4"/>
        <v>30123</v>
      </c>
      <c r="M20" s="167">
        <f t="shared" si="0"/>
        <v>9.1151448082863254E-3</v>
      </c>
      <c r="P20" s="165" t="s">
        <v>133</v>
      </c>
      <c r="Q20" s="166">
        <v>3936</v>
      </c>
      <c r="R20" s="166">
        <v>53</v>
      </c>
      <c r="S20" s="166">
        <v>926</v>
      </c>
      <c r="T20" s="166">
        <v>1630</v>
      </c>
      <c r="U20" s="166">
        <v>1487</v>
      </c>
      <c r="V20" s="166">
        <v>1126</v>
      </c>
      <c r="W20" s="181">
        <f t="shared" si="7"/>
        <v>-0.24277067921990581</v>
      </c>
      <c r="X20" s="165">
        <f t="shared" si="5"/>
        <v>-361</v>
      </c>
      <c r="Y20" s="167">
        <f t="shared" si="1"/>
        <v>5.9427051447148976E-3</v>
      </c>
    </row>
    <row r="21" spans="1:25" x14ac:dyDescent="0.25">
      <c r="B21" s="170" t="s">
        <v>147</v>
      </c>
      <c r="C21" s="171">
        <f t="shared" ref="C21" si="8">C13-SUM(C14:C20)</f>
        <v>252205</v>
      </c>
      <c r="D21" s="171">
        <f t="shared" ref="D21:E21" si="9">D13-SUM(D14:D20)</f>
        <v>227222</v>
      </c>
      <c r="E21" s="171">
        <f t="shared" si="9"/>
        <v>640951</v>
      </c>
      <c r="F21" s="171">
        <f t="shared" ref="F21:H21" si="10">F13-SUM(F14:F20)</f>
        <v>723164</v>
      </c>
      <c r="G21" s="171">
        <f t="shared" si="10"/>
        <v>795371</v>
      </c>
      <c r="H21" s="171">
        <f t="shared" si="10"/>
        <v>808295</v>
      </c>
      <c r="I21" s="182">
        <f t="shared" si="6"/>
        <v>1.6249020897166178E-2</v>
      </c>
      <c r="J21" s="172">
        <f t="shared" si="2"/>
        <v>2.557291987571626</v>
      </c>
      <c r="K21" s="171">
        <f>H21-G21</f>
        <v>12924</v>
      </c>
      <c r="L21" s="171">
        <f t="shared" si="4"/>
        <v>581073</v>
      </c>
      <c r="M21" s="172">
        <f t="shared" si="0"/>
        <v>0.2222877047160596</v>
      </c>
      <c r="P21" s="170" t="s">
        <v>147</v>
      </c>
      <c r="Q21" s="171">
        <f t="shared" ref="Q21:V21" si="11">Q13-SUM(Q14:Q20)</f>
        <v>15975</v>
      </c>
      <c r="R21" s="171">
        <f t="shared" si="11"/>
        <v>13535</v>
      </c>
      <c r="S21" s="171">
        <f t="shared" si="11"/>
        <v>44342</v>
      </c>
      <c r="T21" s="171">
        <f t="shared" si="11"/>
        <v>48496</v>
      </c>
      <c r="U21" s="171">
        <f t="shared" si="11"/>
        <v>51978</v>
      </c>
      <c r="V21" s="171">
        <f t="shared" si="11"/>
        <v>50322</v>
      </c>
      <c r="W21" s="182">
        <f t="shared" si="7"/>
        <v>-3.185963292162064E-2</v>
      </c>
      <c r="X21" s="170">
        <f>V21-U21</f>
        <v>-1656</v>
      </c>
      <c r="Y21" s="172">
        <f t="shared" si="1"/>
        <v>0.26558508729337754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396965</v>
      </c>
      <c r="D23" s="178">
        <v>400181</v>
      </c>
      <c r="E23" s="178">
        <v>1157727</v>
      </c>
      <c r="F23" s="178">
        <v>1246990</v>
      </c>
      <c r="G23" s="178">
        <v>1301111</v>
      </c>
      <c r="H23" s="178">
        <v>1237425</v>
      </c>
      <c r="I23" s="179">
        <f>IFERROR(H23/G23-1,"-")</f>
        <v>-4.8947399568522565E-2</v>
      </c>
      <c r="J23" s="179">
        <f>IFERROR(H23/D23-1,"-")</f>
        <v>2.0921632961085108</v>
      </c>
      <c r="K23" s="178">
        <f>H23-G23</f>
        <v>-63686</v>
      </c>
      <c r="L23" s="178">
        <f>H23-D23</f>
        <v>837244</v>
      </c>
      <c r="M23" s="179">
        <f t="shared" ref="M23:M35" si="12">H23/H$9</f>
        <v>0.34030194793765894</v>
      </c>
    </row>
    <row r="24" spans="1:25" x14ac:dyDescent="0.25">
      <c r="B24" s="161" t="s">
        <v>99</v>
      </c>
      <c r="C24" s="162">
        <v>51841</v>
      </c>
      <c r="D24" s="162">
        <v>181377</v>
      </c>
      <c r="E24" s="162">
        <v>152312</v>
      </c>
      <c r="F24" s="162">
        <v>130902</v>
      </c>
      <c r="G24" s="162">
        <v>116116</v>
      </c>
      <c r="H24" s="162">
        <v>105730</v>
      </c>
      <c r="I24" s="180">
        <f>IFERROR(H24/G24-1,"-")</f>
        <v>-8.9445037720899845E-2</v>
      </c>
      <c r="J24" s="163">
        <f t="shared" ref="J24:J35" si="13">IFERROR(H24/D24-1,"-")</f>
        <v>-0.41707052162071268</v>
      </c>
      <c r="K24" s="162">
        <f t="shared" ref="K24:K34" si="14">H24-G24</f>
        <v>-10386</v>
      </c>
      <c r="L24" s="162">
        <f t="shared" ref="L24:L35" si="15">H24-D24</f>
        <v>-75647</v>
      </c>
      <c r="M24" s="163">
        <f t="shared" si="12"/>
        <v>2.9076610667675765E-2</v>
      </c>
    </row>
    <row r="25" spans="1:25" x14ac:dyDescent="0.25">
      <c r="B25" s="165" t="s">
        <v>105</v>
      </c>
      <c r="C25" s="166">
        <v>27555</v>
      </c>
      <c r="D25" s="166">
        <v>98392</v>
      </c>
      <c r="E25" s="166">
        <v>66043</v>
      </c>
      <c r="F25" s="166">
        <v>56179</v>
      </c>
      <c r="G25" s="166">
        <v>44950</v>
      </c>
      <c r="H25" s="166">
        <v>48883</v>
      </c>
      <c r="I25" s="181">
        <f>IFERROR(H25/G25-1,"-")</f>
        <v>8.7497219132369297E-2</v>
      </c>
      <c r="J25" s="167">
        <f t="shared" si="13"/>
        <v>-0.50318115293926335</v>
      </c>
      <c r="K25" s="166">
        <f t="shared" si="14"/>
        <v>3933</v>
      </c>
      <c r="L25" s="166">
        <f t="shared" si="15"/>
        <v>-49509</v>
      </c>
      <c r="M25" s="167">
        <f t="shared" si="12"/>
        <v>1.3443222919398415E-2</v>
      </c>
    </row>
    <row r="26" spans="1:25" x14ac:dyDescent="0.25">
      <c r="B26" s="165" t="s">
        <v>102</v>
      </c>
      <c r="C26" s="166">
        <v>24286</v>
      </c>
      <c r="D26" s="166">
        <v>82985</v>
      </c>
      <c r="E26" s="166">
        <v>86269</v>
      </c>
      <c r="F26" s="166">
        <v>74723</v>
      </c>
      <c r="G26" s="166">
        <v>71166</v>
      </c>
      <c r="H26" s="166">
        <v>56847</v>
      </c>
      <c r="I26" s="181">
        <f>IFERROR(H26/G26-1,"-")</f>
        <v>-0.20120563190287499</v>
      </c>
      <c r="J26" s="167">
        <f t="shared" si="13"/>
        <v>-0.31497258540700124</v>
      </c>
      <c r="K26" s="166">
        <f t="shared" si="14"/>
        <v>-14319</v>
      </c>
      <c r="L26" s="166">
        <f t="shared" si="15"/>
        <v>-26138</v>
      </c>
      <c r="M26" s="167">
        <f t="shared" si="12"/>
        <v>1.5633387748277348E-2</v>
      </c>
    </row>
    <row r="27" spans="1:25" x14ac:dyDescent="0.25">
      <c r="B27" s="161" t="s">
        <v>109</v>
      </c>
      <c r="C27" s="162">
        <v>345124</v>
      </c>
      <c r="D27" s="162">
        <v>218804</v>
      </c>
      <c r="E27" s="162">
        <v>1005415</v>
      </c>
      <c r="F27" s="162">
        <v>1116088</v>
      </c>
      <c r="G27" s="162">
        <v>1184995</v>
      </c>
      <c r="H27" s="162">
        <v>1131695</v>
      </c>
      <c r="I27" s="180">
        <f>IFERROR(H27/G27-1,"-")</f>
        <v>-4.4979092738787974E-2</v>
      </c>
      <c r="J27" s="163">
        <f t="shared" si="13"/>
        <v>4.1721860660682619</v>
      </c>
      <c r="K27" s="162">
        <f t="shared" si="14"/>
        <v>-53300</v>
      </c>
      <c r="L27" s="162">
        <f t="shared" si="15"/>
        <v>912891</v>
      </c>
      <c r="M27" s="163">
        <f t="shared" si="12"/>
        <v>0.31122533726998319</v>
      </c>
    </row>
    <row r="28" spans="1:25" x14ac:dyDescent="0.25">
      <c r="B28" s="165" t="s">
        <v>112</v>
      </c>
      <c r="C28" s="166">
        <v>152000</v>
      </c>
      <c r="D28" s="166">
        <v>39807</v>
      </c>
      <c r="E28" s="166">
        <v>506626</v>
      </c>
      <c r="F28" s="166">
        <v>576041</v>
      </c>
      <c r="G28" s="166">
        <v>620558</v>
      </c>
      <c r="H28" s="166">
        <v>601016</v>
      </c>
      <c r="I28" s="181">
        <f t="shared" ref="I28:I35" si="16">IFERROR(H28/G28-1,"-")</f>
        <v>-3.1491012927075346E-2</v>
      </c>
      <c r="J28" s="167">
        <f t="shared" si="13"/>
        <v>14.098249051674328</v>
      </c>
      <c r="K28" s="166">
        <f t="shared" si="14"/>
        <v>-19542</v>
      </c>
      <c r="L28" s="166">
        <f t="shared" si="15"/>
        <v>561209</v>
      </c>
      <c r="M28" s="167">
        <f t="shared" si="12"/>
        <v>0.16528429241505549</v>
      </c>
    </row>
    <row r="29" spans="1:25" x14ac:dyDescent="0.25">
      <c r="B29" s="165" t="s">
        <v>115</v>
      </c>
      <c r="C29" s="166">
        <v>44451</v>
      </c>
      <c r="D29" s="166">
        <v>37559</v>
      </c>
      <c r="E29" s="166">
        <v>107997</v>
      </c>
      <c r="F29" s="166">
        <v>117774</v>
      </c>
      <c r="G29" s="166">
        <v>119692</v>
      </c>
      <c r="H29" s="166">
        <v>110929</v>
      </c>
      <c r="I29" s="181">
        <f t="shared" si="16"/>
        <v>-7.321291314373557E-2</v>
      </c>
      <c r="J29" s="167">
        <f t="shared" si="13"/>
        <v>1.953459889773423</v>
      </c>
      <c r="K29" s="166">
        <f t="shared" si="14"/>
        <v>-8763</v>
      </c>
      <c r="L29" s="166">
        <f t="shared" si="15"/>
        <v>73370</v>
      </c>
      <c r="M29" s="167">
        <f t="shared" si="12"/>
        <v>3.0506377988788469E-2</v>
      </c>
    </row>
    <row r="30" spans="1:25" x14ac:dyDescent="0.25">
      <c r="B30" s="165" t="s">
        <v>118</v>
      </c>
      <c r="C30" s="166">
        <v>14938</v>
      </c>
      <c r="D30" s="166">
        <v>25119</v>
      </c>
      <c r="E30" s="166">
        <v>42689</v>
      </c>
      <c r="F30" s="166">
        <v>44366</v>
      </c>
      <c r="G30" s="166">
        <v>41894</v>
      </c>
      <c r="H30" s="166">
        <v>36062</v>
      </c>
      <c r="I30" s="181">
        <f t="shared" si="16"/>
        <v>-0.13920847854107987</v>
      </c>
      <c r="J30" s="167">
        <f t="shared" si="13"/>
        <v>0.43564632350013932</v>
      </c>
      <c r="K30" s="166">
        <f t="shared" si="14"/>
        <v>-5832</v>
      </c>
      <c r="L30" s="166">
        <f t="shared" si="15"/>
        <v>10943</v>
      </c>
      <c r="M30" s="167">
        <f t="shared" si="12"/>
        <v>9.9173435533691789E-3</v>
      </c>
    </row>
    <row r="31" spans="1:25" x14ac:dyDescent="0.25">
      <c r="B31" s="165" t="s">
        <v>125</v>
      </c>
      <c r="C31" s="166">
        <v>14996</v>
      </c>
      <c r="D31" s="166">
        <v>14095</v>
      </c>
      <c r="E31" s="166">
        <v>54410</v>
      </c>
      <c r="F31" s="166">
        <v>48229</v>
      </c>
      <c r="G31" s="166">
        <v>48668</v>
      </c>
      <c r="H31" s="166">
        <v>44900</v>
      </c>
      <c r="I31" s="181">
        <f t="shared" si="16"/>
        <v>-7.7422536368866646E-2</v>
      </c>
      <c r="J31" s="167">
        <f t="shared" si="13"/>
        <v>2.1855267825470026</v>
      </c>
      <c r="K31" s="166">
        <f t="shared" si="14"/>
        <v>-3768</v>
      </c>
      <c r="L31" s="166">
        <f t="shared" si="15"/>
        <v>30805</v>
      </c>
      <c r="M31" s="167">
        <f t="shared" si="12"/>
        <v>1.2347865496818706E-2</v>
      </c>
    </row>
    <row r="32" spans="1:25" x14ac:dyDescent="0.25">
      <c r="B32" s="165" t="s">
        <v>121</v>
      </c>
      <c r="C32" s="166">
        <v>18569</v>
      </c>
      <c r="D32" s="166">
        <v>18773</v>
      </c>
      <c r="E32" s="166">
        <v>55115</v>
      </c>
      <c r="F32" s="166">
        <v>51973</v>
      </c>
      <c r="G32" s="166">
        <v>53658</v>
      </c>
      <c r="H32" s="166">
        <v>49261</v>
      </c>
      <c r="I32" s="181">
        <f t="shared" si="16"/>
        <v>-8.1944910358194512E-2</v>
      </c>
      <c r="J32" s="167">
        <f t="shared" si="13"/>
        <v>1.6240345176583393</v>
      </c>
      <c r="K32" s="166">
        <f t="shared" si="14"/>
        <v>-4397</v>
      </c>
      <c r="L32" s="166">
        <f t="shared" si="15"/>
        <v>30488</v>
      </c>
      <c r="M32" s="167">
        <f t="shared" si="12"/>
        <v>1.3547175996409493E-2</v>
      </c>
    </row>
    <row r="33" spans="2:13" x14ac:dyDescent="0.25">
      <c r="B33" s="165" t="s">
        <v>130</v>
      </c>
      <c r="C33" s="166">
        <v>11528</v>
      </c>
      <c r="D33" s="166">
        <v>514</v>
      </c>
      <c r="E33" s="166">
        <v>14081</v>
      </c>
      <c r="F33" s="166">
        <v>16400</v>
      </c>
      <c r="G33" s="166">
        <v>15469</v>
      </c>
      <c r="H33" s="166">
        <v>14116</v>
      </c>
      <c r="I33" s="181">
        <f t="shared" si="16"/>
        <v>-8.746525308681885E-2</v>
      </c>
      <c r="J33" s="167">
        <f t="shared" si="13"/>
        <v>26.463035019455251</v>
      </c>
      <c r="K33" s="166">
        <f t="shared" si="14"/>
        <v>-1353</v>
      </c>
      <c r="L33" s="166">
        <f t="shared" si="15"/>
        <v>13602</v>
      </c>
      <c r="M33" s="167">
        <f t="shared" si="12"/>
        <v>3.882014907641266E-3</v>
      </c>
    </row>
    <row r="34" spans="2:13" x14ac:dyDescent="0.25">
      <c r="B34" s="165" t="s">
        <v>133</v>
      </c>
      <c r="C34" s="166">
        <v>12830</v>
      </c>
      <c r="D34" s="166">
        <v>481</v>
      </c>
      <c r="E34" s="166">
        <v>8474</v>
      </c>
      <c r="F34" s="166">
        <v>14436</v>
      </c>
      <c r="G34" s="166">
        <v>13798</v>
      </c>
      <c r="H34" s="166">
        <v>11112</v>
      </c>
      <c r="I34" s="181">
        <f t="shared" si="16"/>
        <v>-0.1946658936077692</v>
      </c>
      <c r="J34" s="167">
        <f t="shared" si="13"/>
        <v>22.101871101871101</v>
      </c>
      <c r="K34" s="166">
        <f t="shared" si="14"/>
        <v>-2686</v>
      </c>
      <c r="L34" s="166">
        <f t="shared" si="15"/>
        <v>10631</v>
      </c>
      <c r="M34" s="167">
        <f t="shared" si="12"/>
        <v>3.0558904543574491E-3</v>
      </c>
    </row>
    <row r="35" spans="2:13" x14ac:dyDescent="0.25">
      <c r="B35" s="170" t="s">
        <v>147</v>
      </c>
      <c r="C35" s="171">
        <f t="shared" ref="C35" si="17">C27-SUM(C28:C34)</f>
        <v>75812</v>
      </c>
      <c r="D35" s="171">
        <f t="shared" ref="D35:E35" si="18">D27-SUM(D28:D34)</f>
        <v>82456</v>
      </c>
      <c r="E35" s="171">
        <f t="shared" si="18"/>
        <v>216023</v>
      </c>
      <c r="F35" s="171">
        <f t="shared" ref="F35:H35" si="19">F27-SUM(F28:F34)</f>
        <v>246869</v>
      </c>
      <c r="G35" s="171">
        <f t="shared" si="19"/>
        <v>271258</v>
      </c>
      <c r="H35" s="171">
        <f t="shared" si="19"/>
        <v>264299</v>
      </c>
      <c r="I35" s="182">
        <f t="shared" si="16"/>
        <v>-2.5654542907490252E-2</v>
      </c>
      <c r="J35" s="172">
        <f t="shared" si="13"/>
        <v>2.205333753759581</v>
      </c>
      <c r="K35" s="171">
        <f>H35-G35</f>
        <v>-6959</v>
      </c>
      <c r="L35" s="171">
        <f t="shared" si="15"/>
        <v>181843</v>
      </c>
      <c r="M35" s="172">
        <f t="shared" si="12"/>
        <v>7.2684376457543137E-2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280080</v>
      </c>
      <c r="D37" s="178">
        <v>176500</v>
      </c>
      <c r="E37" s="178">
        <v>810745</v>
      </c>
      <c r="F37" s="178">
        <v>867527</v>
      </c>
      <c r="G37" s="178">
        <v>922227</v>
      </c>
      <c r="H37" s="178">
        <v>945846</v>
      </c>
      <c r="I37" s="179">
        <f>IFERROR(H37/G37-1,"-")</f>
        <v>2.5610831172802273E-2</v>
      </c>
      <c r="J37" s="179">
        <f>IFERROR(H37/D37-1,"-")</f>
        <v>4.3589008498583572</v>
      </c>
      <c r="K37" s="178">
        <f>H37-G37</f>
        <v>23619</v>
      </c>
      <c r="L37" s="178">
        <f>H37-D37</f>
        <v>769346</v>
      </c>
      <c r="M37" s="179">
        <f t="shared" ref="M37:M49" si="20">H37/H$9</f>
        <v>0.26011534941434267</v>
      </c>
    </row>
    <row r="38" spans="2:13" x14ac:dyDescent="0.25">
      <c r="B38" s="161" t="s">
        <v>99</v>
      </c>
      <c r="C38" s="162">
        <v>27117</v>
      </c>
      <c r="D38" s="162">
        <v>53696</v>
      </c>
      <c r="E38" s="162">
        <v>89466</v>
      </c>
      <c r="F38" s="162">
        <v>83652</v>
      </c>
      <c r="G38" s="162">
        <v>80352</v>
      </c>
      <c r="H38" s="162">
        <v>81062</v>
      </c>
      <c r="I38" s="180">
        <f>IFERROR(H38/G38-1,"-")</f>
        <v>8.8361210673038038E-3</v>
      </c>
      <c r="J38" s="163">
        <f t="shared" ref="J38:J49" si="21">IFERROR(H38/D38-1,"-")</f>
        <v>0.5096469010727056</v>
      </c>
      <c r="K38" s="162">
        <f t="shared" ref="K38:K48" si="22">H38-G38</f>
        <v>710</v>
      </c>
      <c r="L38" s="162">
        <f t="shared" ref="L38:L49" si="23">H38-D38</f>
        <v>27366</v>
      </c>
      <c r="M38" s="163">
        <f t="shared" si="20"/>
        <v>2.2292709864211981E-2</v>
      </c>
    </row>
    <row r="39" spans="2:13" x14ac:dyDescent="0.25">
      <c r="B39" s="165" t="s">
        <v>105</v>
      </c>
      <c r="C39" s="166">
        <v>12043</v>
      </c>
      <c r="D39" s="166">
        <v>33031</v>
      </c>
      <c r="E39" s="166">
        <v>37477</v>
      </c>
      <c r="F39" s="166">
        <v>37381</v>
      </c>
      <c r="G39" s="166">
        <v>36773</v>
      </c>
      <c r="H39" s="166">
        <v>35294</v>
      </c>
      <c r="I39" s="181">
        <f>IFERROR(H39/G39-1,"-")</f>
        <v>-4.0219726429717495E-2</v>
      </c>
      <c r="J39" s="167">
        <f t="shared" si="21"/>
        <v>6.8511398383336974E-2</v>
      </c>
      <c r="K39" s="166">
        <f t="shared" si="22"/>
        <v>-1479</v>
      </c>
      <c r="L39" s="166">
        <f t="shared" si="23"/>
        <v>2263</v>
      </c>
      <c r="M39" s="167">
        <f t="shared" si="20"/>
        <v>9.7061373016641295E-3</v>
      </c>
    </row>
    <row r="40" spans="2:13" x14ac:dyDescent="0.25">
      <c r="B40" s="165" t="s">
        <v>102</v>
      </c>
      <c r="C40" s="166">
        <v>15074</v>
      </c>
      <c r="D40" s="166">
        <v>20665</v>
      </c>
      <c r="E40" s="166">
        <v>51989</v>
      </c>
      <c r="F40" s="166">
        <v>46271</v>
      </c>
      <c r="G40" s="166">
        <v>43579</v>
      </c>
      <c r="H40" s="166">
        <v>45768</v>
      </c>
      <c r="I40" s="181">
        <f>IFERROR(H40/G40-1,"-")</f>
        <v>5.0230615663507727E-2</v>
      </c>
      <c r="J40" s="167">
        <f t="shared" si="21"/>
        <v>1.214759254778611</v>
      </c>
      <c r="K40" s="166">
        <f t="shared" si="22"/>
        <v>2189</v>
      </c>
      <c r="L40" s="166">
        <f t="shared" si="23"/>
        <v>25103</v>
      </c>
      <c r="M40" s="167">
        <f t="shared" si="20"/>
        <v>1.2586572562547851E-2</v>
      </c>
    </row>
    <row r="41" spans="2:13" x14ac:dyDescent="0.25">
      <c r="B41" s="161" t="s">
        <v>109</v>
      </c>
      <c r="C41" s="162">
        <v>252963</v>
      </c>
      <c r="D41" s="162">
        <v>122804</v>
      </c>
      <c r="E41" s="162">
        <v>721279</v>
      </c>
      <c r="F41" s="162">
        <v>783875</v>
      </c>
      <c r="G41" s="162">
        <v>841875</v>
      </c>
      <c r="H41" s="162">
        <v>864784</v>
      </c>
      <c r="I41" s="180">
        <f>IFERROR(H41/G41-1,"-")</f>
        <v>2.7211878247958454E-2</v>
      </c>
      <c r="J41" s="163">
        <f t="shared" si="21"/>
        <v>6.041985603074818</v>
      </c>
      <c r="K41" s="162">
        <f t="shared" si="22"/>
        <v>22909</v>
      </c>
      <c r="L41" s="162">
        <f t="shared" si="23"/>
        <v>741980</v>
      </c>
      <c r="M41" s="163">
        <f t="shared" si="20"/>
        <v>0.23782263955013069</v>
      </c>
    </row>
    <row r="42" spans="2:13" x14ac:dyDescent="0.25">
      <c r="B42" s="165" t="s">
        <v>112</v>
      </c>
      <c r="C42" s="166">
        <v>112269</v>
      </c>
      <c r="D42" s="166">
        <v>21654</v>
      </c>
      <c r="E42" s="166">
        <v>372000</v>
      </c>
      <c r="F42" s="166">
        <v>414624</v>
      </c>
      <c r="G42" s="166">
        <v>456197</v>
      </c>
      <c r="H42" s="166">
        <v>463627</v>
      </c>
      <c r="I42" s="181">
        <f t="shared" ref="I42:I49" si="24">IFERROR(H42/G42-1,"-")</f>
        <v>1.628682345565613E-2</v>
      </c>
      <c r="J42" s="167">
        <f t="shared" si="21"/>
        <v>20.4106862473446</v>
      </c>
      <c r="K42" s="166">
        <f t="shared" si="22"/>
        <v>7430</v>
      </c>
      <c r="L42" s="166">
        <f t="shared" si="23"/>
        <v>441973</v>
      </c>
      <c r="M42" s="167">
        <f t="shared" si="20"/>
        <v>0.12750119903549145</v>
      </c>
    </row>
    <row r="43" spans="2:13" x14ac:dyDescent="0.25">
      <c r="B43" s="165" t="s">
        <v>115</v>
      </c>
      <c r="C43" s="166">
        <v>12836</v>
      </c>
      <c r="D43" s="166">
        <v>6585</v>
      </c>
      <c r="E43" s="166">
        <v>23718</v>
      </c>
      <c r="F43" s="166">
        <v>28477</v>
      </c>
      <c r="G43" s="166">
        <v>27922</v>
      </c>
      <c r="H43" s="166">
        <v>30591</v>
      </c>
      <c r="I43" s="181">
        <f t="shared" si="24"/>
        <v>9.5587708616861278E-2</v>
      </c>
      <c r="J43" s="167">
        <f t="shared" si="21"/>
        <v>3.6455580865603645</v>
      </c>
      <c r="K43" s="166">
        <f t="shared" si="22"/>
        <v>2669</v>
      </c>
      <c r="L43" s="166">
        <f t="shared" si="23"/>
        <v>24006</v>
      </c>
      <c r="M43" s="167">
        <f t="shared" si="20"/>
        <v>8.412774018110936E-3</v>
      </c>
    </row>
    <row r="44" spans="2:13" x14ac:dyDescent="0.25">
      <c r="B44" s="165" t="s">
        <v>118</v>
      </c>
      <c r="C44" s="166">
        <v>6753</v>
      </c>
      <c r="D44" s="166">
        <v>11303</v>
      </c>
      <c r="E44" s="166">
        <v>18022</v>
      </c>
      <c r="F44" s="166">
        <v>19870</v>
      </c>
      <c r="G44" s="166">
        <v>20175</v>
      </c>
      <c r="H44" s="166">
        <v>21786</v>
      </c>
      <c r="I44" s="181">
        <f t="shared" si="24"/>
        <v>7.9851301115241746E-2</v>
      </c>
      <c r="J44" s="167">
        <f t="shared" si="21"/>
        <v>0.92745288861364239</v>
      </c>
      <c r="K44" s="166">
        <f t="shared" si="22"/>
        <v>1611</v>
      </c>
      <c r="L44" s="166">
        <f t="shared" si="23"/>
        <v>10483</v>
      </c>
      <c r="M44" s="167">
        <f t="shared" si="20"/>
        <v>5.9913273432893616E-3</v>
      </c>
    </row>
    <row r="45" spans="2:13" x14ac:dyDescent="0.25">
      <c r="B45" s="165" t="s">
        <v>125</v>
      </c>
      <c r="C45" s="166">
        <v>11942</v>
      </c>
      <c r="D45" s="166">
        <v>10059</v>
      </c>
      <c r="E45" s="166">
        <v>40266</v>
      </c>
      <c r="F45" s="166">
        <v>36322</v>
      </c>
      <c r="G45" s="166">
        <v>38855</v>
      </c>
      <c r="H45" s="166">
        <v>35726</v>
      </c>
      <c r="I45" s="181">
        <f t="shared" si="24"/>
        <v>-8.0530176296486955E-2</v>
      </c>
      <c r="J45" s="167">
        <f t="shared" si="21"/>
        <v>2.5516452927726414</v>
      </c>
      <c r="K45" s="166">
        <f t="shared" si="22"/>
        <v>-3129</v>
      </c>
      <c r="L45" s="166">
        <f t="shared" si="23"/>
        <v>25667</v>
      </c>
      <c r="M45" s="167">
        <f t="shared" si="20"/>
        <v>9.8249408182482199E-3</v>
      </c>
    </row>
    <row r="46" spans="2:13" x14ac:dyDescent="0.25">
      <c r="B46" s="165" t="s">
        <v>121</v>
      </c>
      <c r="C46" s="166">
        <v>10520</v>
      </c>
      <c r="D46" s="166">
        <v>6905</v>
      </c>
      <c r="E46" s="166">
        <v>24068</v>
      </c>
      <c r="F46" s="166">
        <v>28121</v>
      </c>
      <c r="G46" s="166">
        <v>29784</v>
      </c>
      <c r="H46" s="166">
        <v>25885</v>
      </c>
      <c r="I46" s="181">
        <f t="shared" si="24"/>
        <v>-0.13090921300026859</v>
      </c>
      <c r="J46" s="167">
        <f t="shared" si="21"/>
        <v>2.7487328023171615</v>
      </c>
      <c r="K46" s="166">
        <f t="shared" si="22"/>
        <v>-3899</v>
      </c>
      <c r="L46" s="166">
        <f t="shared" si="23"/>
        <v>18980</v>
      </c>
      <c r="M46" s="167">
        <f t="shared" si="20"/>
        <v>7.1185857101370197E-3</v>
      </c>
    </row>
    <row r="47" spans="2:13" x14ac:dyDescent="0.25">
      <c r="B47" s="165" t="s">
        <v>130</v>
      </c>
      <c r="C47" s="166">
        <v>9596</v>
      </c>
      <c r="D47" s="166">
        <v>1779</v>
      </c>
      <c r="E47" s="166">
        <v>13881</v>
      </c>
      <c r="F47" s="166">
        <v>15316</v>
      </c>
      <c r="G47" s="166">
        <v>13979</v>
      </c>
      <c r="H47" s="166">
        <v>14415</v>
      </c>
      <c r="I47" s="181">
        <f t="shared" si="24"/>
        <v>3.118964160526505E-2</v>
      </c>
      <c r="J47" s="167">
        <f t="shared" si="21"/>
        <v>7.1028667790893767</v>
      </c>
      <c r="K47" s="166">
        <f t="shared" si="22"/>
        <v>436</v>
      </c>
      <c r="L47" s="166">
        <f t="shared" si="23"/>
        <v>12636</v>
      </c>
      <c r="M47" s="167">
        <f t="shared" si="20"/>
        <v>3.9642423415733102E-3</v>
      </c>
    </row>
    <row r="48" spans="2:13" x14ac:dyDescent="0.25">
      <c r="B48" s="165" t="s">
        <v>133</v>
      </c>
      <c r="C48" s="166">
        <v>15389</v>
      </c>
      <c r="D48" s="166">
        <v>1654</v>
      </c>
      <c r="E48" s="166">
        <v>11670</v>
      </c>
      <c r="F48" s="166">
        <v>14758</v>
      </c>
      <c r="G48" s="166">
        <v>14943</v>
      </c>
      <c r="H48" s="166">
        <v>11716</v>
      </c>
      <c r="I48" s="181">
        <f t="shared" si="24"/>
        <v>-0.21595395837515896</v>
      </c>
      <c r="J48" s="167">
        <f t="shared" si="21"/>
        <v>6.0834340991535667</v>
      </c>
      <c r="K48" s="166">
        <f t="shared" si="22"/>
        <v>-3227</v>
      </c>
      <c r="L48" s="166">
        <f t="shared" si="23"/>
        <v>10062</v>
      </c>
      <c r="M48" s="167">
        <f t="shared" si="20"/>
        <v>3.2219953710629834E-3</v>
      </c>
    </row>
    <row r="49" spans="2:13" x14ac:dyDescent="0.25">
      <c r="B49" s="170" t="s">
        <v>147</v>
      </c>
      <c r="C49" s="171">
        <f t="shared" ref="C49" si="25">C41-SUM(C42:C48)</f>
        <v>73658</v>
      </c>
      <c r="D49" s="171">
        <f t="shared" ref="D49:E49" si="26">D41-SUM(D42:D48)</f>
        <v>62865</v>
      </c>
      <c r="E49" s="171">
        <f t="shared" si="26"/>
        <v>217654</v>
      </c>
      <c r="F49" s="171">
        <f t="shared" ref="F49:H49" si="27">F41-SUM(F42:F48)</f>
        <v>226387</v>
      </c>
      <c r="G49" s="171">
        <f t="shared" si="27"/>
        <v>240020</v>
      </c>
      <c r="H49" s="171">
        <f t="shared" si="27"/>
        <v>261038</v>
      </c>
      <c r="I49" s="182">
        <f t="shared" si="24"/>
        <v>8.7567702691442317E-2</v>
      </c>
      <c r="J49" s="172">
        <f t="shared" si="21"/>
        <v>3.1523582279487794</v>
      </c>
      <c r="K49" s="171">
        <f>H49-G49</f>
        <v>21018</v>
      </c>
      <c r="L49" s="171">
        <f t="shared" si="23"/>
        <v>198173</v>
      </c>
      <c r="M49" s="172">
        <f t="shared" si="20"/>
        <v>7.1787574912217406E-2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11125</v>
      </c>
      <c r="D51" s="178">
        <v>9212</v>
      </c>
      <c r="E51" s="178">
        <v>22508</v>
      </c>
      <c r="F51" s="178">
        <v>33326</v>
      </c>
      <c r="G51" s="178">
        <v>28900</v>
      </c>
      <c r="H51" s="178">
        <v>27983</v>
      </c>
      <c r="I51" s="179">
        <f>IFERROR(H51/G51-1,"-")</f>
        <v>-3.1730103806228427E-2</v>
      </c>
      <c r="J51" s="179">
        <f>IFERROR(H51/D51-1,"-")</f>
        <v>2.0376682587928787</v>
      </c>
      <c r="K51" s="178">
        <f>H51-G51</f>
        <v>-917</v>
      </c>
      <c r="L51" s="178">
        <f>H51-D51</f>
        <v>18771</v>
      </c>
      <c r="M51" s="179">
        <f t="shared" ref="M51:M63" si="28">H51/H$9</f>
        <v>7.6955527883625354E-3</v>
      </c>
    </row>
    <row r="52" spans="2:13" x14ac:dyDescent="0.25">
      <c r="B52" s="161" t="s">
        <v>99</v>
      </c>
      <c r="C52" s="162">
        <v>2013</v>
      </c>
      <c r="D52" s="162">
        <v>3305</v>
      </c>
      <c r="E52" s="162">
        <v>3711</v>
      </c>
      <c r="F52" s="162">
        <v>14682</v>
      </c>
      <c r="G52" s="162">
        <v>7864</v>
      </c>
      <c r="H52" s="162">
        <v>5738</v>
      </c>
      <c r="I52" s="180">
        <f>IFERROR(H52/G52-1,"-")</f>
        <v>-0.27034587995930826</v>
      </c>
      <c r="J52" s="163">
        <f t="shared" ref="J52:J63" si="29">IFERROR(H52/D52-1,"-")</f>
        <v>0.7361573373676249</v>
      </c>
      <c r="K52" s="162">
        <f t="shared" ref="K52:K62" si="30">H52-G52</f>
        <v>-2126</v>
      </c>
      <c r="L52" s="162">
        <f t="shared" ref="L52:L63" si="31">H52-D52</f>
        <v>2433</v>
      </c>
      <c r="M52" s="163">
        <f t="shared" si="28"/>
        <v>1.5779967087025777E-3</v>
      </c>
    </row>
    <row r="53" spans="2:13" x14ac:dyDescent="0.25">
      <c r="B53" s="165" t="s">
        <v>105</v>
      </c>
      <c r="C53" s="166">
        <v>1428</v>
      </c>
      <c r="D53" s="166">
        <v>1671</v>
      </c>
      <c r="E53" s="166">
        <v>1903</v>
      </c>
      <c r="F53" s="166">
        <v>10896</v>
      </c>
      <c r="G53" s="166">
        <v>5262</v>
      </c>
      <c r="H53" s="166">
        <v>3313</v>
      </c>
      <c r="I53" s="181">
        <f>IFERROR(H53/G53-1,"-")</f>
        <v>-0.37039148612694794</v>
      </c>
      <c r="J53" s="167">
        <f t="shared" si="29"/>
        <v>0.98264512268102933</v>
      </c>
      <c r="K53" s="166">
        <f t="shared" si="30"/>
        <v>-1949</v>
      </c>
      <c r="L53" s="166">
        <f t="shared" si="31"/>
        <v>1642</v>
      </c>
      <c r="M53" s="167">
        <f t="shared" si="28"/>
        <v>9.1110196861827108E-4</v>
      </c>
    </row>
    <row r="54" spans="2:13" x14ac:dyDescent="0.25">
      <c r="B54" s="165" t="s">
        <v>102</v>
      </c>
      <c r="C54" s="166">
        <v>585</v>
      </c>
      <c r="D54" s="166">
        <v>1634</v>
      </c>
      <c r="E54" s="166">
        <v>1808</v>
      </c>
      <c r="F54" s="166">
        <v>3786</v>
      </c>
      <c r="G54" s="166">
        <v>2602</v>
      </c>
      <c r="H54" s="166">
        <v>2425</v>
      </c>
      <c r="I54" s="181">
        <f>IFERROR(H54/G54-1,"-")</f>
        <v>-6.8024596464258291E-2</v>
      </c>
      <c r="J54" s="167">
        <f t="shared" si="29"/>
        <v>0.48408812729498174</v>
      </c>
      <c r="K54" s="166">
        <f t="shared" si="30"/>
        <v>-177</v>
      </c>
      <c r="L54" s="166">
        <f t="shared" si="31"/>
        <v>791</v>
      </c>
      <c r="M54" s="167">
        <f t="shared" si="28"/>
        <v>6.6689474008430646E-4</v>
      </c>
    </row>
    <row r="55" spans="2:13" x14ac:dyDescent="0.25">
      <c r="B55" s="161" t="s">
        <v>109</v>
      </c>
      <c r="C55" s="162">
        <v>9112</v>
      </c>
      <c r="D55" s="162">
        <v>5907</v>
      </c>
      <c r="E55" s="162">
        <v>18797</v>
      </c>
      <c r="F55" s="162">
        <v>18644</v>
      </c>
      <c r="G55" s="162">
        <v>21036</v>
      </c>
      <c r="H55" s="162">
        <v>22245</v>
      </c>
      <c r="I55" s="180">
        <f>IFERROR(H55/G55-1,"-")</f>
        <v>5.7472903593839053E-2</v>
      </c>
      <c r="J55" s="163">
        <f t="shared" si="29"/>
        <v>2.7658710005078722</v>
      </c>
      <c r="K55" s="162">
        <f t="shared" si="30"/>
        <v>1209</v>
      </c>
      <c r="L55" s="162">
        <f t="shared" si="31"/>
        <v>16338</v>
      </c>
      <c r="M55" s="163">
        <f t="shared" si="28"/>
        <v>6.117556079659958E-3</v>
      </c>
    </row>
    <row r="56" spans="2:13" x14ac:dyDescent="0.25">
      <c r="B56" s="165" t="s">
        <v>112</v>
      </c>
      <c r="C56" s="166">
        <v>2911</v>
      </c>
      <c r="D56" s="166">
        <v>419</v>
      </c>
      <c r="E56" s="166">
        <v>6815</v>
      </c>
      <c r="F56" s="166">
        <v>5863</v>
      </c>
      <c r="G56" s="166">
        <v>7366</v>
      </c>
      <c r="H56" s="166">
        <v>7974</v>
      </c>
      <c r="I56" s="181">
        <f t="shared" ref="I56:I63" si="32">IFERROR(H56/G56-1,"-")</f>
        <v>8.2541406462123268E-2</v>
      </c>
      <c r="J56" s="167">
        <f t="shared" si="29"/>
        <v>18.031026252983292</v>
      </c>
      <c r="K56" s="166">
        <f t="shared" si="30"/>
        <v>608</v>
      </c>
      <c r="L56" s="166">
        <f t="shared" si="31"/>
        <v>7555</v>
      </c>
      <c r="M56" s="167">
        <f t="shared" si="28"/>
        <v>2.1929149102813445E-3</v>
      </c>
    </row>
    <row r="57" spans="2:13" x14ac:dyDescent="0.25">
      <c r="B57" s="165" t="s">
        <v>115</v>
      </c>
      <c r="C57" s="166">
        <v>2290</v>
      </c>
      <c r="D57" s="166">
        <v>2004</v>
      </c>
      <c r="E57" s="166">
        <v>4238</v>
      </c>
      <c r="F57" s="166">
        <v>3220</v>
      </c>
      <c r="G57" s="166">
        <v>4162</v>
      </c>
      <c r="H57" s="166">
        <v>4295</v>
      </c>
      <c r="I57" s="181">
        <f t="shared" si="32"/>
        <v>3.1955790485343583E-2</v>
      </c>
      <c r="J57" s="167">
        <f t="shared" si="29"/>
        <v>1.1432135728542914</v>
      </c>
      <c r="K57" s="166">
        <f t="shared" si="30"/>
        <v>133</v>
      </c>
      <c r="L57" s="166">
        <f t="shared" si="31"/>
        <v>2291</v>
      </c>
      <c r="M57" s="167">
        <f t="shared" si="28"/>
        <v>1.1811599623348852E-3</v>
      </c>
    </row>
    <row r="58" spans="2:13" x14ac:dyDescent="0.25">
      <c r="B58" s="165" t="s">
        <v>118</v>
      </c>
      <c r="C58" s="166">
        <v>484</v>
      </c>
      <c r="D58" s="166">
        <v>935</v>
      </c>
      <c r="E58" s="166">
        <v>1532</v>
      </c>
      <c r="F58" s="166">
        <v>1948</v>
      </c>
      <c r="G58" s="166">
        <v>1518</v>
      </c>
      <c r="H58" s="166">
        <v>1683</v>
      </c>
      <c r="I58" s="181">
        <f t="shared" si="32"/>
        <v>0.10869565217391308</v>
      </c>
      <c r="J58" s="167">
        <f t="shared" si="29"/>
        <v>0.8</v>
      </c>
      <c r="K58" s="166">
        <f t="shared" si="30"/>
        <v>165</v>
      </c>
      <c r="L58" s="166">
        <f t="shared" si="31"/>
        <v>748</v>
      </c>
      <c r="M58" s="167">
        <f t="shared" si="28"/>
        <v>4.6283870002552076E-4</v>
      </c>
    </row>
    <row r="59" spans="2:13" x14ac:dyDescent="0.25">
      <c r="B59" s="165" t="s">
        <v>125</v>
      </c>
      <c r="C59" s="166">
        <v>243</v>
      </c>
      <c r="D59" s="166">
        <v>148</v>
      </c>
      <c r="E59" s="166">
        <v>558</v>
      </c>
      <c r="F59" s="166">
        <v>425</v>
      </c>
      <c r="G59" s="166">
        <v>694</v>
      </c>
      <c r="H59" s="166">
        <v>683</v>
      </c>
      <c r="I59" s="181">
        <f t="shared" si="32"/>
        <v>-1.5850144092218965E-2</v>
      </c>
      <c r="J59" s="167">
        <f t="shared" si="29"/>
        <v>3.6148648648648649</v>
      </c>
      <c r="K59" s="166">
        <f t="shared" si="30"/>
        <v>-11</v>
      </c>
      <c r="L59" s="166">
        <f t="shared" si="31"/>
        <v>535</v>
      </c>
      <c r="M59" s="167">
        <f t="shared" si="28"/>
        <v>1.8783055978456963E-4</v>
      </c>
    </row>
    <row r="60" spans="2:13" x14ac:dyDescent="0.25">
      <c r="B60" s="165" t="s">
        <v>121</v>
      </c>
      <c r="C60" s="166">
        <v>203</v>
      </c>
      <c r="D60" s="166">
        <v>198</v>
      </c>
      <c r="E60" s="166">
        <v>484</v>
      </c>
      <c r="F60" s="166">
        <v>455</v>
      </c>
      <c r="G60" s="166">
        <v>439</v>
      </c>
      <c r="H60" s="166">
        <v>570</v>
      </c>
      <c r="I60" s="181">
        <f t="shared" si="32"/>
        <v>0.29840546697038728</v>
      </c>
      <c r="J60" s="167">
        <f t="shared" si="29"/>
        <v>1.8787878787878789</v>
      </c>
      <c r="K60" s="166">
        <f t="shared" si="30"/>
        <v>131</v>
      </c>
      <c r="L60" s="166">
        <f t="shared" si="31"/>
        <v>372</v>
      </c>
      <c r="M60" s="167">
        <f t="shared" si="28"/>
        <v>1.5675463993734216E-4</v>
      </c>
    </row>
    <row r="61" spans="2:13" x14ac:dyDescent="0.25">
      <c r="B61" s="165" t="s">
        <v>130</v>
      </c>
      <c r="C61" s="166">
        <v>136</v>
      </c>
      <c r="D61" s="166">
        <v>42</v>
      </c>
      <c r="E61" s="166">
        <v>62</v>
      </c>
      <c r="F61" s="166">
        <v>161</v>
      </c>
      <c r="G61" s="166">
        <v>92</v>
      </c>
      <c r="H61" s="166">
        <v>174</v>
      </c>
      <c r="I61" s="181">
        <f t="shared" si="32"/>
        <v>0.89130434782608692</v>
      </c>
      <c r="J61" s="167">
        <f t="shared" si="29"/>
        <v>3.1428571428571432</v>
      </c>
      <c r="K61" s="166">
        <f t="shared" si="30"/>
        <v>82</v>
      </c>
      <c r="L61" s="166">
        <f t="shared" si="31"/>
        <v>132</v>
      </c>
      <c r="M61" s="167">
        <f t="shared" si="28"/>
        <v>4.78514164019255E-5</v>
      </c>
    </row>
    <row r="62" spans="2:13" x14ac:dyDescent="0.25">
      <c r="B62" s="165" t="s">
        <v>133</v>
      </c>
      <c r="C62" s="166">
        <v>201</v>
      </c>
      <c r="D62" s="166">
        <v>21</v>
      </c>
      <c r="E62" s="166">
        <v>97</v>
      </c>
      <c r="F62" s="166">
        <v>140</v>
      </c>
      <c r="G62" s="166">
        <v>92</v>
      </c>
      <c r="H62" s="166">
        <v>420</v>
      </c>
      <c r="I62" s="181">
        <f t="shared" si="32"/>
        <v>3.5652173913043477</v>
      </c>
      <c r="J62" s="167">
        <f t="shared" si="29"/>
        <v>19</v>
      </c>
      <c r="K62" s="166">
        <f t="shared" si="30"/>
        <v>328</v>
      </c>
      <c r="L62" s="166">
        <f t="shared" si="31"/>
        <v>399</v>
      </c>
      <c r="M62" s="167">
        <f t="shared" si="28"/>
        <v>1.1550341890119948E-4</v>
      </c>
    </row>
    <row r="63" spans="2:13" x14ac:dyDescent="0.25">
      <c r="B63" s="170" t="s">
        <v>147</v>
      </c>
      <c r="C63" s="171">
        <f t="shared" ref="C63" si="33">C55-SUM(C56:C62)</f>
        <v>2644</v>
      </c>
      <c r="D63" s="171">
        <f t="shared" ref="D63:E63" si="34">D55-SUM(D56:D62)</f>
        <v>2140</v>
      </c>
      <c r="E63" s="171">
        <f t="shared" si="34"/>
        <v>5011</v>
      </c>
      <c r="F63" s="171">
        <f t="shared" ref="F63:H63" si="35">F55-SUM(F56:F62)</f>
        <v>6432</v>
      </c>
      <c r="G63" s="171">
        <f t="shared" si="35"/>
        <v>6673</v>
      </c>
      <c r="H63" s="171">
        <f t="shared" si="35"/>
        <v>6446</v>
      </c>
      <c r="I63" s="182">
        <f t="shared" si="32"/>
        <v>-3.4017683200959103E-2</v>
      </c>
      <c r="J63" s="172">
        <f t="shared" si="29"/>
        <v>2.0121495327102803</v>
      </c>
      <c r="K63" s="171">
        <f>H63-G63</f>
        <v>-227</v>
      </c>
      <c r="L63" s="171">
        <f t="shared" si="31"/>
        <v>4306</v>
      </c>
      <c r="M63" s="172">
        <f t="shared" si="28"/>
        <v>1.772702471993171E-3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30708</v>
      </c>
      <c r="D65" s="178">
        <v>25824</v>
      </c>
      <c r="E65" s="178">
        <v>106797</v>
      </c>
      <c r="F65" s="178">
        <v>121209</v>
      </c>
      <c r="G65" s="178">
        <v>158757</v>
      </c>
      <c r="H65" s="178">
        <v>128099</v>
      </c>
      <c r="I65" s="179">
        <f>IFERROR(H65/G65-1,"-")</f>
        <v>-0.19311274463488226</v>
      </c>
      <c r="J65" s="179">
        <f>IFERROR(H65/D65-1,"-")</f>
        <v>3.9604631350681538</v>
      </c>
      <c r="K65" s="178">
        <f>H65-G65</f>
        <v>-30658</v>
      </c>
      <c r="L65" s="178">
        <f>H65-D65</f>
        <v>102275</v>
      </c>
      <c r="M65" s="179">
        <f t="shared" ref="M65:M77" si="36">H65/H$9</f>
        <v>3.5228267756725599E-2</v>
      </c>
    </row>
    <row r="66" spans="2:13" x14ac:dyDescent="0.25">
      <c r="B66" s="161" t="s">
        <v>99</v>
      </c>
      <c r="C66" s="162">
        <v>11442</v>
      </c>
      <c r="D66" s="162">
        <v>14930</v>
      </c>
      <c r="E66" s="162">
        <v>28193</v>
      </c>
      <c r="F66" s="162">
        <v>30315</v>
      </c>
      <c r="G66" s="162">
        <v>41744</v>
      </c>
      <c r="H66" s="162">
        <v>30368</v>
      </c>
      <c r="I66" s="180">
        <f>IFERROR(H66/G66-1,"-")</f>
        <v>-0.27251820620927558</v>
      </c>
      <c r="J66" s="163">
        <f t="shared" ref="J66:J77" si="37">IFERROR(H66/D66-1,"-")</f>
        <v>1.0340254521098458</v>
      </c>
      <c r="K66" s="162">
        <f t="shared" ref="K66:K76" si="38">H66-G66</f>
        <v>-11376</v>
      </c>
      <c r="L66" s="162">
        <f t="shared" ref="L66:L77" si="39">H66-D66</f>
        <v>15438</v>
      </c>
      <c r="M66" s="163">
        <f t="shared" si="36"/>
        <v>8.3514472028372033E-3</v>
      </c>
    </row>
    <row r="67" spans="2:13" x14ac:dyDescent="0.25">
      <c r="B67" s="165" t="s">
        <v>105</v>
      </c>
      <c r="C67" s="166">
        <v>4088</v>
      </c>
      <c r="D67" s="166">
        <v>13586</v>
      </c>
      <c r="E67" s="166">
        <v>22489</v>
      </c>
      <c r="F67" s="166">
        <v>21168</v>
      </c>
      <c r="G67" s="166">
        <v>25818</v>
      </c>
      <c r="H67" s="166">
        <v>11205</v>
      </c>
      <c r="I67" s="181">
        <f>IFERROR(H67/G67-1,"-")</f>
        <v>-0.56600046479200561</v>
      </c>
      <c r="J67" s="167">
        <f t="shared" si="37"/>
        <v>-0.17525393787722654</v>
      </c>
      <c r="K67" s="166">
        <f t="shared" si="38"/>
        <v>-14613</v>
      </c>
      <c r="L67" s="166">
        <f t="shared" si="39"/>
        <v>-2381</v>
      </c>
      <c r="M67" s="167">
        <f t="shared" si="36"/>
        <v>3.0814662113998574E-3</v>
      </c>
    </row>
    <row r="68" spans="2:13" x14ac:dyDescent="0.25">
      <c r="B68" s="165" t="s">
        <v>102</v>
      </c>
      <c r="C68" s="166">
        <v>7354</v>
      </c>
      <c r="D68" s="166">
        <v>1344</v>
      </c>
      <c r="E68" s="166">
        <v>5704</v>
      </c>
      <c r="F68" s="166">
        <v>9147</v>
      </c>
      <c r="G68" s="166">
        <v>15926</v>
      </c>
      <c r="H68" s="166">
        <v>19163</v>
      </c>
      <c r="I68" s="181">
        <f>IFERROR(H68/G68-1,"-")</f>
        <v>0.20325254301142781</v>
      </c>
      <c r="J68" s="167">
        <f t="shared" si="37"/>
        <v>13.258184523809524</v>
      </c>
      <c r="K68" s="166">
        <f t="shared" si="38"/>
        <v>3237</v>
      </c>
      <c r="L68" s="166">
        <f t="shared" si="39"/>
        <v>17819</v>
      </c>
      <c r="M68" s="167">
        <f t="shared" si="36"/>
        <v>5.2699809914373468E-3</v>
      </c>
    </row>
    <row r="69" spans="2:13" x14ac:dyDescent="0.25">
      <c r="B69" s="161" t="s">
        <v>109</v>
      </c>
      <c r="C69" s="162">
        <v>19266</v>
      </c>
      <c r="D69" s="162">
        <v>10894</v>
      </c>
      <c r="E69" s="162">
        <v>78604</v>
      </c>
      <c r="F69" s="162">
        <v>90894</v>
      </c>
      <c r="G69" s="162">
        <v>117013</v>
      </c>
      <c r="H69" s="162">
        <v>97731</v>
      </c>
      <c r="I69" s="180">
        <f>IFERROR(H69/G69-1,"-")</f>
        <v>-0.16478510934682467</v>
      </c>
      <c r="J69" s="163">
        <f t="shared" si="37"/>
        <v>7.9710850009179364</v>
      </c>
      <c r="K69" s="162">
        <f t="shared" si="38"/>
        <v>-19282</v>
      </c>
      <c r="L69" s="162">
        <f t="shared" si="39"/>
        <v>86837</v>
      </c>
      <c r="M69" s="163">
        <f t="shared" si="36"/>
        <v>2.6876820553888396E-2</v>
      </c>
    </row>
    <row r="70" spans="2:13" x14ac:dyDescent="0.25">
      <c r="B70" s="165" t="s">
        <v>112</v>
      </c>
      <c r="C70" s="166">
        <v>7375</v>
      </c>
      <c r="D70" s="166">
        <v>965</v>
      </c>
      <c r="E70" s="166">
        <v>37469</v>
      </c>
      <c r="F70" s="166">
        <v>34371</v>
      </c>
      <c r="G70" s="166">
        <v>51125</v>
      </c>
      <c r="H70" s="166">
        <v>50691</v>
      </c>
      <c r="I70" s="181">
        <f t="shared" ref="I70:I77" si="40">IFERROR(H70/G70-1,"-")</f>
        <v>-8.488997555012201E-3</v>
      </c>
      <c r="J70" s="167">
        <f t="shared" si="37"/>
        <v>51.529533678756479</v>
      </c>
      <c r="K70" s="166">
        <f t="shared" si="38"/>
        <v>-434</v>
      </c>
      <c r="L70" s="166">
        <f t="shared" si="39"/>
        <v>49726</v>
      </c>
      <c r="M70" s="167">
        <f t="shared" si="36"/>
        <v>1.3940437636954054E-2</v>
      </c>
    </row>
    <row r="71" spans="2:13" x14ac:dyDescent="0.25">
      <c r="B71" s="165" t="s">
        <v>115</v>
      </c>
      <c r="C71" s="166">
        <v>2348</v>
      </c>
      <c r="D71" s="166">
        <v>1349</v>
      </c>
      <c r="E71" s="166">
        <v>5739</v>
      </c>
      <c r="F71" s="166">
        <v>6410</v>
      </c>
      <c r="G71" s="166">
        <v>6559</v>
      </c>
      <c r="H71" s="166">
        <v>6671</v>
      </c>
      <c r="I71" s="181">
        <f t="shared" si="40"/>
        <v>1.7075773745997891E-2</v>
      </c>
      <c r="J71" s="167">
        <f t="shared" si="37"/>
        <v>3.9451445515196442</v>
      </c>
      <c r="K71" s="166">
        <f t="shared" si="38"/>
        <v>112</v>
      </c>
      <c r="L71" s="166">
        <f t="shared" si="39"/>
        <v>5322</v>
      </c>
      <c r="M71" s="167">
        <f t="shared" si="36"/>
        <v>1.834579303547385E-3</v>
      </c>
    </row>
    <row r="72" spans="2:13" x14ac:dyDescent="0.25">
      <c r="B72" s="165" t="s">
        <v>118</v>
      </c>
      <c r="C72" s="166">
        <v>2495</v>
      </c>
      <c r="D72" s="166">
        <v>2333</v>
      </c>
      <c r="E72" s="166">
        <v>9871</v>
      </c>
      <c r="F72" s="166">
        <v>10557</v>
      </c>
      <c r="G72" s="166">
        <v>12892</v>
      </c>
      <c r="H72" s="166">
        <v>6991</v>
      </c>
      <c r="I72" s="181">
        <f t="shared" si="40"/>
        <v>-0.45772572137759848</v>
      </c>
      <c r="J72" s="167">
        <f t="shared" si="37"/>
        <v>1.9965709387055295</v>
      </c>
      <c r="K72" s="166">
        <f t="shared" si="38"/>
        <v>-5901</v>
      </c>
      <c r="L72" s="166">
        <f t="shared" si="39"/>
        <v>4658</v>
      </c>
      <c r="M72" s="167">
        <f t="shared" si="36"/>
        <v>1.9225819084244893E-3</v>
      </c>
    </row>
    <row r="73" spans="2:13" x14ac:dyDescent="0.25">
      <c r="B73" s="165" t="s">
        <v>125</v>
      </c>
      <c r="C73" s="166">
        <v>258</v>
      </c>
      <c r="D73" s="166">
        <v>584</v>
      </c>
      <c r="E73" s="166">
        <v>2050</v>
      </c>
      <c r="F73" s="166">
        <v>2578</v>
      </c>
      <c r="G73" s="166">
        <v>4233</v>
      </c>
      <c r="H73" s="166">
        <v>3517</v>
      </c>
      <c r="I73" s="181">
        <f t="shared" si="40"/>
        <v>-0.16914717694306636</v>
      </c>
      <c r="J73" s="167">
        <f t="shared" si="37"/>
        <v>5.022260273972603</v>
      </c>
      <c r="K73" s="166">
        <f t="shared" si="38"/>
        <v>-716</v>
      </c>
      <c r="L73" s="166">
        <f t="shared" si="39"/>
        <v>2933</v>
      </c>
      <c r="M73" s="167">
        <f t="shared" si="36"/>
        <v>9.6720362922742519E-4</v>
      </c>
    </row>
    <row r="74" spans="2:13" x14ac:dyDescent="0.25">
      <c r="B74" s="165" t="s">
        <v>121</v>
      </c>
      <c r="C74" s="166">
        <v>622</v>
      </c>
      <c r="D74" s="166">
        <v>688</v>
      </c>
      <c r="E74" s="166">
        <v>2043</v>
      </c>
      <c r="F74" s="166">
        <v>2155</v>
      </c>
      <c r="G74" s="166">
        <v>2874</v>
      </c>
      <c r="H74" s="166">
        <v>1905</v>
      </c>
      <c r="I74" s="181">
        <f t="shared" si="40"/>
        <v>-0.33716075156576197</v>
      </c>
      <c r="J74" s="167">
        <f t="shared" si="37"/>
        <v>1.7688953488372094</v>
      </c>
      <c r="K74" s="166">
        <f t="shared" si="38"/>
        <v>-969</v>
      </c>
      <c r="L74" s="166">
        <f t="shared" si="39"/>
        <v>1217</v>
      </c>
      <c r="M74" s="167">
        <f t="shared" si="36"/>
        <v>5.2389050715901189E-4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1055</v>
      </c>
      <c r="F75" s="166">
        <v>3235</v>
      </c>
      <c r="G75" s="166">
        <v>2216</v>
      </c>
      <c r="H75" s="166">
        <v>1548</v>
      </c>
      <c r="I75" s="181">
        <f t="shared" si="40"/>
        <v>-0.30144404332129959</v>
      </c>
      <c r="J75" s="167">
        <f t="shared" si="37"/>
        <v>1547</v>
      </c>
      <c r="K75" s="166">
        <f t="shared" si="38"/>
        <v>-668</v>
      </c>
      <c r="L75" s="166">
        <f t="shared" si="39"/>
        <v>1547</v>
      </c>
      <c r="M75" s="167">
        <f t="shared" si="36"/>
        <v>4.2571260109299235E-4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435</v>
      </c>
      <c r="F76" s="166">
        <v>972</v>
      </c>
      <c r="G76" s="166">
        <v>1641</v>
      </c>
      <c r="H76" s="166">
        <v>1907</v>
      </c>
      <c r="I76" s="181">
        <f t="shared" si="40"/>
        <v>0.16209628275441812</v>
      </c>
      <c r="J76" s="167" t="str">
        <f t="shared" si="37"/>
        <v>-</v>
      </c>
      <c r="K76" s="166">
        <f t="shared" si="38"/>
        <v>266</v>
      </c>
      <c r="L76" s="166">
        <f t="shared" si="39"/>
        <v>1907</v>
      </c>
      <c r="M76" s="167">
        <f t="shared" si="36"/>
        <v>5.2444052343949383E-4</v>
      </c>
    </row>
    <row r="77" spans="2:13" x14ac:dyDescent="0.25">
      <c r="B77" s="170" t="s">
        <v>147</v>
      </c>
      <c r="C77" s="171">
        <f t="shared" ref="C77" si="41">C69-SUM(C70:C76)</f>
        <v>4716</v>
      </c>
      <c r="D77" s="171">
        <f t="shared" ref="D77:E77" si="42">D69-SUM(D70:D76)</f>
        <v>4974</v>
      </c>
      <c r="E77" s="171">
        <f t="shared" si="42"/>
        <v>19942</v>
      </c>
      <c r="F77" s="171">
        <f t="shared" ref="F77:H77" si="43">F69-SUM(F70:F76)</f>
        <v>30616</v>
      </c>
      <c r="G77" s="171">
        <f t="shared" si="43"/>
        <v>35473</v>
      </c>
      <c r="H77" s="171">
        <f t="shared" si="43"/>
        <v>24501</v>
      </c>
      <c r="I77" s="182">
        <f t="shared" si="40"/>
        <v>-0.30930566910044255</v>
      </c>
      <c r="J77" s="172">
        <f t="shared" si="37"/>
        <v>3.9258142340168876</v>
      </c>
      <c r="K77" s="171">
        <f>H77-G77</f>
        <v>-10972</v>
      </c>
      <c r="L77" s="171">
        <f t="shared" si="39"/>
        <v>19527</v>
      </c>
      <c r="M77" s="172">
        <f t="shared" si="36"/>
        <v>6.737974444043544E-3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163947</v>
      </c>
      <c r="D79" s="178">
        <v>161693</v>
      </c>
      <c r="E79" s="178">
        <v>461029</v>
      </c>
      <c r="F79" s="178">
        <v>526478</v>
      </c>
      <c r="G79" s="178">
        <v>613713</v>
      </c>
      <c r="H79" s="178">
        <v>632703</v>
      </c>
      <c r="I79" s="179">
        <f>IFERROR(H79/G79-1,"-")</f>
        <v>3.0942802254473989E-2</v>
      </c>
      <c r="J79" s="179">
        <f>IFERROR(H79/D79-1,"-")</f>
        <v>2.912989430587595</v>
      </c>
      <c r="K79" s="178">
        <f>H79-G79</f>
        <v>18990</v>
      </c>
      <c r="L79" s="178">
        <f>H79-D79</f>
        <v>471010</v>
      </c>
      <c r="M79" s="179">
        <f t="shared" ref="M79:M91" si="44">H79/H$9</f>
        <v>0.17399847535487051</v>
      </c>
    </row>
    <row r="80" spans="2:13" x14ac:dyDescent="0.25">
      <c r="B80" s="161" t="s">
        <v>99</v>
      </c>
      <c r="C80" s="162">
        <v>61574</v>
      </c>
      <c r="D80" s="162">
        <v>99731</v>
      </c>
      <c r="E80" s="162">
        <v>234682</v>
      </c>
      <c r="F80" s="162">
        <v>242862</v>
      </c>
      <c r="G80" s="162">
        <v>271228</v>
      </c>
      <c r="H80" s="162">
        <v>283233</v>
      </c>
      <c r="I80" s="180">
        <f>IFERROR(H80/G80-1,"-")</f>
        <v>4.4261654401462902E-2</v>
      </c>
      <c r="J80" s="163">
        <f t="shared" ref="J80:J91" si="45">IFERROR(H80/D80-1,"-")</f>
        <v>1.839969518003429</v>
      </c>
      <c r="K80" s="162">
        <f t="shared" ref="K80:K90" si="46">H80-G80</f>
        <v>12005</v>
      </c>
      <c r="L80" s="162">
        <f t="shared" ref="L80:L91" si="47">H80-D80</f>
        <v>183502</v>
      </c>
      <c r="M80" s="163">
        <f t="shared" si="44"/>
        <v>7.7891380584865305E-2</v>
      </c>
    </row>
    <row r="81" spans="2:13" x14ac:dyDescent="0.25">
      <c r="B81" s="165" t="s">
        <v>105</v>
      </c>
      <c r="C81" s="166">
        <v>12883</v>
      </c>
      <c r="D81" s="166">
        <v>37457</v>
      </c>
      <c r="E81" s="166">
        <v>68204</v>
      </c>
      <c r="F81" s="166">
        <v>64895</v>
      </c>
      <c r="G81" s="166">
        <v>78411</v>
      </c>
      <c r="H81" s="166">
        <v>70574</v>
      </c>
      <c r="I81" s="181">
        <f>IFERROR(H81/G81-1,"-")</f>
        <v>-9.9947711418040819E-2</v>
      </c>
      <c r="J81" s="167">
        <f t="shared" si="45"/>
        <v>0.88413380676509057</v>
      </c>
      <c r="K81" s="166">
        <f t="shared" si="46"/>
        <v>-7837</v>
      </c>
      <c r="L81" s="166">
        <f t="shared" si="47"/>
        <v>33117</v>
      </c>
      <c r="M81" s="167">
        <f t="shared" si="44"/>
        <v>1.9408424489364886E-2</v>
      </c>
    </row>
    <row r="82" spans="2:13" x14ac:dyDescent="0.25">
      <c r="B82" s="165" t="s">
        <v>102</v>
      </c>
      <c r="C82" s="166">
        <v>48691</v>
      </c>
      <c r="D82" s="166">
        <v>62274</v>
      </c>
      <c r="E82" s="166">
        <v>166478</v>
      </c>
      <c r="F82" s="166">
        <v>177967</v>
      </c>
      <c r="G82" s="166">
        <v>192817</v>
      </c>
      <c r="H82" s="166">
        <v>212659</v>
      </c>
      <c r="I82" s="181">
        <f>IFERROR(H82/G82-1,"-")</f>
        <v>0.10290586410949243</v>
      </c>
      <c r="J82" s="167">
        <f t="shared" si="45"/>
        <v>2.4148922503773647</v>
      </c>
      <c r="K82" s="166">
        <f t="shared" si="46"/>
        <v>19842</v>
      </c>
      <c r="L82" s="166">
        <f t="shared" si="47"/>
        <v>150385</v>
      </c>
      <c r="M82" s="167">
        <f t="shared" si="44"/>
        <v>5.848295609550043E-2</v>
      </c>
    </row>
    <row r="83" spans="2:13" x14ac:dyDescent="0.25">
      <c r="B83" s="161" t="s">
        <v>109</v>
      </c>
      <c r="C83" s="162">
        <v>102373</v>
      </c>
      <c r="D83" s="162">
        <v>61962</v>
      </c>
      <c r="E83" s="162">
        <v>226347</v>
      </c>
      <c r="F83" s="162">
        <v>283616</v>
      </c>
      <c r="G83" s="162">
        <v>342485</v>
      </c>
      <c r="H83" s="162">
        <v>349470</v>
      </c>
      <c r="I83" s="180">
        <f>IFERROR(H83/G83-1,"-")</f>
        <v>2.0395053797976459E-2</v>
      </c>
      <c r="J83" s="163">
        <f t="shared" si="45"/>
        <v>4.6400697201510601</v>
      </c>
      <c r="K83" s="162">
        <f t="shared" si="46"/>
        <v>6985</v>
      </c>
      <c r="L83" s="162">
        <f t="shared" si="47"/>
        <v>287508</v>
      </c>
      <c r="M83" s="163">
        <f t="shared" si="44"/>
        <v>9.6107094770005189E-2</v>
      </c>
    </row>
    <row r="84" spans="2:13" x14ac:dyDescent="0.25">
      <c r="B84" s="165" t="s">
        <v>112</v>
      </c>
      <c r="C84" s="166">
        <v>17442</v>
      </c>
      <c r="D84" s="166">
        <v>4270</v>
      </c>
      <c r="E84" s="166">
        <v>45054</v>
      </c>
      <c r="F84" s="166">
        <v>57864</v>
      </c>
      <c r="G84" s="166">
        <v>71321</v>
      </c>
      <c r="H84" s="166">
        <v>75508</v>
      </c>
      <c r="I84" s="181">
        <f t="shared" ref="I84:I91" si="48">IFERROR(H84/G84-1,"-")</f>
        <v>5.8706411856255469E-2</v>
      </c>
      <c r="J84" s="167">
        <f t="shared" si="45"/>
        <v>16.683372365339579</v>
      </c>
      <c r="K84" s="166">
        <f t="shared" si="46"/>
        <v>4187</v>
      </c>
      <c r="L84" s="166">
        <f t="shared" si="47"/>
        <v>71238</v>
      </c>
      <c r="M84" s="167">
        <f t="shared" si="44"/>
        <v>2.0765314653313736E-2</v>
      </c>
    </row>
    <row r="85" spans="2:13" x14ac:dyDescent="0.25">
      <c r="B85" s="165" t="s">
        <v>115</v>
      </c>
      <c r="C85" s="166">
        <v>34998</v>
      </c>
      <c r="D85" s="166">
        <v>14243</v>
      </c>
      <c r="E85" s="166">
        <v>67837</v>
      </c>
      <c r="F85" s="166">
        <v>79143</v>
      </c>
      <c r="G85" s="166">
        <v>88911</v>
      </c>
      <c r="H85" s="166">
        <v>88759</v>
      </c>
      <c r="I85" s="181">
        <f t="shared" si="48"/>
        <v>-1.7095747432825936E-3</v>
      </c>
      <c r="J85" s="167">
        <f t="shared" si="45"/>
        <v>5.2317629712841391</v>
      </c>
      <c r="K85" s="166">
        <f t="shared" si="46"/>
        <v>-152</v>
      </c>
      <c r="L85" s="166">
        <f t="shared" si="47"/>
        <v>74516</v>
      </c>
      <c r="M85" s="167">
        <f t="shared" si="44"/>
        <v>2.440944751964658E-2</v>
      </c>
    </row>
    <row r="86" spans="2:13" x14ac:dyDescent="0.25">
      <c r="B86" s="165" t="s">
        <v>118</v>
      </c>
      <c r="C86" s="166">
        <v>6451</v>
      </c>
      <c r="D86" s="166">
        <v>10152</v>
      </c>
      <c r="E86" s="166">
        <v>20055</v>
      </c>
      <c r="F86" s="166">
        <v>26793</v>
      </c>
      <c r="G86" s="166">
        <v>39758</v>
      </c>
      <c r="H86" s="166">
        <v>39939</v>
      </c>
      <c r="I86" s="181">
        <f t="shared" si="48"/>
        <v>4.5525428844508387E-3</v>
      </c>
      <c r="J86" s="167">
        <f t="shared" si="45"/>
        <v>2.9341016548463359</v>
      </c>
      <c r="K86" s="166">
        <f t="shared" si="46"/>
        <v>181</v>
      </c>
      <c r="L86" s="166">
        <f t="shared" si="47"/>
        <v>29787</v>
      </c>
      <c r="M86" s="167">
        <f t="shared" si="44"/>
        <v>1.0983550113083346E-2</v>
      </c>
    </row>
    <row r="87" spans="2:13" x14ac:dyDescent="0.25">
      <c r="B87" s="165" t="s">
        <v>125</v>
      </c>
      <c r="C87" s="166">
        <v>1664</v>
      </c>
      <c r="D87" s="166">
        <v>1909</v>
      </c>
      <c r="E87" s="166">
        <v>7040</v>
      </c>
      <c r="F87" s="166">
        <v>7547</v>
      </c>
      <c r="G87" s="166">
        <v>11797</v>
      </c>
      <c r="H87" s="166">
        <v>10497</v>
      </c>
      <c r="I87" s="181">
        <f t="shared" si="48"/>
        <v>-0.11019750784097648</v>
      </c>
      <c r="J87" s="167">
        <f t="shared" si="45"/>
        <v>4.4986904138292303</v>
      </c>
      <c r="K87" s="166">
        <f t="shared" si="46"/>
        <v>-1300</v>
      </c>
      <c r="L87" s="166">
        <f t="shared" si="47"/>
        <v>8588</v>
      </c>
      <c r="M87" s="167">
        <f t="shared" si="44"/>
        <v>2.886760448109264E-3</v>
      </c>
    </row>
    <row r="88" spans="2:13" x14ac:dyDescent="0.25">
      <c r="B88" s="165" t="s">
        <v>121</v>
      </c>
      <c r="C88" s="166">
        <v>1327</v>
      </c>
      <c r="D88" s="166">
        <v>1726</v>
      </c>
      <c r="E88" s="166">
        <v>3778</v>
      </c>
      <c r="F88" s="166">
        <v>4403</v>
      </c>
      <c r="G88" s="166">
        <v>5652</v>
      </c>
      <c r="H88" s="166">
        <v>5789</v>
      </c>
      <c r="I88" s="181">
        <f t="shared" si="48"/>
        <v>2.4239207360226445E-2</v>
      </c>
      <c r="J88" s="167">
        <f t="shared" si="45"/>
        <v>2.353997682502897</v>
      </c>
      <c r="K88" s="166">
        <f t="shared" si="46"/>
        <v>137</v>
      </c>
      <c r="L88" s="166">
        <f t="shared" si="47"/>
        <v>4063</v>
      </c>
      <c r="M88" s="167">
        <f t="shared" si="44"/>
        <v>1.592022123854866E-3</v>
      </c>
    </row>
    <row r="89" spans="2:13" x14ac:dyDescent="0.25">
      <c r="B89" s="165" t="s">
        <v>130</v>
      </c>
      <c r="C89" s="166">
        <v>3004</v>
      </c>
      <c r="D89" s="166">
        <v>373</v>
      </c>
      <c r="E89" s="166">
        <v>4015</v>
      </c>
      <c r="F89" s="166">
        <v>5521</v>
      </c>
      <c r="G89" s="166">
        <v>4693</v>
      </c>
      <c r="H89" s="166">
        <v>5104</v>
      </c>
      <c r="I89" s="181">
        <f t="shared" si="48"/>
        <v>8.7577242701896374E-2</v>
      </c>
      <c r="J89" s="167">
        <f t="shared" si="45"/>
        <v>12.683646112600536</v>
      </c>
      <c r="K89" s="166">
        <f t="shared" si="46"/>
        <v>411</v>
      </c>
      <c r="L89" s="166">
        <f t="shared" si="47"/>
        <v>4731</v>
      </c>
      <c r="M89" s="167">
        <f t="shared" si="44"/>
        <v>1.4036415477898146E-3</v>
      </c>
    </row>
    <row r="90" spans="2:13" x14ac:dyDescent="0.25">
      <c r="B90" s="165" t="s">
        <v>133</v>
      </c>
      <c r="C90" s="166">
        <v>4659</v>
      </c>
      <c r="D90" s="166">
        <v>471</v>
      </c>
      <c r="E90" s="166">
        <v>3472</v>
      </c>
      <c r="F90" s="166">
        <v>5869</v>
      </c>
      <c r="G90" s="166">
        <v>6070</v>
      </c>
      <c r="H90" s="166">
        <v>4156</v>
      </c>
      <c r="I90" s="181">
        <f t="shared" si="48"/>
        <v>-0.31532125205930805</v>
      </c>
      <c r="J90" s="167">
        <f t="shared" si="45"/>
        <v>7.8237791932059455</v>
      </c>
      <c r="K90" s="166">
        <f t="shared" si="46"/>
        <v>-1914</v>
      </c>
      <c r="L90" s="166">
        <f t="shared" si="47"/>
        <v>3685</v>
      </c>
      <c r="M90" s="167">
        <f t="shared" si="44"/>
        <v>1.1429338308413929E-3</v>
      </c>
    </row>
    <row r="91" spans="2:13" x14ac:dyDescent="0.25">
      <c r="B91" s="170" t="s">
        <v>147</v>
      </c>
      <c r="C91" s="171">
        <f t="shared" ref="C91" si="49">C83-SUM(C84:C90)</f>
        <v>32828</v>
      </c>
      <c r="D91" s="171">
        <f t="shared" ref="D91:E91" si="50">D83-SUM(D84:D90)</f>
        <v>28818</v>
      </c>
      <c r="E91" s="171">
        <f t="shared" si="50"/>
        <v>75096</v>
      </c>
      <c r="F91" s="171">
        <f t="shared" ref="F91:H91" si="51">F83-SUM(F84:F90)</f>
        <v>96476</v>
      </c>
      <c r="G91" s="171">
        <f t="shared" si="51"/>
        <v>114283</v>
      </c>
      <c r="H91" s="171">
        <f t="shared" si="51"/>
        <v>119718</v>
      </c>
      <c r="I91" s="182">
        <f t="shared" si="48"/>
        <v>4.7557379487762841E-2</v>
      </c>
      <c r="J91" s="172">
        <f t="shared" si="45"/>
        <v>3.1542785758900687</v>
      </c>
      <c r="K91" s="171">
        <f>H91-G91</f>
        <v>5435</v>
      </c>
      <c r="L91" s="171">
        <f t="shared" si="47"/>
        <v>90900</v>
      </c>
      <c r="M91" s="172">
        <f t="shared" si="44"/>
        <v>3.2923424533366184E-2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15531</v>
      </c>
      <c r="D93" s="178">
        <v>17159</v>
      </c>
      <c r="E93" s="178">
        <v>32878</v>
      </c>
      <c r="F93" s="178">
        <v>39668</v>
      </c>
      <c r="G93" s="178">
        <v>36690</v>
      </c>
      <c r="H93" s="178">
        <v>36026</v>
      </c>
      <c r="I93" s="179">
        <f>IFERROR(H93/G93-1,"-")</f>
        <v>-1.8097574270918515E-2</v>
      </c>
      <c r="J93" s="179">
        <f>IFERROR(H93/D93-1,"-")</f>
        <v>1.0995396002098023</v>
      </c>
      <c r="K93" s="178">
        <f>H93-G93</f>
        <v>-664</v>
      </c>
      <c r="L93" s="178">
        <f>H93-D93</f>
        <v>18867</v>
      </c>
      <c r="M93" s="179">
        <f t="shared" ref="M93:M105" si="52">H93/H$9</f>
        <v>9.9074432603205049E-3</v>
      </c>
    </row>
    <row r="94" spans="2:13" x14ac:dyDescent="0.25">
      <c r="B94" s="161" t="s">
        <v>99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3">
        <f t="shared" ref="J94:J105" si="53">IFERROR(H94/D94-1,"-")</f>
        <v>1.0304035378662246</v>
      </c>
      <c r="K94" s="162">
        <f t="shared" ref="K94:K104" si="54">H94-G94</f>
        <v>-23</v>
      </c>
      <c r="L94" s="162">
        <f t="shared" ref="L94:L105" si="55">H94-D94</f>
        <v>11184</v>
      </c>
      <c r="M94" s="163">
        <f t="shared" si="52"/>
        <v>6.0606293946300809E-3</v>
      </c>
    </row>
    <row r="95" spans="2:13" x14ac:dyDescent="0.25">
      <c r="B95" s="165" t="s">
        <v>105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7">
        <f t="shared" si="53"/>
        <v>0.41784548422198031</v>
      </c>
      <c r="K95" s="166">
        <f t="shared" si="54"/>
        <v>1362</v>
      </c>
      <c r="L95" s="166">
        <f t="shared" si="55"/>
        <v>2304</v>
      </c>
      <c r="M95" s="167">
        <f t="shared" si="52"/>
        <v>2.1500136404037562E-3</v>
      </c>
    </row>
    <row r="96" spans="2:13" x14ac:dyDescent="0.25">
      <c r="B96" s="165" t="s">
        <v>102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7">
        <f t="shared" si="53"/>
        <v>1.6629213483146068</v>
      </c>
      <c r="K96" s="166">
        <f t="shared" si="54"/>
        <v>-1385</v>
      </c>
      <c r="L96" s="166">
        <f t="shared" si="55"/>
        <v>8880</v>
      </c>
      <c r="M96" s="167">
        <f t="shared" si="52"/>
        <v>3.9106157542263247E-3</v>
      </c>
    </row>
    <row r="97" spans="2:13" x14ac:dyDescent="0.25">
      <c r="B97" s="161" t="s">
        <v>109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3">
        <f t="shared" si="53"/>
        <v>1.2185567010309279</v>
      </c>
      <c r="K97" s="162">
        <f t="shared" si="54"/>
        <v>-641</v>
      </c>
      <c r="L97" s="162">
        <f t="shared" si="55"/>
        <v>7683</v>
      </c>
      <c r="M97" s="163">
        <f t="shared" si="52"/>
        <v>3.8468138656904244E-3</v>
      </c>
    </row>
    <row r="98" spans="2:13" x14ac:dyDescent="0.25">
      <c r="B98" s="165" t="s">
        <v>112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56">IFERROR(H98/G98-1,"-")</f>
        <v>-0.16768723504474803</v>
      </c>
      <c r="J98" s="167">
        <f t="shared" si="53"/>
        <v>5.4725274725274726</v>
      </c>
      <c r="K98" s="166">
        <f t="shared" si="54"/>
        <v>-356</v>
      </c>
      <c r="L98" s="166">
        <f t="shared" si="55"/>
        <v>1494</v>
      </c>
      <c r="M98" s="167">
        <f t="shared" si="52"/>
        <v>4.8593938380576068E-4</v>
      </c>
    </row>
    <row r="99" spans="2:13" x14ac:dyDescent="0.25">
      <c r="B99" s="165" t="s">
        <v>115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56"/>
        <v>-0.11557788944723613</v>
      </c>
      <c r="J99" s="167">
        <f t="shared" si="53"/>
        <v>1.5091649694501017</v>
      </c>
      <c r="K99" s="166">
        <f t="shared" si="54"/>
        <v>-322</v>
      </c>
      <c r="L99" s="166">
        <f t="shared" si="55"/>
        <v>1482</v>
      </c>
      <c r="M99" s="167">
        <f t="shared" si="52"/>
        <v>6.7762005755370354E-4</v>
      </c>
    </row>
    <row r="100" spans="2:13" x14ac:dyDescent="0.25">
      <c r="B100" s="165" t="s">
        <v>118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56"/>
        <v>-2.9615384615384599E-2</v>
      </c>
      <c r="J100" s="167">
        <f t="shared" si="53"/>
        <v>1.6109544905356321E-2</v>
      </c>
      <c r="K100" s="166">
        <f t="shared" si="54"/>
        <v>-77</v>
      </c>
      <c r="L100" s="166">
        <f t="shared" si="55"/>
        <v>40</v>
      </c>
      <c r="M100" s="167">
        <f t="shared" si="52"/>
        <v>6.9384553782791969E-4</v>
      </c>
    </row>
    <row r="101" spans="2:13" x14ac:dyDescent="0.25">
      <c r="B101" s="165" t="s">
        <v>125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56"/>
        <v>-3.7313432835820892E-2</v>
      </c>
      <c r="J101" s="167">
        <f t="shared" si="53"/>
        <v>4.2439024390243905</v>
      </c>
      <c r="K101" s="166">
        <f t="shared" si="54"/>
        <v>-25</v>
      </c>
      <c r="L101" s="166">
        <f t="shared" si="55"/>
        <v>522</v>
      </c>
      <c r="M101" s="167">
        <f t="shared" si="52"/>
        <v>1.7738025045541347E-4</v>
      </c>
    </row>
    <row r="102" spans="2:13" x14ac:dyDescent="0.25">
      <c r="B102" s="165" t="s">
        <v>121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56"/>
        <v>-6.3545150501672198E-2</v>
      </c>
      <c r="J102" s="167">
        <f t="shared" si="53"/>
        <v>1.3728813559322033</v>
      </c>
      <c r="K102" s="166">
        <f t="shared" si="54"/>
        <v>-38</v>
      </c>
      <c r="L102" s="166">
        <f t="shared" si="55"/>
        <v>324</v>
      </c>
      <c r="M102" s="167">
        <f t="shared" si="52"/>
        <v>1.5400455853493264E-4</v>
      </c>
    </row>
    <row r="103" spans="2:13" x14ac:dyDescent="0.25">
      <c r="B103" s="165" t="s">
        <v>130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56"/>
        <v>-6.0606060606060552E-2</v>
      </c>
      <c r="J103" s="167">
        <f t="shared" si="53"/>
        <v>7.1578947368421044</v>
      </c>
      <c r="K103" s="166">
        <f t="shared" si="54"/>
        <v>-10</v>
      </c>
      <c r="L103" s="166">
        <f t="shared" si="55"/>
        <v>136</v>
      </c>
      <c r="M103" s="167">
        <f t="shared" si="52"/>
        <v>4.2626261737347428E-5</v>
      </c>
    </row>
    <row r="104" spans="2:13" x14ac:dyDescent="0.25">
      <c r="B104" s="165" t="s">
        <v>133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56"/>
        <v>-0.4375</v>
      </c>
      <c r="J104" s="167">
        <f t="shared" si="53"/>
        <v>1.8867924528301887</v>
      </c>
      <c r="K104" s="166">
        <f t="shared" si="54"/>
        <v>-119</v>
      </c>
      <c r="L104" s="166">
        <f t="shared" si="55"/>
        <v>100</v>
      </c>
      <c r="M104" s="167">
        <f t="shared" si="52"/>
        <v>4.2076245456865521E-5</v>
      </c>
    </row>
    <row r="105" spans="2:13" x14ac:dyDescent="0.25">
      <c r="B105" s="170" t="s">
        <v>147</v>
      </c>
      <c r="C105" s="171">
        <f t="shared" ref="C105" si="57">C97-SUM(C98:C104)</f>
        <v>1693</v>
      </c>
      <c r="D105" s="171">
        <f t="shared" ref="D105:E105" si="58">D97-SUM(D98:D104)</f>
        <v>2136</v>
      </c>
      <c r="E105" s="171">
        <f t="shared" si="58"/>
        <v>3904</v>
      </c>
      <c r="F105" s="171">
        <f t="shared" ref="F105:H105" si="59">F97-SUM(F98:F104)</f>
        <v>5038</v>
      </c>
      <c r="G105" s="171">
        <f t="shared" si="59"/>
        <v>5415</v>
      </c>
      <c r="H105" s="171">
        <f t="shared" si="59"/>
        <v>5721</v>
      </c>
      <c r="I105" s="182">
        <f t="shared" si="56"/>
        <v>5.6509695290858808E-2</v>
      </c>
      <c r="J105" s="172">
        <f t="shared" si="53"/>
        <v>1.678370786516854</v>
      </c>
      <c r="K105" s="171">
        <f>H105-G105</f>
        <v>306</v>
      </c>
      <c r="L105" s="171">
        <f t="shared" si="55"/>
        <v>3585</v>
      </c>
      <c r="M105" s="172">
        <f t="shared" si="52"/>
        <v>1.5733215703184814E-3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48011</v>
      </c>
      <c r="D107" s="178">
        <v>56805</v>
      </c>
      <c r="E107" s="178">
        <v>128669</v>
      </c>
      <c r="F107" s="178">
        <v>168871</v>
      </c>
      <c r="G107" s="178">
        <v>160886</v>
      </c>
      <c r="H107" s="178">
        <v>173841</v>
      </c>
      <c r="I107" s="179">
        <f>IFERROR(H107/G107-1,"-")</f>
        <v>8.0522854692142154E-2</v>
      </c>
      <c r="J107" s="179">
        <f>IFERROR(H107/D107-1,"-")</f>
        <v>2.0603115922894113</v>
      </c>
      <c r="K107" s="178">
        <f>H107-G107</f>
        <v>12955</v>
      </c>
      <c r="L107" s="178">
        <f>H107-D107</f>
        <v>117036</v>
      </c>
      <c r="M107" s="179">
        <f t="shared" ref="M107:M119" si="60">H107/H$9</f>
        <v>4.7807690107627185E-2</v>
      </c>
    </row>
    <row r="108" spans="2:13" x14ac:dyDescent="0.25">
      <c r="B108" s="161" t="s">
        <v>99</v>
      </c>
      <c r="C108" s="162">
        <v>15835</v>
      </c>
      <c r="D108" s="162">
        <v>31893</v>
      </c>
      <c r="E108" s="162">
        <v>32003</v>
      </c>
      <c r="F108" s="162">
        <v>38275</v>
      </c>
      <c r="G108" s="162">
        <v>34967</v>
      </c>
      <c r="H108" s="162">
        <v>38450</v>
      </c>
      <c r="I108" s="180">
        <f>IFERROR(H108/G108-1,"-")</f>
        <v>9.9608202019046521E-2</v>
      </c>
      <c r="J108" s="163">
        <f t="shared" ref="J108:J119" si="61">IFERROR(H108/D108-1,"-")</f>
        <v>0.20559370394757481</v>
      </c>
      <c r="K108" s="162">
        <f t="shared" ref="K108:K118" si="62">H108-G108</f>
        <v>3483</v>
      </c>
      <c r="L108" s="162">
        <f t="shared" ref="L108:L119" si="63">H108-D108</f>
        <v>6557</v>
      </c>
      <c r="M108" s="163">
        <f t="shared" si="60"/>
        <v>1.0574062992264571E-2</v>
      </c>
    </row>
    <row r="109" spans="2:13" x14ac:dyDescent="0.25">
      <c r="B109" s="165" t="s">
        <v>105</v>
      </c>
      <c r="C109" s="166">
        <v>1760</v>
      </c>
      <c r="D109" s="166">
        <v>18747</v>
      </c>
      <c r="E109" s="166">
        <v>11681</v>
      </c>
      <c r="F109" s="166">
        <v>15258</v>
      </c>
      <c r="G109" s="166">
        <v>11361</v>
      </c>
      <c r="H109" s="166">
        <v>14281</v>
      </c>
      <c r="I109" s="181">
        <f>IFERROR(H109/G109-1,"-")</f>
        <v>0.25701962855382443</v>
      </c>
      <c r="J109" s="167">
        <f t="shared" si="61"/>
        <v>-0.23822478263188773</v>
      </c>
      <c r="K109" s="166">
        <f t="shared" si="62"/>
        <v>2920</v>
      </c>
      <c r="L109" s="166">
        <f t="shared" si="63"/>
        <v>-4466</v>
      </c>
      <c r="M109" s="167">
        <f t="shared" si="60"/>
        <v>3.9273912507810232E-3</v>
      </c>
    </row>
    <row r="110" spans="2:13" x14ac:dyDescent="0.25">
      <c r="B110" s="165" t="s">
        <v>102</v>
      </c>
      <c r="C110" s="166">
        <v>14075</v>
      </c>
      <c r="D110" s="166">
        <v>13146</v>
      </c>
      <c r="E110" s="166">
        <v>20322</v>
      </c>
      <c r="F110" s="166">
        <v>23017</v>
      </c>
      <c r="G110" s="166">
        <v>23606</v>
      </c>
      <c r="H110" s="166">
        <v>24169</v>
      </c>
      <c r="I110" s="181">
        <f>IFERROR(H110/G110-1,"-")</f>
        <v>2.3849868677454866E-2</v>
      </c>
      <c r="J110" s="167">
        <f t="shared" si="61"/>
        <v>0.83850600943252696</v>
      </c>
      <c r="K110" s="166">
        <f t="shared" si="62"/>
        <v>563</v>
      </c>
      <c r="L110" s="166">
        <f t="shared" si="63"/>
        <v>11023</v>
      </c>
      <c r="M110" s="167">
        <f t="shared" si="60"/>
        <v>6.646671741483548E-3</v>
      </c>
    </row>
    <row r="111" spans="2:13" x14ac:dyDescent="0.25">
      <c r="B111" s="161" t="s">
        <v>109</v>
      </c>
      <c r="C111" s="162">
        <v>32176</v>
      </c>
      <c r="D111" s="162">
        <v>24912</v>
      </c>
      <c r="E111" s="162">
        <v>96666</v>
      </c>
      <c r="F111" s="162">
        <v>130596</v>
      </c>
      <c r="G111" s="162">
        <v>125919</v>
      </c>
      <c r="H111" s="162">
        <v>135391</v>
      </c>
      <c r="I111" s="180">
        <f>IFERROR(H111/G111-1,"-")</f>
        <v>7.5222960792255433E-2</v>
      </c>
      <c r="J111" s="163">
        <f t="shared" si="61"/>
        <v>4.434770391779062</v>
      </c>
      <c r="K111" s="162">
        <f t="shared" si="62"/>
        <v>9472</v>
      </c>
      <c r="L111" s="162">
        <f t="shared" si="63"/>
        <v>110479</v>
      </c>
      <c r="M111" s="163">
        <f t="shared" si="60"/>
        <v>3.7233627115362614E-2</v>
      </c>
    </row>
    <row r="112" spans="2:13" x14ac:dyDescent="0.25">
      <c r="B112" s="165" t="s">
        <v>112</v>
      </c>
      <c r="C112" s="166">
        <v>16804</v>
      </c>
      <c r="D112" s="166">
        <v>6178</v>
      </c>
      <c r="E112" s="166">
        <v>57679</v>
      </c>
      <c r="F112" s="166">
        <v>84747</v>
      </c>
      <c r="G112" s="166">
        <v>77707</v>
      </c>
      <c r="H112" s="166">
        <v>81778</v>
      </c>
      <c r="I112" s="181">
        <f t="shared" ref="I112:I119" si="64">IFERROR(H112/G112-1,"-")</f>
        <v>5.2389102654844422E-2</v>
      </c>
      <c r="J112" s="167">
        <f t="shared" si="61"/>
        <v>12.236969893169311</v>
      </c>
      <c r="K112" s="166">
        <f t="shared" si="62"/>
        <v>4071</v>
      </c>
      <c r="L112" s="166">
        <f t="shared" si="63"/>
        <v>75600</v>
      </c>
      <c r="M112" s="167">
        <f t="shared" si="60"/>
        <v>2.24896156926245E-2</v>
      </c>
    </row>
    <row r="113" spans="2:13" x14ac:dyDescent="0.25">
      <c r="B113" s="165" t="s">
        <v>115</v>
      </c>
      <c r="C113" s="166">
        <v>2219</v>
      </c>
      <c r="D113" s="166">
        <v>4537</v>
      </c>
      <c r="E113" s="166">
        <v>4233</v>
      </c>
      <c r="F113" s="166">
        <v>5702</v>
      </c>
      <c r="G113" s="166">
        <v>5529</v>
      </c>
      <c r="H113" s="166">
        <v>6301</v>
      </c>
      <c r="I113" s="181">
        <f t="shared" si="64"/>
        <v>0.1396274190631217</v>
      </c>
      <c r="J113" s="167">
        <f t="shared" si="61"/>
        <v>0.38880317390346053</v>
      </c>
      <c r="K113" s="166">
        <f t="shared" si="62"/>
        <v>772</v>
      </c>
      <c r="L113" s="166">
        <f t="shared" si="63"/>
        <v>1764</v>
      </c>
      <c r="M113" s="167">
        <f t="shared" si="60"/>
        <v>1.7328262916582332E-3</v>
      </c>
    </row>
    <row r="114" spans="2:13" x14ac:dyDescent="0.25">
      <c r="B114" s="165" t="s">
        <v>118</v>
      </c>
      <c r="C114" s="166">
        <v>1731</v>
      </c>
      <c r="D114" s="166">
        <v>4263</v>
      </c>
      <c r="E114" s="166">
        <v>6128</v>
      </c>
      <c r="F114" s="166">
        <v>10339</v>
      </c>
      <c r="G114" s="166">
        <v>9146</v>
      </c>
      <c r="H114" s="166">
        <v>10750</v>
      </c>
      <c r="I114" s="181">
        <f t="shared" si="64"/>
        <v>0.17537721408265905</v>
      </c>
      <c r="J114" s="167">
        <f t="shared" si="61"/>
        <v>1.5216983345062163</v>
      </c>
      <c r="K114" s="166">
        <f t="shared" si="62"/>
        <v>1604</v>
      </c>
      <c r="L114" s="166">
        <f t="shared" si="63"/>
        <v>6487</v>
      </c>
      <c r="M114" s="167">
        <f t="shared" si="60"/>
        <v>2.9563375075902245E-3</v>
      </c>
    </row>
    <row r="115" spans="2:13" x14ac:dyDescent="0.25">
      <c r="B115" s="165" t="s">
        <v>125</v>
      </c>
      <c r="C115" s="166">
        <v>1036</v>
      </c>
      <c r="D115" s="166">
        <v>1671</v>
      </c>
      <c r="E115" s="166">
        <v>4177</v>
      </c>
      <c r="F115" s="166">
        <v>3944</v>
      </c>
      <c r="G115" s="166">
        <v>4066</v>
      </c>
      <c r="H115" s="166">
        <v>4552</v>
      </c>
      <c r="I115" s="181">
        <f t="shared" si="64"/>
        <v>0.11952779144121983</v>
      </c>
      <c r="J115" s="167">
        <f t="shared" si="61"/>
        <v>1.7241172950329142</v>
      </c>
      <c r="K115" s="166">
        <f t="shared" si="62"/>
        <v>486</v>
      </c>
      <c r="L115" s="166">
        <f t="shared" si="63"/>
        <v>2881</v>
      </c>
      <c r="M115" s="167">
        <f t="shared" si="60"/>
        <v>1.2518370543768095E-3</v>
      </c>
    </row>
    <row r="116" spans="2:13" x14ac:dyDescent="0.25">
      <c r="B116" s="165" t="s">
        <v>121</v>
      </c>
      <c r="C116" s="166">
        <v>1331</v>
      </c>
      <c r="D116" s="166">
        <v>2040</v>
      </c>
      <c r="E116" s="166">
        <v>3322</v>
      </c>
      <c r="F116" s="166">
        <v>3634</v>
      </c>
      <c r="G116" s="166">
        <v>3250</v>
      </c>
      <c r="H116" s="166">
        <v>3381</v>
      </c>
      <c r="I116" s="181">
        <f t="shared" si="64"/>
        <v>4.0307692307692378E-2</v>
      </c>
      <c r="J116" s="167">
        <f t="shared" si="61"/>
        <v>0.6573529411764707</v>
      </c>
      <c r="K116" s="166">
        <f t="shared" si="62"/>
        <v>131</v>
      </c>
      <c r="L116" s="166">
        <f t="shared" si="63"/>
        <v>1341</v>
      </c>
      <c r="M116" s="167">
        <f t="shared" si="60"/>
        <v>9.2980252215465575E-4</v>
      </c>
    </row>
    <row r="117" spans="2:13" x14ac:dyDescent="0.25">
      <c r="B117" s="165" t="s">
        <v>130</v>
      </c>
      <c r="C117" s="166">
        <v>389</v>
      </c>
      <c r="D117" s="166">
        <v>51</v>
      </c>
      <c r="E117" s="166">
        <v>536</v>
      </c>
      <c r="F117" s="166">
        <v>870</v>
      </c>
      <c r="G117" s="166">
        <v>898</v>
      </c>
      <c r="H117" s="166">
        <v>882</v>
      </c>
      <c r="I117" s="181">
        <f t="shared" si="64"/>
        <v>-1.7817371937639215E-2</v>
      </c>
      <c r="J117" s="167">
        <f t="shared" si="61"/>
        <v>16.294117647058822</v>
      </c>
      <c r="K117" s="166">
        <f t="shared" si="62"/>
        <v>-16</v>
      </c>
      <c r="L117" s="166">
        <f t="shared" si="63"/>
        <v>831</v>
      </c>
      <c r="M117" s="167">
        <f t="shared" si="60"/>
        <v>2.4255717969251891E-4</v>
      </c>
    </row>
    <row r="118" spans="2:13" x14ac:dyDescent="0.25">
      <c r="B118" s="165" t="s">
        <v>133</v>
      </c>
      <c r="C118" s="166">
        <v>909</v>
      </c>
      <c r="D118" s="166">
        <v>26</v>
      </c>
      <c r="E118" s="166">
        <v>718</v>
      </c>
      <c r="F118" s="166">
        <v>472</v>
      </c>
      <c r="G118" s="166">
        <v>1132</v>
      </c>
      <c r="H118" s="166">
        <v>738</v>
      </c>
      <c r="I118" s="181">
        <f t="shared" si="64"/>
        <v>-0.34805653710247353</v>
      </c>
      <c r="J118" s="167">
        <f t="shared" si="61"/>
        <v>27.384615384615383</v>
      </c>
      <c r="K118" s="166">
        <f t="shared" si="62"/>
        <v>-394</v>
      </c>
      <c r="L118" s="166">
        <f t="shared" si="63"/>
        <v>712</v>
      </c>
      <c r="M118" s="167">
        <f t="shared" si="60"/>
        <v>2.0295600749782193E-4</v>
      </c>
    </row>
    <row r="119" spans="2:13" x14ac:dyDescent="0.25">
      <c r="B119" s="170" t="s">
        <v>147</v>
      </c>
      <c r="C119" s="171">
        <f t="shared" ref="C119" si="65">C111-SUM(C112:C118)</f>
        <v>7757</v>
      </c>
      <c r="D119" s="171">
        <f t="shared" ref="D119:E119" si="66">D111-SUM(D112:D118)</f>
        <v>6146</v>
      </c>
      <c r="E119" s="171">
        <f t="shared" si="66"/>
        <v>19873</v>
      </c>
      <c r="F119" s="171">
        <f t="shared" ref="F119:H119" si="67">F111-SUM(F112:F118)</f>
        <v>20888</v>
      </c>
      <c r="G119" s="171">
        <f t="shared" si="67"/>
        <v>24191</v>
      </c>
      <c r="H119" s="171">
        <f t="shared" si="67"/>
        <v>27009</v>
      </c>
      <c r="I119" s="182">
        <f t="shared" si="64"/>
        <v>0.11648960357157612</v>
      </c>
      <c r="J119" s="172">
        <f t="shared" si="61"/>
        <v>3.3945655711031568</v>
      </c>
      <c r="K119" s="171">
        <f>H119-G119</f>
        <v>2818</v>
      </c>
      <c r="L119" s="171">
        <f t="shared" si="63"/>
        <v>20863</v>
      </c>
      <c r="M119" s="172">
        <f t="shared" si="60"/>
        <v>7.4276948597678492E-3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59629</v>
      </c>
      <c r="D121" s="178">
        <v>87126</v>
      </c>
      <c r="E121" s="178">
        <v>138024</v>
      </c>
      <c r="F121" s="178">
        <v>158379</v>
      </c>
      <c r="G121" s="178">
        <v>162243</v>
      </c>
      <c r="H121" s="178">
        <v>181603</v>
      </c>
      <c r="I121" s="179">
        <f>IFERROR(H121/G121-1,"-")</f>
        <v>0.11932718206640658</v>
      </c>
      <c r="J121" s="179">
        <f>IFERROR(H121/D121-1,"-")</f>
        <v>1.0843720588572872</v>
      </c>
      <c r="K121" s="178">
        <f>H121-G121</f>
        <v>19360</v>
      </c>
      <c r="L121" s="178">
        <f>H121-D121</f>
        <v>94477</v>
      </c>
      <c r="M121" s="179">
        <f t="shared" ref="M121:M133" si="68">H121/H$9</f>
        <v>4.9942303292177449E-2</v>
      </c>
    </row>
    <row r="122" spans="2:13" x14ac:dyDescent="0.25">
      <c r="B122" s="161" t="s">
        <v>99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3">
        <f t="shared" ref="J122:J133" si="69">IFERROR(H122/D122-1,"-")</f>
        <v>1.0169473921096821</v>
      </c>
      <c r="K122" s="162">
        <f t="shared" ref="K122:K132" si="70">H122-G122</f>
        <v>14976</v>
      </c>
      <c r="L122" s="162">
        <f t="shared" ref="L122:L133" si="71">H122-D122</f>
        <v>58746</v>
      </c>
      <c r="M122" s="163">
        <f t="shared" si="68"/>
        <v>3.2042023443893938E-2</v>
      </c>
    </row>
    <row r="123" spans="2:13" x14ac:dyDescent="0.25">
      <c r="B123" s="165" t="s">
        <v>105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7">
        <f t="shared" si="69"/>
        <v>1.0920048619082992</v>
      </c>
      <c r="K123" s="166">
        <f t="shared" si="70"/>
        <v>12635</v>
      </c>
      <c r="L123" s="166">
        <f t="shared" si="71"/>
        <v>32343</v>
      </c>
      <c r="M123" s="167">
        <f t="shared" si="68"/>
        <v>1.7039779377469574E-2</v>
      </c>
    </row>
    <row r="124" spans="2:13" x14ac:dyDescent="0.25">
      <c r="B124" s="165" t="s">
        <v>102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7">
        <f t="shared" si="69"/>
        <v>0.93797292976659907</v>
      </c>
      <c r="K124" s="166">
        <f t="shared" si="70"/>
        <v>2341</v>
      </c>
      <c r="L124" s="166">
        <f t="shared" si="71"/>
        <v>26403</v>
      </c>
      <c r="M124" s="167">
        <f t="shared" si="68"/>
        <v>1.5002244066424366E-2</v>
      </c>
    </row>
    <row r="125" spans="2:13" x14ac:dyDescent="0.25">
      <c r="B125" s="161" t="s">
        <v>109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3">
        <f t="shared" si="69"/>
        <v>1.2170373650328687</v>
      </c>
      <c r="K125" s="162">
        <f t="shared" si="70"/>
        <v>4384</v>
      </c>
      <c r="L125" s="162">
        <f t="shared" si="71"/>
        <v>35731</v>
      </c>
      <c r="M125" s="163">
        <f t="shared" si="68"/>
        <v>1.7900279848283508E-2</v>
      </c>
    </row>
    <row r="126" spans="2:13" x14ac:dyDescent="0.25">
      <c r="B126" s="165" t="s">
        <v>112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72">IFERROR(H126/G126-1,"-")</f>
        <v>-5.8675958188153299E-2</v>
      </c>
      <c r="J126" s="167">
        <f t="shared" si="69"/>
        <v>5.5004812319538017</v>
      </c>
      <c r="K126" s="166">
        <f t="shared" si="70"/>
        <v>-421</v>
      </c>
      <c r="L126" s="166">
        <f t="shared" si="71"/>
        <v>5715</v>
      </c>
      <c r="M126" s="167">
        <f t="shared" si="68"/>
        <v>1.857404979187384E-3</v>
      </c>
    </row>
    <row r="127" spans="2:13" x14ac:dyDescent="0.25">
      <c r="B127" s="165" t="s">
        <v>115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72"/>
        <v>8.4267631103074114E-2</v>
      </c>
      <c r="J127" s="167">
        <f t="shared" si="69"/>
        <v>2.0160965794768613</v>
      </c>
      <c r="K127" s="166">
        <f t="shared" si="70"/>
        <v>699</v>
      </c>
      <c r="L127" s="166">
        <f t="shared" si="71"/>
        <v>6012</v>
      </c>
      <c r="M127" s="167">
        <f t="shared" si="68"/>
        <v>2.4734232133271144E-3</v>
      </c>
    </row>
    <row r="128" spans="2:13" x14ac:dyDescent="0.25">
      <c r="B128" s="165" t="s">
        <v>118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72"/>
        <v>7.5655563430191419E-2</v>
      </c>
      <c r="J128" s="167">
        <f t="shared" si="69"/>
        <v>0.40207852193995386</v>
      </c>
      <c r="K128" s="166">
        <f t="shared" si="70"/>
        <v>427</v>
      </c>
      <c r="L128" s="166">
        <f t="shared" si="71"/>
        <v>1741</v>
      </c>
      <c r="M128" s="167">
        <f t="shared" si="68"/>
        <v>1.6695744194028144E-3</v>
      </c>
    </row>
    <row r="129" spans="2:13" x14ac:dyDescent="0.25">
      <c r="B129" s="165" t="s">
        <v>125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72"/>
        <v>7.4937027707808523E-2</v>
      </c>
      <c r="J129" s="167">
        <f t="shared" si="69"/>
        <v>2.1378676470588234</v>
      </c>
      <c r="K129" s="166">
        <f t="shared" si="70"/>
        <v>119</v>
      </c>
      <c r="L129" s="166">
        <f t="shared" si="71"/>
        <v>1163</v>
      </c>
      <c r="M129" s="167">
        <f t="shared" si="68"/>
        <v>4.6943889539130361E-4</v>
      </c>
    </row>
    <row r="130" spans="2:13" x14ac:dyDescent="0.25">
      <c r="B130" s="165" t="s">
        <v>121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72"/>
        <v>0.25961538461538458</v>
      </c>
      <c r="J130" s="167">
        <f t="shared" si="69"/>
        <v>2.2016293279022405</v>
      </c>
      <c r="K130" s="166">
        <f t="shared" si="70"/>
        <v>324</v>
      </c>
      <c r="L130" s="166">
        <f t="shared" si="71"/>
        <v>1081</v>
      </c>
      <c r="M130" s="167">
        <f t="shared" si="68"/>
        <v>4.323127964587752E-4</v>
      </c>
    </row>
    <row r="131" spans="2:13" x14ac:dyDescent="0.25">
      <c r="B131" s="165" t="s">
        <v>130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72"/>
        <v>-0.20932754880694138</v>
      </c>
      <c r="J131" s="167">
        <f t="shared" si="69"/>
        <v>8</v>
      </c>
      <c r="K131" s="166">
        <f t="shared" si="70"/>
        <v>-193</v>
      </c>
      <c r="L131" s="166">
        <f t="shared" si="71"/>
        <v>648</v>
      </c>
      <c r="M131" s="167">
        <f t="shared" si="68"/>
        <v>2.0048093423565339E-4</v>
      </c>
    </row>
    <row r="132" spans="2:13" x14ac:dyDescent="0.25">
      <c r="B132" s="165" t="s">
        <v>133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72"/>
        <v>2.0669992872416332E-2</v>
      </c>
      <c r="J132" s="167">
        <f t="shared" si="69"/>
        <v>6.3814432989690726</v>
      </c>
      <c r="K132" s="166">
        <f t="shared" si="70"/>
        <v>29</v>
      </c>
      <c r="L132" s="166">
        <f t="shared" si="71"/>
        <v>1238</v>
      </c>
      <c r="M132" s="167">
        <f t="shared" si="68"/>
        <v>3.9381165682504204E-4</v>
      </c>
    </row>
    <row r="133" spans="2:13" x14ac:dyDescent="0.25">
      <c r="B133" s="170" t="s">
        <v>147</v>
      </c>
      <c r="C133" s="171">
        <f t="shared" ref="C133" si="73">C125-SUM(C126:C132)</f>
        <v>17698</v>
      </c>
      <c r="D133" s="171">
        <f t="shared" ref="D133:E133" si="74">D125-SUM(D126:D132)</f>
        <v>19698</v>
      </c>
      <c r="E133" s="171">
        <f t="shared" si="74"/>
        <v>32535</v>
      </c>
      <c r="F133" s="171">
        <f t="shared" ref="F133:H133" si="75">F125-SUM(F126:F132)</f>
        <v>33445</v>
      </c>
      <c r="G133" s="171">
        <f t="shared" si="75"/>
        <v>34431</v>
      </c>
      <c r="H133" s="171">
        <f t="shared" si="75"/>
        <v>37831</v>
      </c>
      <c r="I133" s="182">
        <f t="shared" si="72"/>
        <v>9.8748221079840937E-2</v>
      </c>
      <c r="J133" s="172">
        <f t="shared" si="69"/>
        <v>0.92055030967610918</v>
      </c>
      <c r="K133" s="171">
        <f>H133-G133</f>
        <v>3400</v>
      </c>
      <c r="L133" s="171">
        <f t="shared" si="71"/>
        <v>18133</v>
      </c>
      <c r="M133" s="172">
        <f t="shared" si="68"/>
        <v>1.0403832953455422E-2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65594</v>
      </c>
      <c r="D135" s="178">
        <v>62317</v>
      </c>
      <c r="E135" s="178">
        <v>170296</v>
      </c>
      <c r="F135" s="178">
        <v>183132</v>
      </c>
      <c r="G135" s="178">
        <v>192634</v>
      </c>
      <c r="H135" s="178">
        <v>189476</v>
      </c>
      <c r="I135" s="179">
        <f>IFERROR(H135/G135-1,"-")</f>
        <v>-1.6393783028956443E-2</v>
      </c>
      <c r="J135" s="179">
        <f>IFERROR(H135/D135-1,"-")</f>
        <v>2.0405186385737437</v>
      </c>
      <c r="K135" s="178">
        <f>H135-G135</f>
        <v>-3158</v>
      </c>
      <c r="L135" s="178">
        <f>H135-D135</f>
        <v>127159</v>
      </c>
      <c r="M135" s="179">
        <f t="shared" ref="M135:M147" si="76">H135/H$9</f>
        <v>5.2107442380294459E-2</v>
      </c>
    </row>
    <row r="136" spans="2:13" x14ac:dyDescent="0.25">
      <c r="B136" s="161" t="s">
        <v>99</v>
      </c>
      <c r="C136" s="162">
        <v>10674</v>
      </c>
      <c r="D136" s="162">
        <v>32424</v>
      </c>
      <c r="E136" s="162">
        <v>21054</v>
      </c>
      <c r="F136" s="162">
        <v>23092</v>
      </c>
      <c r="G136" s="162">
        <v>20158</v>
      </c>
      <c r="H136" s="162">
        <v>21078</v>
      </c>
      <c r="I136" s="180">
        <f>IFERROR(H136/G136-1,"-")</f>
        <v>4.5639448357972068E-2</v>
      </c>
      <c r="J136" s="163">
        <f t="shared" ref="J136:J147" si="77">IFERROR(H136/D136-1,"-")</f>
        <v>-0.34992598075499626</v>
      </c>
      <c r="K136" s="162">
        <f t="shared" ref="K136:K146" si="78">H136-G136</f>
        <v>920</v>
      </c>
      <c r="L136" s="162">
        <f t="shared" ref="L136:L147" si="79">H136-D136</f>
        <v>-11346</v>
      </c>
      <c r="M136" s="163">
        <f t="shared" si="76"/>
        <v>5.7966215799987678E-3</v>
      </c>
    </row>
    <row r="137" spans="2:13" x14ac:dyDescent="0.25">
      <c r="B137" s="165" t="s">
        <v>105</v>
      </c>
      <c r="C137" s="166">
        <v>7684</v>
      </c>
      <c r="D137" s="166">
        <v>24748</v>
      </c>
      <c r="E137" s="166">
        <v>14712</v>
      </c>
      <c r="F137" s="166">
        <v>15109</v>
      </c>
      <c r="G137" s="166">
        <v>13314</v>
      </c>
      <c r="H137" s="166">
        <v>12630</v>
      </c>
      <c r="I137" s="181">
        <f>IFERROR(H137/G137-1,"-")</f>
        <v>-5.1374493014871514E-2</v>
      </c>
      <c r="J137" s="167">
        <f t="shared" si="77"/>
        <v>-0.48965572975593985</v>
      </c>
      <c r="K137" s="166">
        <f t="shared" si="78"/>
        <v>-684</v>
      </c>
      <c r="L137" s="166">
        <f t="shared" si="79"/>
        <v>-12118</v>
      </c>
      <c r="M137" s="167">
        <f t="shared" si="76"/>
        <v>3.4733528112432127E-3</v>
      </c>
    </row>
    <row r="138" spans="2:13" x14ac:dyDescent="0.25">
      <c r="B138" s="165" t="s">
        <v>102</v>
      </c>
      <c r="C138" s="166">
        <v>2990</v>
      </c>
      <c r="D138" s="166">
        <v>7676</v>
      </c>
      <c r="E138" s="166">
        <v>6342</v>
      </c>
      <c r="F138" s="166">
        <v>7983</v>
      </c>
      <c r="G138" s="166">
        <v>6844</v>
      </c>
      <c r="H138" s="166">
        <v>8448</v>
      </c>
      <c r="I138" s="181">
        <f>IFERROR(H138/G138-1,"-")</f>
        <v>0.23436586791350078</v>
      </c>
      <c r="J138" s="167">
        <f t="shared" si="77"/>
        <v>0.10057321521625839</v>
      </c>
      <c r="K138" s="166">
        <f t="shared" si="78"/>
        <v>1604</v>
      </c>
      <c r="L138" s="166">
        <f t="shared" si="79"/>
        <v>772</v>
      </c>
      <c r="M138" s="167">
        <f t="shared" si="76"/>
        <v>2.3232687687555552E-3</v>
      </c>
    </row>
    <row r="139" spans="2:13" x14ac:dyDescent="0.25">
      <c r="B139" s="161" t="s">
        <v>109</v>
      </c>
      <c r="C139" s="162">
        <v>54920</v>
      </c>
      <c r="D139" s="162">
        <v>29893</v>
      </c>
      <c r="E139" s="162">
        <v>149242</v>
      </c>
      <c r="F139" s="162">
        <v>160040</v>
      </c>
      <c r="G139" s="162">
        <v>172476</v>
      </c>
      <c r="H139" s="162">
        <v>168398</v>
      </c>
      <c r="I139" s="180">
        <f>IFERROR(H139/G139-1,"-")</f>
        <v>-2.3643869291959496E-2</v>
      </c>
      <c r="J139" s="163">
        <f t="shared" si="77"/>
        <v>4.6333589803632957</v>
      </c>
      <c r="K139" s="162">
        <f t="shared" si="78"/>
        <v>-4078</v>
      </c>
      <c r="L139" s="162">
        <f t="shared" si="79"/>
        <v>138505</v>
      </c>
      <c r="M139" s="163">
        <f t="shared" si="76"/>
        <v>4.6310820800295686E-2</v>
      </c>
    </row>
    <row r="140" spans="2:13" x14ac:dyDescent="0.25">
      <c r="B140" s="165" t="s">
        <v>112</v>
      </c>
      <c r="C140" s="166">
        <v>22034</v>
      </c>
      <c r="D140" s="166">
        <v>4017</v>
      </c>
      <c r="E140" s="166">
        <v>63251</v>
      </c>
      <c r="F140" s="166">
        <v>67774</v>
      </c>
      <c r="G140" s="166">
        <v>77144</v>
      </c>
      <c r="H140" s="166">
        <v>78491</v>
      </c>
      <c r="I140" s="181">
        <f t="shared" ref="I140:I147" si="80">IFERROR(H140/G140-1,"-")</f>
        <v>1.7460852431815832E-2</v>
      </c>
      <c r="J140" s="167">
        <f t="shared" si="77"/>
        <v>18.539706248444112</v>
      </c>
      <c r="K140" s="166">
        <f t="shared" si="78"/>
        <v>1347</v>
      </c>
      <c r="L140" s="166">
        <f t="shared" si="79"/>
        <v>74474</v>
      </c>
      <c r="M140" s="167">
        <f t="shared" si="76"/>
        <v>2.1585663935652494E-2</v>
      </c>
    </row>
    <row r="141" spans="2:13" x14ac:dyDescent="0.25">
      <c r="B141" s="165" t="s">
        <v>115</v>
      </c>
      <c r="C141" s="166">
        <v>4241</v>
      </c>
      <c r="D141" s="166">
        <v>3089</v>
      </c>
      <c r="E141" s="166">
        <v>9755</v>
      </c>
      <c r="F141" s="166">
        <v>13190</v>
      </c>
      <c r="G141" s="166">
        <v>14121</v>
      </c>
      <c r="H141" s="166">
        <v>13538</v>
      </c>
      <c r="I141" s="181">
        <f t="shared" si="80"/>
        <v>-4.1286027901706657E-2</v>
      </c>
      <c r="J141" s="167">
        <f t="shared" si="77"/>
        <v>3.3826481061832308</v>
      </c>
      <c r="K141" s="166">
        <f t="shared" si="78"/>
        <v>-583</v>
      </c>
      <c r="L141" s="166">
        <f t="shared" si="79"/>
        <v>10449</v>
      </c>
      <c r="M141" s="167">
        <f t="shared" si="76"/>
        <v>3.7230602025819966E-3</v>
      </c>
    </row>
    <row r="142" spans="2:13" x14ac:dyDescent="0.25">
      <c r="B142" s="165" t="s">
        <v>118</v>
      </c>
      <c r="C142" s="166">
        <v>4440</v>
      </c>
      <c r="D142" s="166">
        <v>7345</v>
      </c>
      <c r="E142" s="166">
        <v>18944</v>
      </c>
      <c r="F142" s="166">
        <v>17145</v>
      </c>
      <c r="G142" s="166">
        <v>17361</v>
      </c>
      <c r="H142" s="166">
        <v>15659</v>
      </c>
      <c r="I142" s="181">
        <f t="shared" si="80"/>
        <v>-9.8035827429295508E-2</v>
      </c>
      <c r="J142" s="167">
        <f t="shared" si="77"/>
        <v>1.1319264805990468</v>
      </c>
      <c r="K142" s="166">
        <f t="shared" si="78"/>
        <v>-1702</v>
      </c>
      <c r="L142" s="166">
        <f t="shared" si="79"/>
        <v>8314</v>
      </c>
      <c r="M142" s="167">
        <f t="shared" si="76"/>
        <v>4.3063524680330536E-3</v>
      </c>
    </row>
    <row r="143" spans="2:13" x14ac:dyDescent="0.25">
      <c r="B143" s="165" t="s">
        <v>125</v>
      </c>
      <c r="C143" s="166">
        <v>934</v>
      </c>
      <c r="D143" s="166">
        <v>531</v>
      </c>
      <c r="E143" s="166">
        <v>7178</v>
      </c>
      <c r="F143" s="166">
        <v>5991</v>
      </c>
      <c r="G143" s="166">
        <v>4284</v>
      </c>
      <c r="H143" s="166">
        <v>3951</v>
      </c>
      <c r="I143" s="181">
        <f t="shared" si="80"/>
        <v>-7.7731092436974736E-2</v>
      </c>
      <c r="J143" s="167">
        <f t="shared" si="77"/>
        <v>6.4406779661016946</v>
      </c>
      <c r="K143" s="166">
        <f t="shared" si="78"/>
        <v>-333</v>
      </c>
      <c r="L143" s="166">
        <f t="shared" si="79"/>
        <v>3420</v>
      </c>
      <c r="M143" s="167">
        <f t="shared" si="76"/>
        <v>1.086557162091998E-3</v>
      </c>
    </row>
    <row r="144" spans="2:13" x14ac:dyDescent="0.25">
      <c r="B144" s="165" t="s">
        <v>121</v>
      </c>
      <c r="C144" s="166">
        <v>1399</v>
      </c>
      <c r="D144" s="166">
        <v>1259</v>
      </c>
      <c r="E144" s="166">
        <v>2969</v>
      </c>
      <c r="F144" s="166">
        <v>3554</v>
      </c>
      <c r="G144" s="166">
        <v>4075</v>
      </c>
      <c r="H144" s="166">
        <v>2995</v>
      </c>
      <c r="I144" s="181">
        <f t="shared" si="80"/>
        <v>-0.26503067484662579</v>
      </c>
      <c r="J144" s="167">
        <f t="shared" si="77"/>
        <v>1.3788721207307386</v>
      </c>
      <c r="K144" s="166">
        <f t="shared" si="78"/>
        <v>-1080</v>
      </c>
      <c r="L144" s="166">
        <f t="shared" si="79"/>
        <v>1736</v>
      </c>
      <c r="M144" s="167">
        <f t="shared" si="76"/>
        <v>8.2364938002164867E-4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1877</v>
      </c>
      <c r="F145" s="166">
        <v>2260</v>
      </c>
      <c r="G145" s="166">
        <v>2026</v>
      </c>
      <c r="H145" s="166">
        <v>2316</v>
      </c>
      <c r="I145" s="181">
        <f t="shared" si="80"/>
        <v>0.14313919052319846</v>
      </c>
      <c r="J145" s="167">
        <f t="shared" si="77"/>
        <v>35.1875</v>
      </c>
      <c r="K145" s="166">
        <f t="shared" si="78"/>
        <v>290</v>
      </c>
      <c r="L145" s="166">
        <f t="shared" si="79"/>
        <v>2252</v>
      </c>
      <c r="M145" s="167">
        <f t="shared" si="76"/>
        <v>6.3691885279804278E-4</v>
      </c>
    </row>
    <row r="146" spans="2:13" x14ac:dyDescent="0.25">
      <c r="B146" s="165" t="s">
        <v>133</v>
      </c>
      <c r="C146" s="166">
        <v>3936</v>
      </c>
      <c r="D146" s="166">
        <v>53</v>
      </c>
      <c r="E146" s="166">
        <v>926</v>
      </c>
      <c r="F146" s="166">
        <v>1630</v>
      </c>
      <c r="G146" s="166">
        <v>1487</v>
      </c>
      <c r="H146" s="166">
        <v>1126</v>
      </c>
      <c r="I146" s="181">
        <f t="shared" si="80"/>
        <v>-0.24277067921990581</v>
      </c>
      <c r="J146" s="167">
        <f t="shared" si="77"/>
        <v>20.245283018867923</v>
      </c>
      <c r="K146" s="166">
        <f t="shared" si="78"/>
        <v>-361</v>
      </c>
      <c r="L146" s="166">
        <f t="shared" si="79"/>
        <v>1073</v>
      </c>
      <c r="M146" s="167">
        <f t="shared" si="76"/>
        <v>3.09659165911311E-4</v>
      </c>
    </row>
    <row r="147" spans="2:13" x14ac:dyDescent="0.25">
      <c r="B147" s="170" t="s">
        <v>147</v>
      </c>
      <c r="C147" s="171">
        <f t="shared" ref="C147" si="81">C139-SUM(C140:C146)</f>
        <v>15975</v>
      </c>
      <c r="D147" s="171">
        <f t="shared" ref="D147:E147" si="82">D139-SUM(D140:D146)</f>
        <v>13535</v>
      </c>
      <c r="E147" s="171">
        <f t="shared" si="82"/>
        <v>44342</v>
      </c>
      <c r="F147" s="171">
        <f t="shared" ref="F147:H147" si="83">F139-SUM(F140:F146)</f>
        <v>48496</v>
      </c>
      <c r="G147" s="171">
        <f t="shared" si="83"/>
        <v>51978</v>
      </c>
      <c r="H147" s="171">
        <f t="shared" si="83"/>
        <v>50322</v>
      </c>
      <c r="I147" s="182">
        <f t="shared" si="80"/>
        <v>-3.185963292162064E-2</v>
      </c>
      <c r="J147" s="172">
        <f t="shared" si="77"/>
        <v>2.7179165127447358</v>
      </c>
      <c r="K147" s="171">
        <f>H147-G147</f>
        <v>-1656</v>
      </c>
      <c r="L147" s="171">
        <f t="shared" si="79"/>
        <v>36787</v>
      </c>
      <c r="M147" s="172">
        <f t="shared" si="76"/>
        <v>1.3838959633205142E-2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27902</v>
      </c>
      <c r="D149" s="178">
        <v>35117</v>
      </c>
      <c r="E149" s="178">
        <v>72444</v>
      </c>
      <c r="F149" s="178">
        <v>79555</v>
      </c>
      <c r="G149" s="178">
        <v>83503</v>
      </c>
      <c r="H149" s="178">
        <v>83254</v>
      </c>
      <c r="I149" s="179">
        <f>IFERROR(H149/G149-1,"-")</f>
        <v>-2.9819287929775395E-3</v>
      </c>
      <c r="J149" s="179">
        <f>IFERROR(H149/D149-1,"-")</f>
        <v>1.3707606002790671</v>
      </c>
      <c r="K149" s="178">
        <f>H149-G149</f>
        <v>-249</v>
      </c>
      <c r="L149" s="178">
        <f>H149-D149</f>
        <v>48137</v>
      </c>
      <c r="M149" s="179">
        <f t="shared" ref="M149:M161" si="84">H149/H$9</f>
        <v>2.2895527707620145E-2</v>
      </c>
    </row>
    <row r="150" spans="2:13" x14ac:dyDescent="0.25">
      <c r="B150" s="161" t="s">
        <v>99</v>
      </c>
      <c r="C150" s="162">
        <v>10922</v>
      </c>
      <c r="D150" s="162">
        <v>23158</v>
      </c>
      <c r="E150" s="162">
        <v>38906</v>
      </c>
      <c r="F150" s="162">
        <v>41245</v>
      </c>
      <c r="G150" s="162">
        <v>37487</v>
      </c>
      <c r="H150" s="162">
        <v>36630</v>
      </c>
      <c r="I150" s="180">
        <f>IFERROR(H150/G150-1,"-")</f>
        <v>-2.2861258569637499E-2</v>
      </c>
      <c r="J150" s="163">
        <f t="shared" ref="J150:J161" si="85">IFERROR(H150/D150-1,"-")</f>
        <v>0.58174281025995334</v>
      </c>
      <c r="K150" s="162">
        <f t="shared" ref="K150:K160" si="86">H150-G150</f>
        <v>-857</v>
      </c>
      <c r="L150" s="162">
        <f t="shared" ref="L150:L161" si="87">H150-D150</f>
        <v>13472</v>
      </c>
      <c r="M150" s="163">
        <f t="shared" si="84"/>
        <v>1.007354817702604E-2</v>
      </c>
    </row>
    <row r="151" spans="2:13" x14ac:dyDescent="0.25">
      <c r="B151" s="165" t="s">
        <v>105</v>
      </c>
      <c r="C151" s="166">
        <v>5655</v>
      </c>
      <c r="D151" s="166">
        <v>18490</v>
      </c>
      <c r="E151" s="166">
        <v>27610</v>
      </c>
      <c r="F151" s="166">
        <v>29642</v>
      </c>
      <c r="G151" s="166">
        <v>25056</v>
      </c>
      <c r="H151" s="166">
        <v>22561</v>
      </c>
      <c r="I151" s="181">
        <f>IFERROR(H151/G151-1,"-")</f>
        <v>-9.9576947637292412E-2</v>
      </c>
      <c r="J151" s="167">
        <f t="shared" si="85"/>
        <v>0.22017306652244462</v>
      </c>
      <c r="K151" s="166">
        <f t="shared" si="86"/>
        <v>-2495</v>
      </c>
      <c r="L151" s="166">
        <f t="shared" si="87"/>
        <v>4071</v>
      </c>
      <c r="M151" s="167">
        <f t="shared" si="84"/>
        <v>6.2044586519760985E-3</v>
      </c>
    </row>
    <row r="152" spans="2:13" x14ac:dyDescent="0.25">
      <c r="B152" s="165" t="s">
        <v>102</v>
      </c>
      <c r="C152" s="166">
        <v>5267</v>
      </c>
      <c r="D152" s="166">
        <v>4668</v>
      </c>
      <c r="E152" s="166">
        <v>11296</v>
      </c>
      <c r="F152" s="166">
        <v>11603</v>
      </c>
      <c r="G152" s="166">
        <v>12431</v>
      </c>
      <c r="H152" s="166">
        <v>14069</v>
      </c>
      <c r="I152" s="181">
        <f>IFERROR(H152/G152-1,"-")</f>
        <v>0.1317673558040382</v>
      </c>
      <c r="J152" s="167">
        <f t="shared" si="85"/>
        <v>2.013924592973436</v>
      </c>
      <c r="K152" s="166">
        <f t="shared" si="86"/>
        <v>1638</v>
      </c>
      <c r="L152" s="166">
        <f t="shared" si="87"/>
        <v>9401</v>
      </c>
      <c r="M152" s="167">
        <f t="shared" si="84"/>
        <v>3.8690895250499415E-3</v>
      </c>
    </row>
    <row r="153" spans="2:13" x14ac:dyDescent="0.25">
      <c r="B153" s="161" t="s">
        <v>109</v>
      </c>
      <c r="C153" s="162">
        <v>16980</v>
      </c>
      <c r="D153" s="162">
        <v>11959</v>
      </c>
      <c r="E153" s="162">
        <v>33538</v>
      </c>
      <c r="F153" s="162">
        <v>38310</v>
      </c>
      <c r="G153" s="162">
        <v>46016</v>
      </c>
      <c r="H153" s="162">
        <v>46624</v>
      </c>
      <c r="I153" s="180">
        <f>IFERROR(H153/G153-1,"-")</f>
        <v>1.3212795549374157E-2</v>
      </c>
      <c r="J153" s="163">
        <f t="shared" si="85"/>
        <v>2.8986537335897649</v>
      </c>
      <c r="K153" s="162">
        <f t="shared" si="86"/>
        <v>608</v>
      </c>
      <c r="L153" s="162">
        <f t="shared" si="87"/>
        <v>34665</v>
      </c>
      <c r="M153" s="163">
        <f t="shared" si="84"/>
        <v>1.2821979530594106E-2</v>
      </c>
    </row>
    <row r="154" spans="2:13" x14ac:dyDescent="0.25">
      <c r="B154" s="165" t="s">
        <v>112</v>
      </c>
      <c r="C154" s="166">
        <v>4966</v>
      </c>
      <c r="D154" s="166">
        <v>763</v>
      </c>
      <c r="E154" s="166">
        <v>12224</v>
      </c>
      <c r="F154" s="166">
        <v>12143</v>
      </c>
      <c r="G154" s="166">
        <v>13524</v>
      </c>
      <c r="H154" s="166">
        <v>11948</v>
      </c>
      <c r="I154" s="181">
        <f t="shared" ref="I154:I161" si="88">IFERROR(H154/G154-1,"-")</f>
        <v>-0.11653356994971897</v>
      </c>
      <c r="J154" s="167">
        <f t="shared" si="85"/>
        <v>14.65923984272608</v>
      </c>
      <c r="K154" s="166">
        <f t="shared" si="86"/>
        <v>-1576</v>
      </c>
      <c r="L154" s="166">
        <f t="shared" si="87"/>
        <v>11185</v>
      </c>
      <c r="M154" s="167">
        <f t="shared" si="84"/>
        <v>3.2857972595988841E-3</v>
      </c>
    </row>
    <row r="155" spans="2:13" x14ac:dyDescent="0.25">
      <c r="B155" s="165" t="s">
        <v>115</v>
      </c>
      <c r="C155" s="166">
        <v>4391</v>
      </c>
      <c r="D155" s="166">
        <v>2227</v>
      </c>
      <c r="E155" s="166">
        <v>6898</v>
      </c>
      <c r="F155" s="166">
        <v>7378</v>
      </c>
      <c r="G155" s="166">
        <v>8010</v>
      </c>
      <c r="H155" s="166">
        <v>7744</v>
      </c>
      <c r="I155" s="181">
        <f t="shared" si="88"/>
        <v>-3.3208489388264706E-2</v>
      </c>
      <c r="J155" s="167">
        <f t="shared" si="85"/>
        <v>2.4773237539290527</v>
      </c>
      <c r="K155" s="166">
        <f t="shared" si="86"/>
        <v>-266</v>
      </c>
      <c r="L155" s="166">
        <f t="shared" si="87"/>
        <v>5517</v>
      </c>
      <c r="M155" s="167">
        <f t="shared" si="84"/>
        <v>2.1296630380259257E-3</v>
      </c>
    </row>
    <row r="156" spans="2:13" x14ac:dyDescent="0.25">
      <c r="B156" s="165" t="s">
        <v>118</v>
      </c>
      <c r="C156" s="166">
        <v>1925</v>
      </c>
      <c r="D156" s="166">
        <v>3077</v>
      </c>
      <c r="E156" s="166">
        <v>4050</v>
      </c>
      <c r="F156" s="166">
        <v>6162</v>
      </c>
      <c r="G156" s="166">
        <v>7885</v>
      </c>
      <c r="H156" s="166">
        <v>11422</v>
      </c>
      <c r="I156" s="181">
        <f t="shared" si="88"/>
        <v>0.44857324032974</v>
      </c>
      <c r="J156" s="167">
        <f t="shared" si="85"/>
        <v>2.7120571985700357</v>
      </c>
      <c r="K156" s="166">
        <f t="shared" si="86"/>
        <v>3537</v>
      </c>
      <c r="L156" s="166">
        <f t="shared" si="87"/>
        <v>8345</v>
      </c>
      <c r="M156" s="167">
        <f t="shared" si="84"/>
        <v>3.1411429778321438E-3</v>
      </c>
    </row>
    <row r="157" spans="2:13" x14ac:dyDescent="0.25">
      <c r="B157" s="165" t="s">
        <v>125</v>
      </c>
      <c r="C157" s="166">
        <v>550</v>
      </c>
      <c r="D157" s="166">
        <v>378</v>
      </c>
      <c r="E157" s="166">
        <v>1034</v>
      </c>
      <c r="F157" s="166">
        <v>1199</v>
      </c>
      <c r="G157" s="166">
        <v>1797</v>
      </c>
      <c r="H157" s="166">
        <v>1622</v>
      </c>
      <c r="I157" s="181">
        <f t="shared" si="88"/>
        <v>-9.7384529771841977E-2</v>
      </c>
      <c r="J157" s="167">
        <f t="shared" si="85"/>
        <v>3.2910052910052912</v>
      </c>
      <c r="K157" s="166">
        <f t="shared" si="86"/>
        <v>-175</v>
      </c>
      <c r="L157" s="166">
        <f t="shared" si="87"/>
        <v>1244</v>
      </c>
      <c r="M157" s="167">
        <f t="shared" si="84"/>
        <v>4.4606320347082273E-4</v>
      </c>
    </row>
    <row r="158" spans="2:13" x14ac:dyDescent="0.25">
      <c r="B158" s="165" t="s">
        <v>121</v>
      </c>
      <c r="C158" s="166">
        <v>818</v>
      </c>
      <c r="D158" s="166">
        <v>954</v>
      </c>
      <c r="E158" s="166">
        <v>2080</v>
      </c>
      <c r="F158" s="166">
        <v>1957</v>
      </c>
      <c r="G158" s="166">
        <v>2361</v>
      </c>
      <c r="H158" s="166">
        <v>1795</v>
      </c>
      <c r="I158" s="181">
        <f t="shared" si="88"/>
        <v>-0.23972892842016091</v>
      </c>
      <c r="J158" s="167">
        <f t="shared" si="85"/>
        <v>0.88155136268343814</v>
      </c>
      <c r="K158" s="166">
        <f t="shared" si="86"/>
        <v>-566</v>
      </c>
      <c r="L158" s="166">
        <f t="shared" si="87"/>
        <v>841</v>
      </c>
      <c r="M158" s="167">
        <f t="shared" si="84"/>
        <v>4.9363961173250724E-4</v>
      </c>
    </row>
    <row r="159" spans="2:13" x14ac:dyDescent="0.25">
      <c r="B159" s="165" t="s">
        <v>130</v>
      </c>
      <c r="C159" s="166">
        <v>336</v>
      </c>
      <c r="D159" s="166">
        <v>37</v>
      </c>
      <c r="E159" s="166">
        <v>282</v>
      </c>
      <c r="F159" s="166">
        <v>412</v>
      </c>
      <c r="G159" s="166">
        <v>293</v>
      </c>
      <c r="H159" s="166">
        <v>298</v>
      </c>
      <c r="I159" s="181">
        <f t="shared" si="88"/>
        <v>1.7064846416382284E-2</v>
      </c>
      <c r="J159" s="167">
        <f t="shared" si="85"/>
        <v>7.0540540540540544</v>
      </c>
      <c r="K159" s="166">
        <f t="shared" si="86"/>
        <v>5</v>
      </c>
      <c r="L159" s="166">
        <f t="shared" si="87"/>
        <v>261</v>
      </c>
      <c r="M159" s="167">
        <f t="shared" si="84"/>
        <v>8.1952425791803431E-5</v>
      </c>
    </row>
    <row r="160" spans="2:13" x14ac:dyDescent="0.25">
      <c r="B160" s="165" t="s">
        <v>133</v>
      </c>
      <c r="C160" s="166">
        <v>420</v>
      </c>
      <c r="D160" s="166">
        <v>69</v>
      </c>
      <c r="E160" s="166">
        <v>399</v>
      </c>
      <c r="F160" s="166">
        <v>542</v>
      </c>
      <c r="G160" s="166">
        <v>497</v>
      </c>
      <c r="H160" s="166">
        <v>385</v>
      </c>
      <c r="I160" s="181">
        <f t="shared" si="88"/>
        <v>-0.22535211267605637</v>
      </c>
      <c r="J160" s="167">
        <f t="shared" si="85"/>
        <v>4.5797101449275361</v>
      </c>
      <c r="K160" s="166">
        <f t="shared" si="86"/>
        <v>-112</v>
      </c>
      <c r="L160" s="166">
        <f t="shared" si="87"/>
        <v>316</v>
      </c>
      <c r="M160" s="167">
        <f t="shared" si="84"/>
        <v>1.0587813399276619E-4</v>
      </c>
    </row>
    <row r="161" spans="2:13" x14ac:dyDescent="0.25">
      <c r="B161" s="170" t="s">
        <v>147</v>
      </c>
      <c r="C161" s="171">
        <f t="shared" ref="C161" si="89">C153-SUM(C154:C160)</f>
        <v>3574</v>
      </c>
      <c r="D161" s="171">
        <f t="shared" ref="D161:E161" si="90">D153-SUM(D154:D160)</f>
        <v>4454</v>
      </c>
      <c r="E161" s="171">
        <f t="shared" si="90"/>
        <v>6571</v>
      </c>
      <c r="F161" s="171">
        <f t="shared" ref="F161:H161" si="91">F153-SUM(F154:F160)</f>
        <v>8517</v>
      </c>
      <c r="G161" s="171">
        <f t="shared" si="91"/>
        <v>11649</v>
      </c>
      <c r="H161" s="171">
        <f t="shared" si="91"/>
        <v>11410</v>
      </c>
      <c r="I161" s="182">
        <f t="shared" si="88"/>
        <v>-2.0516782556442625E-2</v>
      </c>
      <c r="J161" s="172">
        <f t="shared" si="85"/>
        <v>1.5617422541535699</v>
      </c>
      <c r="K161" s="171">
        <f>H161-G161</f>
        <v>-239</v>
      </c>
      <c r="L161" s="171">
        <f t="shared" si="87"/>
        <v>6956</v>
      </c>
      <c r="M161" s="172">
        <f t="shared" si="84"/>
        <v>3.1378428801492526E-3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777B7-ABBD-4063-BDBD-DD4CEE550ECA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54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914906</v>
      </c>
      <c r="D9" s="178">
        <f t="shared" si="0"/>
        <v>808744</v>
      </c>
      <c r="E9" s="178">
        <f t="shared" si="0"/>
        <v>2458403</v>
      </c>
      <c r="F9" s="178">
        <f t="shared" si="0"/>
        <v>2697945</v>
      </c>
      <c r="G9" s="178">
        <f t="shared" si="0"/>
        <v>2857454</v>
      </c>
      <c r="H9" s="178">
        <f t="shared" si="0"/>
        <v>2796345</v>
      </c>
      <c r="I9" s="179">
        <f>IFERROR(H9/G9-1,"-")</f>
        <v>-2.1385821084083934E-2</v>
      </c>
      <c r="J9" s="178">
        <f t="shared" ref="J9:J21" si="1">H9-G9</f>
        <v>-61109</v>
      </c>
      <c r="K9" s="179">
        <f t="shared" ref="K9:K21" si="2">H9/H$9</f>
        <v>1</v>
      </c>
      <c r="N9" s="158" t="s">
        <v>70</v>
      </c>
      <c r="O9" s="178">
        <f t="shared" ref="O9:T9" si="3">O10+O13</f>
        <v>50818</v>
      </c>
      <c r="P9" s="178">
        <f t="shared" si="3"/>
        <v>51722</v>
      </c>
      <c r="Q9" s="178">
        <f t="shared" si="3"/>
        <v>140357</v>
      </c>
      <c r="R9" s="178">
        <f t="shared" si="3"/>
        <v>150841</v>
      </c>
      <c r="S9" s="178">
        <f t="shared" si="3"/>
        <v>159058</v>
      </c>
      <c r="T9" s="178">
        <f t="shared" si="3"/>
        <v>152915</v>
      </c>
      <c r="U9" s="179">
        <f>IFERROR(T9/S9-1,"-")</f>
        <v>-3.8621131914144513E-2</v>
      </c>
      <c r="V9" s="178">
        <f>T9-S9</f>
        <v>-6143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231991</v>
      </c>
      <c r="D10" s="162">
        <v>413182</v>
      </c>
      <c r="E10" s="162">
        <v>592134</v>
      </c>
      <c r="F10" s="162">
        <v>612891</v>
      </c>
      <c r="G10" s="162">
        <v>610401</v>
      </c>
      <c r="H10" s="162">
        <v>605751</v>
      </c>
      <c r="I10" s="180">
        <f>IFERROR(H10/G10-1,"-")</f>
        <v>-7.6179429588090208E-3</v>
      </c>
      <c r="J10" s="161">
        <f t="shared" si="1"/>
        <v>-4650</v>
      </c>
      <c r="K10" s="163">
        <f t="shared" si="2"/>
        <v>0.21662241247056424</v>
      </c>
      <c r="N10" s="161" t="s">
        <v>99</v>
      </c>
      <c r="O10" s="162">
        <v>8651</v>
      </c>
      <c r="P10" s="162">
        <v>27224</v>
      </c>
      <c r="Q10" s="162">
        <v>15256</v>
      </c>
      <c r="R10" s="162">
        <v>16684</v>
      </c>
      <c r="S10" s="162">
        <v>14538</v>
      </c>
      <c r="T10" s="162">
        <v>14294</v>
      </c>
      <c r="U10" s="180">
        <f>IFERROR(T10/S10-1,"-")</f>
        <v>-1.6783601595817821E-2</v>
      </c>
      <c r="V10" s="161">
        <f t="shared" ref="V10:V20" si="5">T10-S10</f>
        <v>-244</v>
      </c>
      <c r="W10" s="163">
        <f t="shared" si="4"/>
        <v>9.3476768139162281E-2</v>
      </c>
    </row>
    <row r="11" spans="1:23" x14ac:dyDescent="0.25">
      <c r="A11" s="164" t="s">
        <v>102</v>
      </c>
      <c r="B11" s="165" t="s">
        <v>105</v>
      </c>
      <c r="C11" s="166">
        <v>85272</v>
      </c>
      <c r="D11" s="166">
        <v>212682</v>
      </c>
      <c r="E11" s="166">
        <v>235952</v>
      </c>
      <c r="F11" s="166">
        <v>237602</v>
      </c>
      <c r="G11" s="166">
        <v>234916</v>
      </c>
      <c r="H11" s="166">
        <v>229750</v>
      </c>
      <c r="I11" s="181">
        <f>IFERROR(H11/G11-1,"-")</f>
        <v>-2.1990839278720919E-2</v>
      </c>
      <c r="J11" s="165">
        <f t="shared" si="1"/>
        <v>-5166</v>
      </c>
      <c r="K11" s="167">
        <f t="shared" si="2"/>
        <v>8.2160820642660323E-2</v>
      </c>
      <c r="N11" s="165" t="s">
        <v>105</v>
      </c>
      <c r="O11" s="166">
        <v>5982</v>
      </c>
      <c r="P11" s="166">
        <v>21570</v>
      </c>
      <c r="Q11" s="166">
        <v>10607</v>
      </c>
      <c r="R11" s="166">
        <v>10686</v>
      </c>
      <c r="S11" s="166">
        <v>9229</v>
      </c>
      <c r="T11" s="166">
        <v>8336</v>
      </c>
      <c r="U11" s="181">
        <f>IFERROR(T11/S11-1,"-")</f>
        <v>-9.6760212374038312E-2</v>
      </c>
      <c r="V11" s="165">
        <f t="shared" si="5"/>
        <v>-893</v>
      </c>
      <c r="W11" s="167">
        <f>T11/T$9</f>
        <v>5.4513945656083446E-2</v>
      </c>
    </row>
    <row r="12" spans="1:23" x14ac:dyDescent="0.25">
      <c r="A12" s="1"/>
      <c r="B12" s="165" t="s">
        <v>102</v>
      </c>
      <c r="C12" s="166">
        <v>146719</v>
      </c>
      <c r="D12" s="166">
        <v>200500</v>
      </c>
      <c r="E12" s="166">
        <v>356182</v>
      </c>
      <c r="F12" s="166">
        <v>375289</v>
      </c>
      <c r="G12" s="166">
        <v>375485</v>
      </c>
      <c r="H12" s="166">
        <v>376001</v>
      </c>
      <c r="I12" s="181">
        <f>IFERROR(H12/G12-1,"-")</f>
        <v>1.3742226720108164E-3</v>
      </c>
      <c r="J12" s="165">
        <f t="shared" si="1"/>
        <v>516</v>
      </c>
      <c r="K12" s="167">
        <f t="shared" si="2"/>
        <v>0.13446159182790393</v>
      </c>
      <c r="N12" s="165" t="s">
        <v>102</v>
      </c>
      <c r="O12" s="166">
        <v>2669</v>
      </c>
      <c r="P12" s="166">
        <v>5654</v>
      </c>
      <c r="Q12" s="166">
        <v>4649</v>
      </c>
      <c r="R12" s="166">
        <v>5998</v>
      </c>
      <c r="S12" s="166">
        <v>5309</v>
      </c>
      <c r="T12" s="166">
        <v>5958</v>
      </c>
      <c r="U12" s="181">
        <f>IFERROR(T12/S12-1,"-")</f>
        <v>0.12224524392540959</v>
      </c>
      <c r="V12" s="165">
        <f t="shared" si="5"/>
        <v>649</v>
      </c>
      <c r="W12" s="167">
        <f t="shared" si="4"/>
        <v>3.8962822483078835E-2</v>
      </c>
    </row>
    <row r="13" spans="1:23" s="57" customFormat="1" x14ac:dyDescent="0.25">
      <c r="B13" s="161" t="s">
        <v>109</v>
      </c>
      <c r="C13" s="162">
        <v>682915</v>
      </c>
      <c r="D13" s="162">
        <v>395562</v>
      </c>
      <c r="E13" s="162">
        <v>1866269</v>
      </c>
      <c r="F13" s="162">
        <v>2085054</v>
      </c>
      <c r="G13" s="162">
        <v>2247053</v>
      </c>
      <c r="H13" s="162">
        <v>2190594</v>
      </c>
      <c r="I13" s="180">
        <f>IFERROR(H13/G13-1,"-")</f>
        <v>-2.5125798100890329E-2</v>
      </c>
      <c r="J13" s="161">
        <f t="shared" si="1"/>
        <v>-56459</v>
      </c>
      <c r="K13" s="163">
        <f t="shared" si="2"/>
        <v>0.78337758752943576</v>
      </c>
      <c r="N13" s="161" t="s">
        <v>109</v>
      </c>
      <c r="O13" s="162">
        <v>42167</v>
      </c>
      <c r="P13" s="162">
        <v>24498</v>
      </c>
      <c r="Q13" s="162">
        <v>125101</v>
      </c>
      <c r="R13" s="162">
        <v>134157</v>
      </c>
      <c r="S13" s="162">
        <v>144520</v>
      </c>
      <c r="T13" s="162">
        <v>138621</v>
      </c>
      <c r="U13" s="180">
        <f>IFERROR(T13/S13-1,"-")</f>
        <v>-4.08178798782175E-2</v>
      </c>
      <c r="V13" s="161">
        <f t="shared" si="5"/>
        <v>-5899</v>
      </c>
      <c r="W13" s="163">
        <f t="shared" si="4"/>
        <v>0.90652323186083772</v>
      </c>
    </row>
    <row r="14" spans="1:23" s="57" customFormat="1" x14ac:dyDescent="0.25">
      <c r="B14" s="165" t="s">
        <v>112</v>
      </c>
      <c r="C14" s="166">
        <v>260165</v>
      </c>
      <c r="D14" s="166">
        <v>57406</v>
      </c>
      <c r="E14" s="166">
        <v>854957</v>
      </c>
      <c r="F14" s="166">
        <v>951400</v>
      </c>
      <c r="G14" s="166">
        <v>1019845</v>
      </c>
      <c r="H14" s="166">
        <v>1000795</v>
      </c>
      <c r="I14" s="181">
        <f t="shared" ref="I14:I21" si="6">IFERROR(H14/G14-1,"-")</f>
        <v>-1.867930911069815E-2</v>
      </c>
      <c r="J14" s="165">
        <f t="shared" si="1"/>
        <v>-19050</v>
      </c>
      <c r="K14" s="167">
        <f t="shared" si="2"/>
        <v>0.3578939651580903</v>
      </c>
      <c r="N14" s="165" t="s">
        <v>112</v>
      </c>
      <c r="O14" s="166">
        <v>15833</v>
      </c>
      <c r="P14" s="166">
        <v>3329</v>
      </c>
      <c r="Q14" s="166">
        <v>54178</v>
      </c>
      <c r="R14" s="166">
        <v>57766</v>
      </c>
      <c r="S14" s="166">
        <v>65006</v>
      </c>
      <c r="T14" s="166">
        <v>64673</v>
      </c>
      <c r="U14" s="181">
        <f t="shared" ref="U14:U21" si="7">IFERROR(T14/S14-1,"-")</f>
        <v>-5.1226040673169049E-3</v>
      </c>
      <c r="V14" s="165">
        <f t="shared" si="5"/>
        <v>-333</v>
      </c>
      <c r="W14" s="167">
        <f t="shared" si="4"/>
        <v>0.42293430991073472</v>
      </c>
    </row>
    <row r="15" spans="1:23" x14ac:dyDescent="0.25">
      <c r="A15" s="1"/>
      <c r="B15" s="165" t="s">
        <v>115</v>
      </c>
      <c r="C15" s="166">
        <v>101597</v>
      </c>
      <c r="D15" s="166">
        <v>64653</v>
      </c>
      <c r="E15" s="166">
        <v>208666</v>
      </c>
      <c r="F15" s="166">
        <v>240943</v>
      </c>
      <c r="G15" s="166">
        <v>250717</v>
      </c>
      <c r="H15" s="166">
        <v>243214</v>
      </c>
      <c r="I15" s="181">
        <f t="shared" si="6"/>
        <v>-2.9926171739451224E-2</v>
      </c>
      <c r="J15" s="165">
        <f t="shared" si="1"/>
        <v>-7503</v>
      </c>
      <c r="K15" s="167">
        <f t="shared" si="2"/>
        <v>8.6975677178602787E-2</v>
      </c>
      <c r="N15" s="165" t="s">
        <v>115</v>
      </c>
      <c r="O15" s="166">
        <v>3537</v>
      </c>
      <c r="P15" s="166">
        <v>2650</v>
      </c>
      <c r="Q15" s="166">
        <v>7799</v>
      </c>
      <c r="R15" s="166">
        <v>11596</v>
      </c>
      <c r="S15" s="166">
        <v>12370</v>
      </c>
      <c r="T15" s="166">
        <v>11761</v>
      </c>
      <c r="U15" s="181">
        <f t="shared" si="7"/>
        <v>-4.9232012934518954E-2</v>
      </c>
      <c r="V15" s="165">
        <f t="shared" si="5"/>
        <v>-609</v>
      </c>
      <c r="W15" s="167">
        <f t="shared" si="4"/>
        <v>7.691200994016284E-2</v>
      </c>
    </row>
    <row r="16" spans="1:23" x14ac:dyDescent="0.25">
      <c r="A16" s="1"/>
      <c r="B16" s="165" t="s">
        <v>118</v>
      </c>
      <c r="C16" s="166">
        <v>37686</v>
      </c>
      <c r="D16" s="166">
        <v>56994</v>
      </c>
      <c r="E16" s="166">
        <v>108663</v>
      </c>
      <c r="F16" s="166">
        <v>119721</v>
      </c>
      <c r="G16" s="166">
        <v>132227</v>
      </c>
      <c r="H16" s="166">
        <v>125365</v>
      </c>
      <c r="I16" s="181">
        <f t="shared" si="6"/>
        <v>-5.1895603772300625E-2</v>
      </c>
      <c r="J16" s="165">
        <f t="shared" si="1"/>
        <v>-6862</v>
      </c>
      <c r="K16" s="167">
        <f t="shared" si="2"/>
        <v>4.4831735712152827E-2</v>
      </c>
      <c r="N16" s="165" t="s">
        <v>118</v>
      </c>
      <c r="O16" s="166">
        <v>3933</v>
      </c>
      <c r="P16" s="166">
        <v>6122</v>
      </c>
      <c r="Q16" s="166">
        <v>16275</v>
      </c>
      <c r="R16" s="166">
        <v>14220</v>
      </c>
      <c r="S16" s="166">
        <v>14710</v>
      </c>
      <c r="T16" s="166">
        <v>12806</v>
      </c>
      <c r="U16" s="181">
        <f t="shared" si="7"/>
        <v>-0.12943575798776341</v>
      </c>
      <c r="V16" s="165">
        <f t="shared" si="5"/>
        <v>-1904</v>
      </c>
      <c r="W16" s="167">
        <f t="shared" si="4"/>
        <v>8.374587188961187E-2</v>
      </c>
    </row>
    <row r="17" spans="1:23" x14ac:dyDescent="0.25">
      <c r="A17" s="1"/>
      <c r="B17" s="165" t="s">
        <v>125</v>
      </c>
      <c r="C17" s="166">
        <v>24996</v>
      </c>
      <c r="D17" s="166">
        <v>21242</v>
      </c>
      <c r="E17" s="166">
        <v>85989</v>
      </c>
      <c r="F17" s="166">
        <v>77282</v>
      </c>
      <c r="G17" s="166">
        <v>85188</v>
      </c>
      <c r="H17" s="166">
        <v>79215</v>
      </c>
      <c r="I17" s="181">
        <f t="shared" si="6"/>
        <v>-7.0115509226651662E-2</v>
      </c>
      <c r="J17" s="165">
        <f t="shared" si="1"/>
        <v>-5973</v>
      </c>
      <c r="K17" s="167">
        <f t="shared" si="2"/>
        <v>2.8328049650525954E-2</v>
      </c>
      <c r="N17" s="165" t="s">
        <v>125</v>
      </c>
      <c r="O17" s="166">
        <v>560</v>
      </c>
      <c r="P17" s="166">
        <v>376</v>
      </c>
      <c r="Q17" s="166">
        <v>5915</v>
      </c>
      <c r="R17" s="166">
        <v>4920</v>
      </c>
      <c r="S17" s="166">
        <v>3438</v>
      </c>
      <c r="T17" s="166">
        <v>3003</v>
      </c>
      <c r="U17" s="181">
        <f t="shared" si="7"/>
        <v>-0.12652705061082026</v>
      </c>
      <c r="V17" s="165">
        <f t="shared" si="5"/>
        <v>-435</v>
      </c>
      <c r="W17" s="167">
        <f t="shared" si="4"/>
        <v>1.9638361181048294E-2</v>
      </c>
    </row>
    <row r="18" spans="1:23" x14ac:dyDescent="0.25">
      <c r="A18" s="1"/>
      <c r="B18" s="165" t="s">
        <v>121</v>
      </c>
      <c r="C18" s="166">
        <v>34737</v>
      </c>
      <c r="D18" s="166">
        <v>29008</v>
      </c>
      <c r="E18" s="166">
        <v>85583</v>
      </c>
      <c r="F18" s="166">
        <v>87360</v>
      </c>
      <c r="G18" s="166">
        <v>92695</v>
      </c>
      <c r="H18" s="166">
        <v>83678</v>
      </c>
      <c r="I18" s="181">
        <f t="shared" si="6"/>
        <v>-9.7276012729920702E-2</v>
      </c>
      <c r="J18" s="165">
        <f t="shared" si="1"/>
        <v>-9017</v>
      </c>
      <c r="K18" s="167">
        <f t="shared" si="2"/>
        <v>2.9924061587536587E-2</v>
      </c>
      <c r="N18" s="165" t="s">
        <v>121</v>
      </c>
      <c r="O18" s="166">
        <v>1201</v>
      </c>
      <c r="P18" s="166">
        <v>1163</v>
      </c>
      <c r="Q18" s="166">
        <v>2381</v>
      </c>
      <c r="R18" s="166">
        <v>3042</v>
      </c>
      <c r="S18" s="166">
        <v>3555</v>
      </c>
      <c r="T18" s="166">
        <v>2442</v>
      </c>
      <c r="U18" s="181">
        <f t="shared" si="7"/>
        <v>-0.31308016877637135</v>
      </c>
      <c r="V18" s="165">
        <f t="shared" si="5"/>
        <v>-1113</v>
      </c>
      <c r="W18" s="167">
        <f t="shared" si="4"/>
        <v>1.5969656345028282E-2</v>
      </c>
    </row>
    <row r="19" spans="1:23" x14ac:dyDescent="0.25">
      <c r="A19" s="164" t="s">
        <v>146</v>
      </c>
      <c r="B19" s="165" t="s">
        <v>130</v>
      </c>
      <c r="C19" s="166">
        <v>18060</v>
      </c>
      <c r="D19" s="166">
        <v>1592</v>
      </c>
      <c r="E19" s="166">
        <v>23862</v>
      </c>
      <c r="F19" s="166">
        <v>29939</v>
      </c>
      <c r="G19" s="166">
        <v>27075</v>
      </c>
      <c r="H19" s="166">
        <v>25876</v>
      </c>
      <c r="I19" s="181">
        <f t="shared" si="6"/>
        <v>-4.4284395198522675E-2</v>
      </c>
      <c r="J19" s="165">
        <f t="shared" si="1"/>
        <v>-1199</v>
      </c>
      <c r="K19" s="167">
        <f t="shared" si="2"/>
        <v>9.2535077038062193E-3</v>
      </c>
      <c r="N19" s="165" t="s">
        <v>130</v>
      </c>
      <c r="O19" s="166">
        <v>1581</v>
      </c>
      <c r="P19" s="166">
        <v>34</v>
      </c>
      <c r="Q19" s="166">
        <v>1643</v>
      </c>
      <c r="R19" s="166">
        <v>1954</v>
      </c>
      <c r="S19" s="166">
        <v>1832</v>
      </c>
      <c r="T19" s="166">
        <v>2028</v>
      </c>
      <c r="U19" s="181">
        <f t="shared" si="7"/>
        <v>0.10698689956331875</v>
      </c>
      <c r="V19" s="165">
        <f t="shared" si="5"/>
        <v>196</v>
      </c>
      <c r="W19" s="167">
        <f t="shared" si="4"/>
        <v>1.3262269888500147E-2</v>
      </c>
    </row>
    <row r="20" spans="1:23" x14ac:dyDescent="0.25">
      <c r="A20" s="169" t="s">
        <v>147</v>
      </c>
      <c r="B20" s="165" t="s">
        <v>133</v>
      </c>
      <c r="C20" s="166">
        <v>24204</v>
      </c>
      <c r="D20" s="166">
        <v>1617</v>
      </c>
      <c r="E20" s="166">
        <v>16493</v>
      </c>
      <c r="F20" s="166">
        <v>25943</v>
      </c>
      <c r="G20" s="166">
        <v>24516</v>
      </c>
      <c r="H20" s="166">
        <v>21016</v>
      </c>
      <c r="I20" s="181">
        <f t="shared" si="6"/>
        <v>-0.14276390928373306</v>
      </c>
      <c r="J20" s="165">
        <f t="shared" si="1"/>
        <v>-3500</v>
      </c>
      <c r="K20" s="167">
        <f t="shared" si="2"/>
        <v>7.5155247296023915E-3</v>
      </c>
      <c r="N20" s="165" t="s">
        <v>133</v>
      </c>
      <c r="O20" s="166">
        <v>3280</v>
      </c>
      <c r="P20" s="166">
        <v>43</v>
      </c>
      <c r="Q20" s="166">
        <v>742</v>
      </c>
      <c r="R20" s="166">
        <v>1318</v>
      </c>
      <c r="S20" s="166">
        <v>1162</v>
      </c>
      <c r="T20" s="166">
        <v>825</v>
      </c>
      <c r="U20" s="181">
        <f t="shared" si="7"/>
        <v>-0.29001721170395867</v>
      </c>
      <c r="V20" s="165">
        <f t="shared" si="5"/>
        <v>-337</v>
      </c>
      <c r="W20" s="167">
        <f t="shared" si="4"/>
        <v>5.3951541706176633E-3</v>
      </c>
    </row>
    <row r="21" spans="1:23" x14ac:dyDescent="0.25">
      <c r="B21" s="170" t="s">
        <v>147</v>
      </c>
      <c r="C21" s="171">
        <f t="shared" ref="C21" si="8">C13-SUM(C14:C20)</f>
        <v>181470</v>
      </c>
      <c r="D21" s="171">
        <f t="shared" ref="D21:H21" si="9">D13-SUM(D14:D20)</f>
        <v>163050</v>
      </c>
      <c r="E21" s="171">
        <f t="shared" si="9"/>
        <v>482056</v>
      </c>
      <c r="F21" s="171">
        <f t="shared" si="9"/>
        <v>552466</v>
      </c>
      <c r="G21" s="171">
        <f t="shared" si="9"/>
        <v>614790</v>
      </c>
      <c r="H21" s="171">
        <f t="shared" si="9"/>
        <v>611435</v>
      </c>
      <c r="I21" s="182">
        <f t="shared" si="6"/>
        <v>-5.4571479692252511E-3</v>
      </c>
      <c r="J21" s="170">
        <f t="shared" si="1"/>
        <v>-3355</v>
      </c>
      <c r="K21" s="172">
        <f t="shared" si="2"/>
        <v>0.2186550658091187</v>
      </c>
      <c r="N21" s="170" t="s">
        <v>147</v>
      </c>
      <c r="O21" s="171">
        <f t="shared" ref="O21:T21" si="10">O13-SUM(O14:O20)</f>
        <v>12242</v>
      </c>
      <c r="P21" s="171">
        <f t="shared" si="10"/>
        <v>10781</v>
      </c>
      <c r="Q21" s="171">
        <f t="shared" si="10"/>
        <v>36168</v>
      </c>
      <c r="R21" s="171">
        <f t="shared" si="10"/>
        <v>39341</v>
      </c>
      <c r="S21" s="171">
        <f t="shared" si="10"/>
        <v>42447</v>
      </c>
      <c r="T21" s="171">
        <f t="shared" si="10"/>
        <v>41083</v>
      </c>
      <c r="U21" s="182">
        <f t="shared" si="7"/>
        <v>-3.2134190873324364E-2</v>
      </c>
      <c r="V21" s="170">
        <f>T21-S21</f>
        <v>-1364</v>
      </c>
      <c r="W21" s="172">
        <f t="shared" si="4"/>
        <v>0.26866559853513389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323732</v>
      </c>
      <c r="D23" s="178">
        <f t="shared" si="11"/>
        <v>332691</v>
      </c>
      <c r="E23" s="178">
        <f t="shared" si="11"/>
        <v>990351</v>
      </c>
      <c r="F23" s="178">
        <f t="shared" si="11"/>
        <v>1019717</v>
      </c>
      <c r="G23" s="178">
        <f t="shared" si="11"/>
        <v>1059130</v>
      </c>
      <c r="H23" s="178">
        <f t="shared" si="11"/>
        <v>985309</v>
      </c>
      <c r="I23" s="179">
        <f>IFERROR(H23/G23-1,"-")</f>
        <v>-6.9699659154211502E-2</v>
      </c>
      <c r="J23" s="178">
        <f>H23-G23</f>
        <v>-73821</v>
      </c>
      <c r="K23" s="179">
        <f t="shared" ref="K23:K35" si="12">H23/H$9</f>
        <v>0.35235602187855936</v>
      </c>
    </row>
    <row r="24" spans="1:23" x14ac:dyDescent="0.25">
      <c r="B24" s="161" t="s">
        <v>99</v>
      </c>
      <c r="C24" s="162">
        <v>42667</v>
      </c>
      <c r="D24" s="162">
        <v>148328</v>
      </c>
      <c r="E24" s="162">
        <v>127460</v>
      </c>
      <c r="F24" s="162">
        <v>101872</v>
      </c>
      <c r="G24" s="162">
        <v>91647</v>
      </c>
      <c r="H24" s="162">
        <v>78828</v>
      </c>
      <c r="I24" s="180">
        <f>IFERROR(H24/G24-1,"-")</f>
        <v>-0.13987364561851456</v>
      </c>
      <c r="J24" s="161">
        <f t="shared" ref="J24:J34" si="13">H24-G24</f>
        <v>-12819</v>
      </c>
      <c r="K24" s="163">
        <f t="shared" si="12"/>
        <v>2.8189654709987501E-2</v>
      </c>
    </row>
    <row r="25" spans="1:23" x14ac:dyDescent="0.25">
      <c r="B25" s="165" t="s">
        <v>105</v>
      </c>
      <c r="C25" s="166">
        <v>19787</v>
      </c>
      <c r="D25" s="166">
        <v>73747</v>
      </c>
      <c r="E25" s="166">
        <v>52266</v>
      </c>
      <c r="F25" s="166">
        <v>40607</v>
      </c>
      <c r="G25" s="166">
        <v>32381</v>
      </c>
      <c r="H25" s="166">
        <v>35823</v>
      </c>
      <c r="I25" s="181">
        <f>IFERROR(H25/G25-1,"-")</f>
        <v>0.10629690250455504</v>
      </c>
      <c r="J25" s="165">
        <f t="shared" si="13"/>
        <v>3442</v>
      </c>
      <c r="K25" s="167">
        <f t="shared" si="12"/>
        <v>1.2810651046276478E-2</v>
      </c>
    </row>
    <row r="26" spans="1:23" x14ac:dyDescent="0.25">
      <c r="B26" s="165" t="s">
        <v>102</v>
      </c>
      <c r="C26" s="166">
        <v>22880</v>
      </c>
      <c r="D26" s="166">
        <v>74581</v>
      </c>
      <c r="E26" s="166">
        <v>75194</v>
      </c>
      <c r="F26" s="166">
        <v>61265</v>
      </c>
      <c r="G26" s="166">
        <v>59266</v>
      </c>
      <c r="H26" s="166">
        <v>43005</v>
      </c>
      <c r="I26" s="181">
        <f>IFERROR(H26/G26-1,"-")</f>
        <v>-0.27437316505247533</v>
      </c>
      <c r="J26" s="165">
        <f t="shared" si="13"/>
        <v>-16261</v>
      </c>
      <c r="K26" s="167">
        <f t="shared" si="12"/>
        <v>1.5379003663711022E-2</v>
      </c>
    </row>
    <row r="27" spans="1:23" x14ac:dyDescent="0.25">
      <c r="B27" s="161" t="s">
        <v>109</v>
      </c>
      <c r="C27" s="162">
        <v>281065</v>
      </c>
      <c r="D27" s="162">
        <v>184363</v>
      </c>
      <c r="E27" s="162">
        <v>862891</v>
      </c>
      <c r="F27" s="162">
        <v>917845</v>
      </c>
      <c r="G27" s="162">
        <v>967483</v>
      </c>
      <c r="H27" s="162">
        <v>906481</v>
      </c>
      <c r="I27" s="180">
        <f>IFERROR(H27/G27-1,"-")</f>
        <v>-6.3052270685893141E-2</v>
      </c>
      <c r="J27" s="161">
        <f t="shared" si="13"/>
        <v>-61002</v>
      </c>
      <c r="K27" s="163">
        <f t="shared" si="12"/>
        <v>0.32416636716857183</v>
      </c>
    </row>
    <row r="28" spans="1:23" x14ac:dyDescent="0.25">
      <c r="B28" s="165" t="s">
        <v>112</v>
      </c>
      <c r="C28" s="166">
        <v>118184</v>
      </c>
      <c r="D28" s="166">
        <v>31455</v>
      </c>
      <c r="E28" s="166">
        <v>433227</v>
      </c>
      <c r="F28" s="166">
        <v>465053</v>
      </c>
      <c r="G28" s="166">
        <v>491622</v>
      </c>
      <c r="H28" s="166">
        <v>463867</v>
      </c>
      <c r="I28" s="181">
        <f t="shared" ref="I28:I35" si="14">IFERROR(H28/G28-1,"-")</f>
        <v>-5.6455976339545466E-2</v>
      </c>
      <c r="J28" s="165">
        <f t="shared" si="13"/>
        <v>-27755</v>
      </c>
      <c r="K28" s="167">
        <f t="shared" si="12"/>
        <v>0.16588332269444578</v>
      </c>
    </row>
    <row r="29" spans="1:23" x14ac:dyDescent="0.25">
      <c r="B29" s="165" t="s">
        <v>115</v>
      </c>
      <c r="C29" s="166">
        <v>38528</v>
      </c>
      <c r="D29" s="166">
        <v>33944</v>
      </c>
      <c r="E29" s="166">
        <v>99189</v>
      </c>
      <c r="F29" s="166">
        <v>107879</v>
      </c>
      <c r="G29" s="166">
        <v>109017</v>
      </c>
      <c r="H29" s="166">
        <v>101051</v>
      </c>
      <c r="I29" s="181">
        <f t="shared" si="14"/>
        <v>-7.3071172385958172E-2</v>
      </c>
      <c r="J29" s="165">
        <f t="shared" si="13"/>
        <v>-7966</v>
      </c>
      <c r="K29" s="167">
        <f t="shared" si="12"/>
        <v>3.6136814305817055E-2</v>
      </c>
    </row>
    <row r="30" spans="1:23" x14ac:dyDescent="0.25">
      <c r="B30" s="165" t="s">
        <v>118</v>
      </c>
      <c r="C30" s="166">
        <v>12780</v>
      </c>
      <c r="D30" s="166">
        <v>21016</v>
      </c>
      <c r="E30" s="166">
        <v>35884</v>
      </c>
      <c r="F30" s="166">
        <v>33057</v>
      </c>
      <c r="G30" s="166">
        <v>30373</v>
      </c>
      <c r="H30" s="166">
        <v>28053</v>
      </c>
      <c r="I30" s="181">
        <f t="shared" si="14"/>
        <v>-7.6383630197873087E-2</v>
      </c>
      <c r="J30" s="165">
        <f t="shared" si="13"/>
        <v>-2320</v>
      </c>
      <c r="K30" s="167">
        <f t="shared" si="12"/>
        <v>1.00320239455432E-2</v>
      </c>
    </row>
    <row r="31" spans="1:23" x14ac:dyDescent="0.25">
      <c r="B31" s="165" t="s">
        <v>125</v>
      </c>
      <c r="C31" s="166">
        <v>12474</v>
      </c>
      <c r="D31" s="166">
        <v>12058</v>
      </c>
      <c r="E31" s="166">
        <v>45985</v>
      </c>
      <c r="F31" s="166">
        <v>38989</v>
      </c>
      <c r="G31" s="166">
        <v>41482</v>
      </c>
      <c r="H31" s="166">
        <v>38256</v>
      </c>
      <c r="I31" s="181">
        <f t="shared" si="14"/>
        <v>-7.7768670748758484E-2</v>
      </c>
      <c r="J31" s="165">
        <f t="shared" si="13"/>
        <v>-3226</v>
      </c>
      <c r="K31" s="167">
        <f t="shared" si="12"/>
        <v>1.3680715362374814E-2</v>
      </c>
    </row>
    <row r="32" spans="1:23" x14ac:dyDescent="0.25">
      <c r="B32" s="165" t="s">
        <v>121</v>
      </c>
      <c r="C32" s="166">
        <v>17179</v>
      </c>
      <c r="D32" s="166">
        <v>17152</v>
      </c>
      <c r="E32" s="166">
        <v>51744</v>
      </c>
      <c r="F32" s="166">
        <v>48389</v>
      </c>
      <c r="G32" s="166">
        <v>50092</v>
      </c>
      <c r="H32" s="166">
        <v>46198</v>
      </c>
      <c r="I32" s="181">
        <f t="shared" si="14"/>
        <v>-7.7736963986265284E-2</v>
      </c>
      <c r="J32" s="165">
        <f t="shared" si="13"/>
        <v>-3894</v>
      </c>
      <c r="K32" s="167">
        <f t="shared" si="12"/>
        <v>1.6520851325569626E-2</v>
      </c>
    </row>
    <row r="33" spans="2:11" x14ac:dyDescent="0.25">
      <c r="B33" s="165" t="s">
        <v>130</v>
      </c>
      <c r="C33" s="166">
        <v>9534</v>
      </c>
      <c r="D33" s="166">
        <v>413</v>
      </c>
      <c r="E33" s="166">
        <v>12484</v>
      </c>
      <c r="F33" s="166">
        <v>13934</v>
      </c>
      <c r="G33" s="166">
        <v>13575</v>
      </c>
      <c r="H33" s="166">
        <v>11885</v>
      </c>
      <c r="I33" s="181">
        <f t="shared" si="14"/>
        <v>-0.12449355432780851</v>
      </c>
      <c r="J33" s="165">
        <f t="shared" si="13"/>
        <v>-1690</v>
      </c>
      <c r="K33" s="167">
        <f t="shared" si="12"/>
        <v>4.2501908741589467E-3</v>
      </c>
    </row>
    <row r="34" spans="2:11" x14ac:dyDescent="0.25">
      <c r="B34" s="165" t="s">
        <v>133</v>
      </c>
      <c r="C34" s="166">
        <v>11127</v>
      </c>
      <c r="D34" s="166">
        <v>321</v>
      </c>
      <c r="E34" s="166">
        <v>7576</v>
      </c>
      <c r="F34" s="166">
        <v>12449</v>
      </c>
      <c r="G34" s="166">
        <v>11584</v>
      </c>
      <c r="H34" s="166">
        <v>9858</v>
      </c>
      <c r="I34" s="181">
        <f t="shared" si="14"/>
        <v>-0.14899861878453036</v>
      </c>
      <c r="J34" s="165">
        <f t="shared" si="13"/>
        <v>-1726</v>
      </c>
      <c r="K34" s="167">
        <f t="shared" si="12"/>
        <v>3.525316082243071E-3</v>
      </c>
    </row>
    <row r="35" spans="2:11" x14ac:dyDescent="0.25">
      <c r="B35" s="170" t="s">
        <v>147</v>
      </c>
      <c r="C35" s="171">
        <f t="shared" ref="C35" si="15">C27-SUM(C28:C34)</f>
        <v>61259</v>
      </c>
      <c r="D35" s="171">
        <f t="shared" ref="D35:H35" si="16">D27-SUM(D28:D34)</f>
        <v>68004</v>
      </c>
      <c r="E35" s="171">
        <f t="shared" si="16"/>
        <v>176802</v>
      </c>
      <c r="F35" s="171">
        <f t="shared" si="16"/>
        <v>198095</v>
      </c>
      <c r="G35" s="171">
        <f t="shared" si="16"/>
        <v>219738</v>
      </c>
      <c r="H35" s="171">
        <f t="shared" si="16"/>
        <v>207313</v>
      </c>
      <c r="I35" s="182">
        <f t="shared" si="14"/>
        <v>-5.6544612220007506E-2</v>
      </c>
      <c r="J35" s="170">
        <f>H35-G35</f>
        <v>-12425</v>
      </c>
      <c r="K35" s="172">
        <f t="shared" si="12"/>
        <v>7.4137132578419335E-2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161287</v>
      </c>
      <c r="D37" s="178">
        <f t="shared" si="17"/>
        <v>70768</v>
      </c>
      <c r="E37" s="178">
        <f t="shared" si="17"/>
        <v>482585</v>
      </c>
      <c r="F37" s="178">
        <f t="shared" si="17"/>
        <v>531101</v>
      </c>
      <c r="G37" s="178">
        <f t="shared" si="17"/>
        <v>567656</v>
      </c>
      <c r="H37" s="178">
        <f t="shared" si="17"/>
        <v>582561</v>
      </c>
      <c r="I37" s="179">
        <f>IFERROR(H37/G37-1,"-")</f>
        <v>2.6257099370041059E-2</v>
      </c>
      <c r="J37" s="178">
        <f>H37-G37</f>
        <v>14905</v>
      </c>
      <c r="K37" s="179">
        <f t="shared" ref="K37:K49" si="18">H37/H$9</f>
        <v>0.20832944432822131</v>
      </c>
    </row>
    <row r="38" spans="2:11" x14ac:dyDescent="0.25">
      <c r="B38" s="161" t="s">
        <v>99</v>
      </c>
      <c r="C38" s="162">
        <v>14605</v>
      </c>
      <c r="D38" s="162">
        <v>20188</v>
      </c>
      <c r="E38" s="162">
        <v>58344</v>
      </c>
      <c r="F38" s="162">
        <v>56389</v>
      </c>
      <c r="G38" s="162">
        <v>55343</v>
      </c>
      <c r="H38" s="162">
        <v>54528</v>
      </c>
      <c r="I38" s="180">
        <f>IFERROR(H38/G38-1,"-")</f>
        <v>-1.4726342988273133E-2</v>
      </c>
      <c r="J38" s="161">
        <f t="shared" ref="J38:J48" si="19">H38-G38</f>
        <v>-815</v>
      </c>
      <c r="K38" s="163">
        <f t="shared" si="18"/>
        <v>1.9499739838968369E-2</v>
      </c>
    </row>
    <row r="39" spans="2:11" x14ac:dyDescent="0.25">
      <c r="B39" s="165" t="s">
        <v>105</v>
      </c>
      <c r="C39" s="166">
        <v>2733</v>
      </c>
      <c r="D39" s="166">
        <v>5312</v>
      </c>
      <c r="E39" s="166">
        <v>13723</v>
      </c>
      <c r="F39" s="166">
        <v>20004</v>
      </c>
      <c r="G39" s="166">
        <v>22396</v>
      </c>
      <c r="H39" s="166">
        <v>20423</v>
      </c>
      <c r="I39" s="181">
        <f>IFERROR(H39/G39-1,"-")</f>
        <v>-8.8096088587247712E-2</v>
      </c>
      <c r="J39" s="165">
        <f t="shared" si="19"/>
        <v>-1973</v>
      </c>
      <c r="K39" s="167">
        <f t="shared" si="18"/>
        <v>7.3034621979762866E-3</v>
      </c>
    </row>
    <row r="40" spans="2:11" x14ac:dyDescent="0.25">
      <c r="B40" s="165" t="s">
        <v>102</v>
      </c>
      <c r="C40" s="166">
        <v>11872</v>
      </c>
      <c r="D40" s="166">
        <v>14876</v>
      </c>
      <c r="E40" s="166">
        <v>44621</v>
      </c>
      <c r="F40" s="166">
        <v>36385</v>
      </c>
      <c r="G40" s="166">
        <v>32947</v>
      </c>
      <c r="H40" s="166">
        <v>34105</v>
      </c>
      <c r="I40" s="181">
        <f>IFERROR(H40/G40-1,"-")</f>
        <v>3.5147357877803653E-2</v>
      </c>
      <c r="J40" s="165">
        <f t="shared" si="19"/>
        <v>1158</v>
      </c>
      <c r="K40" s="167">
        <f t="shared" si="18"/>
        <v>1.2196277640992081E-2</v>
      </c>
    </row>
    <row r="41" spans="2:11" x14ac:dyDescent="0.25">
      <c r="B41" s="161" t="s">
        <v>109</v>
      </c>
      <c r="C41" s="162">
        <v>146682</v>
      </c>
      <c r="D41" s="162">
        <v>50580</v>
      </c>
      <c r="E41" s="162">
        <v>424241</v>
      </c>
      <c r="F41" s="162">
        <v>474712</v>
      </c>
      <c r="G41" s="162">
        <v>512313</v>
      </c>
      <c r="H41" s="162">
        <v>528033</v>
      </c>
      <c r="I41" s="180">
        <f>IFERROR(H41/G41-1,"-")</f>
        <v>3.0684366783587436E-2</v>
      </c>
      <c r="J41" s="161">
        <f t="shared" si="19"/>
        <v>15720</v>
      </c>
      <c r="K41" s="163">
        <f t="shared" si="18"/>
        <v>0.18882970448925293</v>
      </c>
    </row>
    <row r="42" spans="2:11" x14ac:dyDescent="0.25">
      <c r="B42" s="165" t="s">
        <v>112</v>
      </c>
      <c r="C42" s="166">
        <v>69424</v>
      </c>
      <c r="D42" s="166">
        <v>9774</v>
      </c>
      <c r="E42" s="166">
        <v>218412</v>
      </c>
      <c r="F42" s="166">
        <v>243157</v>
      </c>
      <c r="G42" s="166">
        <v>271249</v>
      </c>
      <c r="H42" s="166">
        <v>274557</v>
      </c>
      <c r="I42" s="181">
        <f t="shared" ref="I42:I49" si="20">IFERROR(H42/G42-1,"-")</f>
        <v>1.2195436665204396E-2</v>
      </c>
      <c r="J42" s="165">
        <f t="shared" si="19"/>
        <v>3308</v>
      </c>
      <c r="K42" s="167">
        <f t="shared" si="18"/>
        <v>9.8184236923555573E-2</v>
      </c>
    </row>
    <row r="43" spans="2:11" x14ac:dyDescent="0.25">
      <c r="B43" s="165" t="s">
        <v>115</v>
      </c>
      <c r="C43" s="166">
        <v>9175</v>
      </c>
      <c r="D43" s="166">
        <v>3002</v>
      </c>
      <c r="E43" s="166">
        <v>16394</v>
      </c>
      <c r="F43" s="166">
        <v>21360</v>
      </c>
      <c r="G43" s="166">
        <v>19965</v>
      </c>
      <c r="H43" s="166">
        <v>21151</v>
      </c>
      <c r="I43" s="181">
        <f t="shared" si="20"/>
        <v>5.9403956924618084E-2</v>
      </c>
      <c r="J43" s="165">
        <f t="shared" si="19"/>
        <v>1186</v>
      </c>
      <c r="K43" s="167">
        <f t="shared" si="18"/>
        <v>7.5638020344413869E-3</v>
      </c>
    </row>
    <row r="44" spans="2:11" x14ac:dyDescent="0.25">
      <c r="B44" s="165" t="s">
        <v>118</v>
      </c>
      <c r="C44" s="166">
        <v>4636</v>
      </c>
      <c r="D44" s="166">
        <v>4615</v>
      </c>
      <c r="E44" s="166">
        <v>11558</v>
      </c>
      <c r="F44" s="166">
        <v>13533</v>
      </c>
      <c r="G44" s="166">
        <v>13478</v>
      </c>
      <c r="H44" s="166">
        <v>14651</v>
      </c>
      <c r="I44" s="181">
        <f t="shared" si="20"/>
        <v>8.7030716723549562E-2</v>
      </c>
      <c r="J44" s="165">
        <f t="shared" si="19"/>
        <v>1173</v>
      </c>
      <c r="K44" s="167">
        <f t="shared" si="18"/>
        <v>5.2393392088601375E-3</v>
      </c>
    </row>
    <row r="45" spans="2:11" x14ac:dyDescent="0.25">
      <c r="B45" s="165" t="s">
        <v>125</v>
      </c>
      <c r="C45" s="166">
        <v>6084</v>
      </c>
      <c r="D45" s="166">
        <v>4083</v>
      </c>
      <c r="E45" s="166">
        <v>21273</v>
      </c>
      <c r="F45" s="166">
        <v>19465</v>
      </c>
      <c r="G45" s="166">
        <v>21301</v>
      </c>
      <c r="H45" s="166">
        <v>19491</v>
      </c>
      <c r="I45" s="181">
        <f t="shared" si="20"/>
        <v>-8.4972536500633744E-2</v>
      </c>
      <c r="J45" s="165">
        <f t="shared" si="19"/>
        <v>-1810</v>
      </c>
      <c r="K45" s="167">
        <f t="shared" si="18"/>
        <v>6.9701699897544833E-3</v>
      </c>
    </row>
    <row r="46" spans="2:11" x14ac:dyDescent="0.25">
      <c r="B46" s="165" t="s">
        <v>121</v>
      </c>
      <c r="C46" s="166">
        <v>8636</v>
      </c>
      <c r="D46" s="166">
        <v>4648</v>
      </c>
      <c r="E46" s="166">
        <v>19151</v>
      </c>
      <c r="F46" s="166">
        <v>22939</v>
      </c>
      <c r="G46" s="166">
        <v>23930</v>
      </c>
      <c r="H46" s="166">
        <v>20481</v>
      </c>
      <c r="I46" s="181">
        <f t="shared" si="20"/>
        <v>-0.1441287087338069</v>
      </c>
      <c r="J46" s="165">
        <f t="shared" si="19"/>
        <v>-3449</v>
      </c>
      <c r="K46" s="167">
        <f t="shared" si="18"/>
        <v>7.3242035585737815E-3</v>
      </c>
    </row>
    <row r="47" spans="2:11" x14ac:dyDescent="0.25">
      <c r="B47" s="165" t="s">
        <v>130</v>
      </c>
      <c r="C47" s="166">
        <v>3319</v>
      </c>
      <c r="D47" s="166">
        <v>775</v>
      </c>
      <c r="E47" s="166">
        <v>5308</v>
      </c>
      <c r="F47" s="166">
        <v>6228</v>
      </c>
      <c r="G47" s="166">
        <v>5257</v>
      </c>
      <c r="H47" s="166">
        <v>6485</v>
      </c>
      <c r="I47" s="181">
        <f t="shared" si="20"/>
        <v>0.23359330416587398</v>
      </c>
      <c r="J47" s="165">
        <f t="shared" si="19"/>
        <v>1228</v>
      </c>
      <c r="K47" s="167">
        <f t="shared" si="18"/>
        <v>2.319098680599139E-3</v>
      </c>
    </row>
    <row r="48" spans="2:11" x14ac:dyDescent="0.25">
      <c r="B48" s="165" t="s">
        <v>133</v>
      </c>
      <c r="C48" s="166">
        <v>4748</v>
      </c>
      <c r="D48" s="166">
        <v>655</v>
      </c>
      <c r="E48" s="166">
        <v>3924</v>
      </c>
      <c r="F48" s="166">
        <v>5938</v>
      </c>
      <c r="G48" s="166">
        <v>5387</v>
      </c>
      <c r="H48" s="166">
        <v>4696</v>
      </c>
      <c r="I48" s="181">
        <f t="shared" si="20"/>
        <v>-0.12827176536105434</v>
      </c>
      <c r="J48" s="165">
        <f t="shared" si="19"/>
        <v>-691</v>
      </c>
      <c r="K48" s="167">
        <f t="shared" si="18"/>
        <v>1.6793349890660845E-3</v>
      </c>
    </row>
    <row r="49" spans="2:11" x14ac:dyDescent="0.25">
      <c r="B49" s="170" t="s">
        <v>147</v>
      </c>
      <c r="C49" s="171">
        <f t="shared" ref="C49" si="21">C41-SUM(C42:C48)</f>
        <v>40660</v>
      </c>
      <c r="D49" s="171">
        <f t="shared" ref="D49:H49" si="22">D41-SUM(D42:D48)</f>
        <v>23028</v>
      </c>
      <c r="E49" s="171">
        <f t="shared" si="22"/>
        <v>128221</v>
      </c>
      <c r="F49" s="171">
        <f t="shared" si="22"/>
        <v>142092</v>
      </c>
      <c r="G49" s="171">
        <f t="shared" si="22"/>
        <v>151746</v>
      </c>
      <c r="H49" s="171">
        <f t="shared" si="22"/>
        <v>166521</v>
      </c>
      <c r="I49" s="182">
        <f t="shared" si="20"/>
        <v>9.736665216875573E-2</v>
      </c>
      <c r="J49" s="170">
        <f>H49-G49</f>
        <v>14775</v>
      </c>
      <c r="K49" s="172">
        <f t="shared" si="18"/>
        <v>5.9549519104402357E-2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9247</v>
      </c>
      <c r="D51" s="178">
        <f t="shared" si="23"/>
        <v>9212</v>
      </c>
      <c r="E51" s="178">
        <f t="shared" si="23"/>
        <v>22508</v>
      </c>
      <c r="F51" s="178">
        <f t="shared" si="23"/>
        <v>32923</v>
      </c>
      <c r="G51" s="178">
        <f t="shared" si="23"/>
        <v>28494</v>
      </c>
      <c r="H51" s="178">
        <f t="shared" si="23"/>
        <v>27551</v>
      </c>
      <c r="I51" s="179">
        <f>IFERROR(H51/G51-1,"-")</f>
        <v>-3.3094686600687817E-2</v>
      </c>
      <c r="J51" s="178">
        <f>H51-G51</f>
        <v>-943</v>
      </c>
      <c r="K51" s="179">
        <f t="shared" ref="K51:K63" si="24">H51/H$9</f>
        <v>9.8525038934752333E-3</v>
      </c>
    </row>
    <row r="52" spans="2:11" x14ac:dyDescent="0.25">
      <c r="B52" s="161" t="s">
        <v>99</v>
      </c>
      <c r="C52" s="162">
        <v>1663</v>
      </c>
      <c r="D52" s="162">
        <v>3305</v>
      </c>
      <c r="E52" s="162">
        <v>3711</v>
      </c>
      <c r="F52" s="162">
        <v>14572</v>
      </c>
      <c r="G52" s="162">
        <v>7752</v>
      </c>
      <c r="H52" s="162">
        <v>5603</v>
      </c>
      <c r="I52" s="180">
        <f>IFERROR(H52/G52-1,"-")</f>
        <v>-0.27721878224974206</v>
      </c>
      <c r="J52" s="161">
        <f t="shared" ref="J52:J62" si="25">H52-G52</f>
        <v>-2149</v>
      </c>
      <c r="K52" s="163">
        <f t="shared" si="24"/>
        <v>2.0036869556510372E-3</v>
      </c>
    </row>
    <row r="53" spans="2:11" x14ac:dyDescent="0.25">
      <c r="B53" s="165" t="s">
        <v>105</v>
      </c>
      <c r="C53" s="166">
        <v>1257</v>
      </c>
      <c r="D53" s="166">
        <v>1671</v>
      </c>
      <c r="E53" s="166">
        <v>1903</v>
      </c>
      <c r="F53" s="166">
        <v>10834</v>
      </c>
      <c r="G53" s="166">
        <v>5190</v>
      </c>
      <c r="H53" s="166">
        <v>3256</v>
      </c>
      <c r="I53" s="181">
        <f>IFERROR(H53/G53-1,"-")</f>
        <v>-0.37263969171483624</v>
      </c>
      <c r="J53" s="165">
        <f t="shared" si="25"/>
        <v>-1934</v>
      </c>
      <c r="K53" s="167">
        <f t="shared" si="24"/>
        <v>1.1643770707834692E-3</v>
      </c>
    </row>
    <row r="54" spans="2:11" x14ac:dyDescent="0.25">
      <c r="B54" s="165" t="s">
        <v>102</v>
      </c>
      <c r="C54" s="166">
        <v>406</v>
      </c>
      <c r="D54" s="166">
        <v>1634</v>
      </c>
      <c r="E54" s="166">
        <v>1808</v>
      </c>
      <c r="F54" s="166">
        <v>3738</v>
      </c>
      <c r="G54" s="166">
        <v>2562</v>
      </c>
      <c r="H54" s="166">
        <v>2347</v>
      </c>
      <c r="I54" s="181">
        <f>IFERROR(H54/G54-1,"-")</f>
        <v>-8.391881342701013E-2</v>
      </c>
      <c r="J54" s="165">
        <f t="shared" si="25"/>
        <v>-215</v>
      </c>
      <c r="K54" s="167">
        <f t="shared" si="24"/>
        <v>8.3930988486756821E-4</v>
      </c>
    </row>
    <row r="55" spans="2:11" x14ac:dyDescent="0.25">
      <c r="B55" s="161" t="s">
        <v>109</v>
      </c>
      <c r="C55" s="162">
        <v>7584</v>
      </c>
      <c r="D55" s="162">
        <v>5907</v>
      </c>
      <c r="E55" s="162">
        <v>18797</v>
      </c>
      <c r="F55" s="162">
        <v>18351</v>
      </c>
      <c r="G55" s="162">
        <v>20742</v>
      </c>
      <c r="H55" s="162">
        <v>21948</v>
      </c>
      <c r="I55" s="180">
        <f>IFERROR(H55/G55-1,"-")</f>
        <v>5.8142898466878812E-2</v>
      </c>
      <c r="J55" s="161">
        <f t="shared" si="25"/>
        <v>1206</v>
      </c>
      <c r="K55" s="163">
        <f t="shared" si="24"/>
        <v>7.8488169378241948E-3</v>
      </c>
    </row>
    <row r="56" spans="2:11" x14ac:dyDescent="0.25">
      <c r="B56" s="165" t="s">
        <v>112</v>
      </c>
      <c r="C56" s="166">
        <v>2315</v>
      </c>
      <c r="D56" s="166">
        <v>419</v>
      </c>
      <c r="E56" s="166">
        <v>6815</v>
      </c>
      <c r="F56" s="166">
        <v>5827</v>
      </c>
      <c r="G56" s="166">
        <v>7309</v>
      </c>
      <c r="H56" s="166">
        <v>7932</v>
      </c>
      <c r="I56" s="181">
        <f t="shared" ref="I56:I63" si="26">IFERROR(H56/G56-1,"-")</f>
        <v>8.5237378574360312E-2</v>
      </c>
      <c r="J56" s="165">
        <f t="shared" si="25"/>
        <v>623</v>
      </c>
      <c r="K56" s="167">
        <f t="shared" si="24"/>
        <v>2.836559866540073E-3</v>
      </c>
    </row>
    <row r="57" spans="2:11" x14ac:dyDescent="0.25">
      <c r="B57" s="165" t="s">
        <v>115</v>
      </c>
      <c r="C57" s="166">
        <v>2201</v>
      </c>
      <c r="D57" s="166">
        <v>2004</v>
      </c>
      <c r="E57" s="166">
        <v>4238</v>
      </c>
      <c r="F57" s="166">
        <v>3135</v>
      </c>
      <c r="G57" s="166">
        <v>4049</v>
      </c>
      <c r="H57" s="166">
        <v>4171</v>
      </c>
      <c r="I57" s="181">
        <f t="shared" si="26"/>
        <v>3.0130896517658767E-2</v>
      </c>
      <c r="J57" s="165">
        <f t="shared" si="25"/>
        <v>122</v>
      </c>
      <c r="K57" s="167">
        <f t="shared" si="24"/>
        <v>1.4915899146922143E-3</v>
      </c>
    </row>
    <row r="58" spans="2:11" x14ac:dyDescent="0.25">
      <c r="B58" s="165" t="s">
        <v>118</v>
      </c>
      <c r="C58" s="166">
        <v>428</v>
      </c>
      <c r="D58" s="166">
        <v>935</v>
      </c>
      <c r="E58" s="166">
        <v>1532</v>
      </c>
      <c r="F58" s="166">
        <v>1919</v>
      </c>
      <c r="G58" s="166">
        <v>1507</v>
      </c>
      <c r="H58" s="166">
        <v>1676</v>
      </c>
      <c r="I58" s="181">
        <f t="shared" si="26"/>
        <v>0.11214333112143327</v>
      </c>
      <c r="J58" s="165">
        <f t="shared" si="25"/>
        <v>169</v>
      </c>
      <c r="K58" s="167">
        <f t="shared" si="24"/>
        <v>5.9935379933448842E-4</v>
      </c>
    </row>
    <row r="59" spans="2:11" x14ac:dyDescent="0.25">
      <c r="B59" s="165" t="s">
        <v>125</v>
      </c>
      <c r="C59" s="166">
        <v>230</v>
      </c>
      <c r="D59" s="166">
        <v>148</v>
      </c>
      <c r="E59" s="166">
        <v>558</v>
      </c>
      <c r="F59" s="166">
        <v>409</v>
      </c>
      <c r="G59" s="166">
        <v>679</v>
      </c>
      <c r="H59" s="166">
        <v>657</v>
      </c>
      <c r="I59" s="181">
        <f t="shared" si="26"/>
        <v>-3.2400589101620025E-2</v>
      </c>
      <c r="J59" s="165">
        <f t="shared" si="25"/>
        <v>-22</v>
      </c>
      <c r="K59" s="167">
        <f t="shared" si="24"/>
        <v>2.3494955021644324E-4</v>
      </c>
    </row>
    <row r="60" spans="2:11" x14ac:dyDescent="0.25">
      <c r="B60" s="165" t="s">
        <v>121</v>
      </c>
      <c r="C60" s="166">
        <v>151</v>
      </c>
      <c r="D60" s="166">
        <v>198</v>
      </c>
      <c r="E60" s="166">
        <v>484</v>
      </c>
      <c r="F60" s="166">
        <v>429</v>
      </c>
      <c r="G60" s="166">
        <v>435</v>
      </c>
      <c r="H60" s="166">
        <v>564</v>
      </c>
      <c r="I60" s="181">
        <f t="shared" si="26"/>
        <v>0.29655172413793096</v>
      </c>
      <c r="J60" s="165">
        <f t="shared" si="25"/>
        <v>129</v>
      </c>
      <c r="K60" s="167">
        <f t="shared" si="24"/>
        <v>2.0169185132735767E-4</v>
      </c>
    </row>
    <row r="61" spans="2:11" x14ac:dyDescent="0.25">
      <c r="B61" s="165" t="s">
        <v>130</v>
      </c>
      <c r="C61" s="166">
        <v>76</v>
      </c>
      <c r="D61" s="166">
        <v>42</v>
      </c>
      <c r="E61" s="166">
        <v>62</v>
      </c>
      <c r="F61" s="166">
        <v>159</v>
      </c>
      <c r="G61" s="166">
        <v>92</v>
      </c>
      <c r="H61" s="166">
        <v>172</v>
      </c>
      <c r="I61" s="181">
        <f t="shared" si="26"/>
        <v>0.86956521739130443</v>
      </c>
      <c r="J61" s="165">
        <f t="shared" si="25"/>
        <v>80</v>
      </c>
      <c r="K61" s="167">
        <f t="shared" si="24"/>
        <v>6.1508862461534612E-5</v>
      </c>
    </row>
    <row r="62" spans="2:11" x14ac:dyDescent="0.25">
      <c r="B62" s="165" t="s">
        <v>133</v>
      </c>
      <c r="C62" s="166">
        <v>105</v>
      </c>
      <c r="D62" s="166">
        <v>21</v>
      </c>
      <c r="E62" s="166">
        <v>97</v>
      </c>
      <c r="F62" s="166">
        <v>140</v>
      </c>
      <c r="G62" s="166">
        <v>90</v>
      </c>
      <c r="H62" s="166">
        <v>417</v>
      </c>
      <c r="I62" s="181">
        <f t="shared" si="26"/>
        <v>3.6333333333333337</v>
      </c>
      <c r="J62" s="165">
        <f t="shared" si="25"/>
        <v>327</v>
      </c>
      <c r="K62" s="167">
        <f t="shared" si="24"/>
        <v>1.4912323050267402E-4</v>
      </c>
    </row>
    <row r="63" spans="2:11" x14ac:dyDescent="0.25">
      <c r="B63" s="170" t="s">
        <v>147</v>
      </c>
      <c r="C63" s="171">
        <f t="shared" ref="C63" si="27">C55-SUM(C56:C62)</f>
        <v>2078</v>
      </c>
      <c r="D63" s="171">
        <f t="shared" ref="D63:H63" si="28">D55-SUM(D56:D62)</f>
        <v>2140</v>
      </c>
      <c r="E63" s="171">
        <f t="shared" si="28"/>
        <v>5011</v>
      </c>
      <c r="F63" s="171">
        <f t="shared" si="28"/>
        <v>6333</v>
      </c>
      <c r="G63" s="171">
        <f t="shared" si="28"/>
        <v>6581</v>
      </c>
      <c r="H63" s="171">
        <f t="shared" si="28"/>
        <v>6359</v>
      </c>
      <c r="I63" s="182">
        <f t="shared" si="26"/>
        <v>-3.3733475155751425E-2</v>
      </c>
      <c r="J63" s="170">
        <f>H63-G63</f>
        <v>-222</v>
      </c>
      <c r="K63" s="172">
        <f t="shared" si="24"/>
        <v>2.2740398627494104E-3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29928</v>
      </c>
      <c r="D65" s="178">
        <f t="shared" si="29"/>
        <v>25235</v>
      </c>
      <c r="E65" s="178">
        <f t="shared" si="29"/>
        <v>100008</v>
      </c>
      <c r="F65" s="178">
        <f t="shared" si="29"/>
        <v>115270</v>
      </c>
      <c r="G65" s="178">
        <f t="shared" si="29"/>
        <v>132160</v>
      </c>
      <c r="H65" s="178">
        <f t="shared" si="29"/>
        <v>102901</v>
      </c>
      <c r="I65" s="179">
        <f>IFERROR(H65/G65-1,"-")</f>
        <v>-0.22139073849878932</v>
      </c>
      <c r="J65" s="178">
        <f>H65-G65</f>
        <v>-29259</v>
      </c>
      <c r="K65" s="179">
        <f t="shared" ref="K65:K77" si="30">H65/H$9</f>
        <v>3.6798392186944029E-2</v>
      </c>
    </row>
    <row r="66" spans="2:11" x14ac:dyDescent="0.25">
      <c r="B66" s="161" t="s">
        <v>99</v>
      </c>
      <c r="C66" s="162">
        <v>11351</v>
      </c>
      <c r="D66" s="162">
        <v>14677</v>
      </c>
      <c r="E66" s="162">
        <v>27176</v>
      </c>
      <c r="F66" s="162">
        <v>29241</v>
      </c>
      <c r="G66" s="162">
        <v>39888</v>
      </c>
      <c r="H66" s="162">
        <v>29124</v>
      </c>
      <c r="I66" s="180">
        <f>IFERROR(H66/G66-1,"-")</f>
        <v>-0.26985559566786999</v>
      </c>
      <c r="J66" s="161">
        <f t="shared" ref="J66:J76" si="31">H66-G66</f>
        <v>-10764</v>
      </c>
      <c r="K66" s="163">
        <f t="shared" si="30"/>
        <v>1.0415023897265896E-2</v>
      </c>
    </row>
    <row r="67" spans="2:11" x14ac:dyDescent="0.25">
      <c r="B67" s="165" t="s">
        <v>105</v>
      </c>
      <c r="C67" s="166">
        <v>4003</v>
      </c>
      <c r="D67" s="166">
        <v>13481</v>
      </c>
      <c r="E67" s="166">
        <v>22180</v>
      </c>
      <c r="F67" s="166">
        <v>20844</v>
      </c>
      <c r="G67" s="166">
        <v>23962</v>
      </c>
      <c r="H67" s="166">
        <v>9961</v>
      </c>
      <c r="I67" s="181">
        <f>IFERROR(H67/G67-1,"-")</f>
        <v>-0.58430014189132795</v>
      </c>
      <c r="J67" s="165">
        <f t="shared" si="31"/>
        <v>-14001</v>
      </c>
      <c r="K67" s="167">
        <f t="shared" si="30"/>
        <v>3.5621498777868967E-3</v>
      </c>
    </row>
    <row r="68" spans="2:11" x14ac:dyDescent="0.25">
      <c r="B68" s="165" t="s">
        <v>102</v>
      </c>
      <c r="C68" s="166">
        <v>7348</v>
      </c>
      <c r="D68" s="166">
        <v>1196</v>
      </c>
      <c r="E68" s="166">
        <v>4996</v>
      </c>
      <c r="F68" s="166">
        <v>8397</v>
      </c>
      <c r="G68" s="166">
        <v>15926</v>
      </c>
      <c r="H68" s="166">
        <v>19163</v>
      </c>
      <c r="I68" s="181">
        <f>IFERROR(H68/G68-1,"-")</f>
        <v>0.20325254301142781</v>
      </c>
      <c r="J68" s="165">
        <f t="shared" si="31"/>
        <v>3237</v>
      </c>
      <c r="K68" s="167">
        <f t="shared" si="30"/>
        <v>6.8528740194789984E-3</v>
      </c>
    </row>
    <row r="69" spans="2:11" x14ac:dyDescent="0.25">
      <c r="B69" s="161" t="s">
        <v>109</v>
      </c>
      <c r="C69" s="162">
        <v>18577</v>
      </c>
      <c r="D69" s="162">
        <v>10558</v>
      </c>
      <c r="E69" s="162">
        <v>72832</v>
      </c>
      <c r="F69" s="162">
        <v>86029</v>
      </c>
      <c r="G69" s="162">
        <v>92272</v>
      </c>
      <c r="H69" s="162">
        <v>73777</v>
      </c>
      <c r="I69" s="180">
        <f>IFERROR(H69/G69-1,"-")</f>
        <v>-0.20044000346800761</v>
      </c>
      <c r="J69" s="161">
        <f t="shared" si="31"/>
        <v>-18495</v>
      </c>
      <c r="K69" s="163">
        <f t="shared" si="30"/>
        <v>2.6383368289678133E-2</v>
      </c>
    </row>
    <row r="70" spans="2:11" x14ac:dyDescent="0.25">
      <c r="B70" s="165" t="s">
        <v>112</v>
      </c>
      <c r="C70" s="166">
        <v>7112</v>
      </c>
      <c r="D70" s="166">
        <v>932</v>
      </c>
      <c r="E70" s="166">
        <v>35001</v>
      </c>
      <c r="F70" s="166">
        <v>32744</v>
      </c>
      <c r="G70" s="166">
        <v>32081</v>
      </c>
      <c r="H70" s="166">
        <v>31987</v>
      </c>
      <c r="I70" s="181">
        <f t="shared" ref="I70:I77" si="32">IFERROR(H70/G70-1,"-")</f>
        <v>-2.9300832268320809E-3</v>
      </c>
      <c r="J70" s="165">
        <f t="shared" si="31"/>
        <v>-94</v>
      </c>
      <c r="K70" s="167">
        <f t="shared" si="30"/>
        <v>1.1438860369518068E-2</v>
      </c>
    </row>
    <row r="71" spans="2:11" x14ac:dyDescent="0.25">
      <c r="B71" s="165" t="s">
        <v>115</v>
      </c>
      <c r="C71" s="166">
        <v>2309</v>
      </c>
      <c r="D71" s="166">
        <v>1276</v>
      </c>
      <c r="E71" s="166">
        <v>5326</v>
      </c>
      <c r="F71" s="166">
        <v>5826</v>
      </c>
      <c r="G71" s="166">
        <v>6157</v>
      </c>
      <c r="H71" s="166">
        <v>6553</v>
      </c>
      <c r="I71" s="181">
        <f t="shared" si="32"/>
        <v>6.431703751827178E-2</v>
      </c>
      <c r="J71" s="165">
        <f t="shared" si="31"/>
        <v>396</v>
      </c>
      <c r="K71" s="167">
        <f t="shared" si="30"/>
        <v>2.3434161378513741E-3</v>
      </c>
    </row>
    <row r="72" spans="2:11" x14ac:dyDescent="0.25">
      <c r="B72" s="165" t="s">
        <v>118</v>
      </c>
      <c r="C72" s="166">
        <v>2459</v>
      </c>
      <c r="D72" s="166">
        <v>2286</v>
      </c>
      <c r="E72" s="166">
        <v>9592</v>
      </c>
      <c r="F72" s="166">
        <v>10213</v>
      </c>
      <c r="G72" s="166">
        <v>12857</v>
      </c>
      <c r="H72" s="166">
        <v>6959</v>
      </c>
      <c r="I72" s="181">
        <f t="shared" si="32"/>
        <v>-0.4587384304270048</v>
      </c>
      <c r="J72" s="165">
        <f t="shared" si="31"/>
        <v>-5898</v>
      </c>
      <c r="K72" s="167">
        <f t="shared" si="30"/>
        <v>2.4886056620338336E-3</v>
      </c>
    </row>
    <row r="73" spans="2:11" x14ac:dyDescent="0.25">
      <c r="B73" s="165" t="s">
        <v>125</v>
      </c>
      <c r="C73" s="166">
        <v>250</v>
      </c>
      <c r="D73" s="166">
        <v>570</v>
      </c>
      <c r="E73" s="166">
        <v>1217</v>
      </c>
      <c r="F73" s="166">
        <v>2262</v>
      </c>
      <c r="G73" s="166">
        <v>3104</v>
      </c>
      <c r="H73" s="166">
        <v>1732</v>
      </c>
      <c r="I73" s="181">
        <f t="shared" si="32"/>
        <v>-0.4420103092783505</v>
      </c>
      <c r="J73" s="165">
        <f t="shared" si="31"/>
        <v>-1372</v>
      </c>
      <c r="K73" s="167">
        <f t="shared" si="30"/>
        <v>6.1937994060103454E-4</v>
      </c>
    </row>
    <row r="74" spans="2:11" x14ac:dyDescent="0.25">
      <c r="B74" s="165" t="s">
        <v>121</v>
      </c>
      <c r="C74" s="166">
        <v>591</v>
      </c>
      <c r="D74" s="166">
        <v>660</v>
      </c>
      <c r="E74" s="166">
        <v>1818</v>
      </c>
      <c r="F74" s="166">
        <v>1876</v>
      </c>
      <c r="G74" s="166">
        <v>2598</v>
      </c>
      <c r="H74" s="166">
        <v>1905</v>
      </c>
      <c r="I74" s="181">
        <f t="shared" si="32"/>
        <v>-0.26674364896073899</v>
      </c>
      <c r="J74" s="165">
        <f t="shared" si="31"/>
        <v>-693</v>
      </c>
      <c r="K74" s="167">
        <f t="shared" si="30"/>
        <v>6.8124641272804319E-4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890</v>
      </c>
      <c r="F75" s="166">
        <v>3208</v>
      </c>
      <c r="G75" s="166">
        <v>1641</v>
      </c>
      <c r="H75" s="166">
        <v>829</v>
      </c>
      <c r="I75" s="181">
        <f t="shared" si="32"/>
        <v>-0.49482023156611821</v>
      </c>
      <c r="J75" s="165">
        <f t="shared" si="31"/>
        <v>-812</v>
      </c>
      <c r="K75" s="167">
        <f t="shared" si="30"/>
        <v>2.9645841267797788E-4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930</v>
      </c>
      <c r="G76" s="166">
        <v>203</v>
      </c>
      <c r="H76" s="166">
        <v>529</v>
      </c>
      <c r="I76" s="181">
        <f t="shared" si="32"/>
        <v>1.6059113300492611</v>
      </c>
      <c r="J76" s="165">
        <f t="shared" si="31"/>
        <v>326</v>
      </c>
      <c r="K76" s="167">
        <f t="shared" si="30"/>
        <v>1.8917551303576633E-4</v>
      </c>
    </row>
    <row r="77" spans="2:11" x14ac:dyDescent="0.25">
      <c r="B77" s="170" t="s">
        <v>147</v>
      </c>
      <c r="C77" s="171">
        <f t="shared" ref="C77" si="33">C69-SUM(C70:C76)</f>
        <v>4449</v>
      </c>
      <c r="D77" s="171">
        <f t="shared" ref="D77:H77" si="34">D69-SUM(D70:D76)</f>
        <v>4834</v>
      </c>
      <c r="E77" s="171">
        <f t="shared" si="34"/>
        <v>18704</v>
      </c>
      <c r="F77" s="171">
        <f t="shared" si="34"/>
        <v>28970</v>
      </c>
      <c r="G77" s="171">
        <f t="shared" si="34"/>
        <v>33631</v>
      </c>
      <c r="H77" s="171">
        <f t="shared" si="34"/>
        <v>23283</v>
      </c>
      <c r="I77" s="182">
        <f t="shared" si="32"/>
        <v>-0.30769230769230771</v>
      </c>
      <c r="J77" s="170">
        <f>H77-G77</f>
        <v>-10348</v>
      </c>
      <c r="K77" s="172">
        <f t="shared" si="30"/>
        <v>8.3262258412320368E-3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133535</v>
      </c>
      <c r="D79" s="178">
        <f t="shared" si="35"/>
        <v>126835</v>
      </c>
      <c r="E79" s="178">
        <f t="shared" si="35"/>
        <v>371684</v>
      </c>
      <c r="F79" s="178">
        <f t="shared" si="35"/>
        <v>429134</v>
      </c>
      <c r="G79" s="178">
        <f t="shared" si="35"/>
        <v>496487</v>
      </c>
      <c r="H79" s="178">
        <f t="shared" si="35"/>
        <v>501562</v>
      </c>
      <c r="I79" s="179">
        <f>IFERROR(H79/G79-1,"-")</f>
        <v>1.0221818496758184E-2</v>
      </c>
      <c r="J79" s="178">
        <f>H79-G79</f>
        <v>5075</v>
      </c>
      <c r="K79" s="179">
        <f t="shared" ref="K79:K91" si="36">H79/H$9</f>
        <v>0.17936341903448966</v>
      </c>
    </row>
    <row r="80" spans="2:11" x14ac:dyDescent="0.25">
      <c r="B80" s="161" t="s">
        <v>99</v>
      </c>
      <c r="C80" s="162">
        <v>52528</v>
      </c>
      <c r="D80" s="162">
        <v>78583</v>
      </c>
      <c r="E80" s="162">
        <v>190074</v>
      </c>
      <c r="F80" s="162">
        <v>198281</v>
      </c>
      <c r="G80" s="162">
        <v>211637</v>
      </c>
      <c r="H80" s="162">
        <v>217495</v>
      </c>
      <c r="I80" s="180">
        <f>IFERROR(H80/G80-1,"-")</f>
        <v>2.7679470035957721E-2</v>
      </c>
      <c r="J80" s="161">
        <f t="shared" ref="J80:J90" si="37">H80-G80</f>
        <v>5858</v>
      </c>
      <c r="K80" s="163">
        <f t="shared" si="36"/>
        <v>7.7778314192275988E-2</v>
      </c>
    </row>
    <row r="81" spans="2:11" x14ac:dyDescent="0.25">
      <c r="B81" s="165" t="s">
        <v>105</v>
      </c>
      <c r="C81" s="166">
        <v>10096</v>
      </c>
      <c r="D81" s="166">
        <v>26717</v>
      </c>
      <c r="E81" s="166">
        <v>46259</v>
      </c>
      <c r="F81" s="166">
        <v>41762</v>
      </c>
      <c r="G81" s="166">
        <v>52829</v>
      </c>
      <c r="H81" s="166">
        <v>49089</v>
      </c>
      <c r="I81" s="181">
        <f>IFERROR(H81/G81-1,"-")</f>
        <v>-7.0794450017982569E-2</v>
      </c>
      <c r="J81" s="165">
        <f t="shared" si="37"/>
        <v>-3740</v>
      </c>
      <c r="K81" s="167">
        <f t="shared" si="36"/>
        <v>1.7554700868455071E-2</v>
      </c>
    </row>
    <row r="82" spans="2:11" x14ac:dyDescent="0.25">
      <c r="B82" s="165" t="s">
        <v>102</v>
      </c>
      <c r="C82" s="166">
        <v>42432</v>
      </c>
      <c r="D82" s="166">
        <v>51866</v>
      </c>
      <c r="E82" s="166">
        <v>143815</v>
      </c>
      <c r="F82" s="166">
        <v>156519</v>
      </c>
      <c r="G82" s="166">
        <v>158808</v>
      </c>
      <c r="H82" s="166">
        <v>168406</v>
      </c>
      <c r="I82" s="181">
        <f>IFERROR(H82/G82-1,"-")</f>
        <v>6.043776132184786E-2</v>
      </c>
      <c r="J82" s="165">
        <f t="shared" si="37"/>
        <v>9598</v>
      </c>
      <c r="K82" s="167">
        <f t="shared" si="36"/>
        <v>6.0223613323820917E-2</v>
      </c>
    </row>
    <row r="83" spans="2:11" x14ac:dyDescent="0.25">
      <c r="B83" s="161" t="s">
        <v>109</v>
      </c>
      <c r="C83" s="162">
        <v>81007</v>
      </c>
      <c r="D83" s="162">
        <v>48252</v>
      </c>
      <c r="E83" s="162">
        <v>181610</v>
      </c>
      <c r="F83" s="162">
        <v>230853</v>
      </c>
      <c r="G83" s="162">
        <v>284850</v>
      </c>
      <c r="H83" s="162">
        <v>284067</v>
      </c>
      <c r="I83" s="180">
        <f>IFERROR(H83/G83-1,"-")</f>
        <v>-2.7488151658767723E-3</v>
      </c>
      <c r="J83" s="161">
        <f t="shared" si="37"/>
        <v>-783</v>
      </c>
      <c r="K83" s="163">
        <f t="shared" si="36"/>
        <v>0.10158510484221367</v>
      </c>
    </row>
    <row r="84" spans="2:11" x14ac:dyDescent="0.25">
      <c r="B84" s="165" t="s">
        <v>112</v>
      </c>
      <c r="C84" s="166">
        <v>15526</v>
      </c>
      <c r="D84" s="166">
        <v>3638</v>
      </c>
      <c r="E84" s="166">
        <v>38465</v>
      </c>
      <c r="F84" s="166">
        <v>50127</v>
      </c>
      <c r="G84" s="166">
        <v>62049</v>
      </c>
      <c r="H84" s="166">
        <v>66371</v>
      </c>
      <c r="I84" s="181">
        <f t="shared" ref="I84:I91" si="38">IFERROR(H84/G84-1,"-")</f>
        <v>6.965462779416276E-2</v>
      </c>
      <c r="J84" s="165">
        <f t="shared" si="37"/>
        <v>4322</v>
      </c>
      <c r="K84" s="167">
        <f t="shared" si="36"/>
        <v>2.3734911107177403E-2</v>
      </c>
    </row>
    <row r="85" spans="2:11" x14ac:dyDescent="0.25">
      <c r="B85" s="165" t="s">
        <v>115</v>
      </c>
      <c r="C85" s="166">
        <v>29909</v>
      </c>
      <c r="D85" s="166">
        <v>11169</v>
      </c>
      <c r="E85" s="166">
        <v>58121</v>
      </c>
      <c r="F85" s="166">
        <v>69126</v>
      </c>
      <c r="G85" s="166">
        <v>77278</v>
      </c>
      <c r="H85" s="166">
        <v>75698</v>
      </c>
      <c r="I85" s="181">
        <f t="shared" si="38"/>
        <v>-2.0445663707652884E-2</v>
      </c>
      <c r="J85" s="165">
        <f t="shared" si="37"/>
        <v>-1580</v>
      </c>
      <c r="K85" s="167">
        <f t="shared" si="36"/>
        <v>2.707033645705376E-2</v>
      </c>
    </row>
    <row r="86" spans="2:11" x14ac:dyDescent="0.25">
      <c r="B86" s="165" t="s">
        <v>118</v>
      </c>
      <c r="C86" s="166">
        <v>5531</v>
      </c>
      <c r="D86" s="166">
        <v>8045</v>
      </c>
      <c r="E86" s="166">
        <v>16748</v>
      </c>
      <c r="F86" s="166">
        <v>23461</v>
      </c>
      <c r="G86" s="166">
        <v>35926</v>
      </c>
      <c r="H86" s="166">
        <v>32473</v>
      </c>
      <c r="I86" s="181">
        <f t="shared" si="38"/>
        <v>-9.6114234816010669E-2</v>
      </c>
      <c r="J86" s="165">
        <f t="shared" si="37"/>
        <v>-3453</v>
      </c>
      <c r="K86" s="167">
        <f t="shared" si="36"/>
        <v>1.161265866693845E-2</v>
      </c>
    </row>
    <row r="87" spans="2:11" x14ac:dyDescent="0.25">
      <c r="B87" s="165" t="s">
        <v>125</v>
      </c>
      <c r="C87" s="166">
        <v>1295</v>
      </c>
      <c r="D87" s="166">
        <v>1315</v>
      </c>
      <c r="E87" s="166">
        <v>3662</v>
      </c>
      <c r="F87" s="166">
        <v>4379</v>
      </c>
      <c r="G87" s="166">
        <v>8043</v>
      </c>
      <c r="H87" s="166">
        <v>8352</v>
      </c>
      <c r="I87" s="181">
        <f t="shared" si="38"/>
        <v>3.8418500559492808E-2</v>
      </c>
      <c r="J87" s="165">
        <f t="shared" si="37"/>
        <v>309</v>
      </c>
      <c r="K87" s="167">
        <f t="shared" si="36"/>
        <v>2.9867559260391692E-3</v>
      </c>
    </row>
    <row r="88" spans="2:11" x14ac:dyDescent="0.25">
      <c r="B88" s="165" t="s">
        <v>121</v>
      </c>
      <c r="C88" s="166">
        <v>1191</v>
      </c>
      <c r="D88" s="166">
        <v>1496</v>
      </c>
      <c r="E88" s="166">
        <v>3227</v>
      </c>
      <c r="F88" s="166">
        <v>3986</v>
      </c>
      <c r="G88" s="166">
        <v>5051</v>
      </c>
      <c r="H88" s="166">
        <v>5199</v>
      </c>
      <c r="I88" s="181">
        <f t="shared" si="38"/>
        <v>2.9301128489408024E-2</v>
      </c>
      <c r="J88" s="165">
        <f t="shared" si="37"/>
        <v>148</v>
      </c>
      <c r="K88" s="167">
        <f t="shared" si="36"/>
        <v>1.8592126507995259E-3</v>
      </c>
    </row>
    <row r="89" spans="2:11" x14ac:dyDescent="0.25">
      <c r="B89" s="165" t="s">
        <v>130</v>
      </c>
      <c r="C89" s="166">
        <v>1690</v>
      </c>
      <c r="D89" s="166">
        <v>149</v>
      </c>
      <c r="E89" s="166">
        <v>1894</v>
      </c>
      <c r="F89" s="166">
        <v>2512</v>
      </c>
      <c r="G89" s="166">
        <v>2493</v>
      </c>
      <c r="H89" s="166">
        <v>2576</v>
      </c>
      <c r="I89" s="181">
        <f t="shared" si="38"/>
        <v>3.3293221018852792E-2</v>
      </c>
      <c r="J89" s="165">
        <f t="shared" si="37"/>
        <v>83</v>
      </c>
      <c r="K89" s="167">
        <f t="shared" si="36"/>
        <v>9.2120249826112299E-4</v>
      </c>
    </row>
    <row r="90" spans="2:11" x14ac:dyDescent="0.25">
      <c r="B90" s="165" t="s">
        <v>133</v>
      </c>
      <c r="C90" s="166">
        <v>2266</v>
      </c>
      <c r="D90" s="166">
        <v>239</v>
      </c>
      <c r="E90" s="166">
        <v>1655</v>
      </c>
      <c r="F90" s="166">
        <v>2550</v>
      </c>
      <c r="G90" s="166">
        <v>2984</v>
      </c>
      <c r="H90" s="166">
        <v>2155</v>
      </c>
      <c r="I90" s="181">
        <f t="shared" si="38"/>
        <v>-0.27781501340482573</v>
      </c>
      <c r="J90" s="165">
        <f t="shared" si="37"/>
        <v>-829</v>
      </c>
      <c r="K90" s="167">
        <f t="shared" si="36"/>
        <v>7.7064882909655278E-4</v>
      </c>
    </row>
    <row r="91" spans="2:11" x14ac:dyDescent="0.25">
      <c r="B91" s="170" t="s">
        <v>147</v>
      </c>
      <c r="C91" s="171">
        <f t="shared" ref="C91" si="39">C83-SUM(C84:C90)</f>
        <v>23599</v>
      </c>
      <c r="D91" s="171">
        <f t="shared" ref="D91:H91" si="40">D83-SUM(D84:D90)</f>
        <v>22201</v>
      </c>
      <c r="E91" s="171">
        <f t="shared" si="40"/>
        <v>57838</v>
      </c>
      <c r="F91" s="171">
        <f t="shared" si="40"/>
        <v>74712</v>
      </c>
      <c r="G91" s="171">
        <f t="shared" si="40"/>
        <v>91026</v>
      </c>
      <c r="H91" s="171">
        <f t="shared" si="40"/>
        <v>91243</v>
      </c>
      <c r="I91" s="182">
        <f t="shared" si="38"/>
        <v>2.3839342605409541E-3</v>
      </c>
      <c r="J91" s="170">
        <f>H91-G91</f>
        <v>217</v>
      </c>
      <c r="K91" s="172">
        <f t="shared" si="36"/>
        <v>3.2629378706847692E-2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15531</v>
      </c>
      <c r="D93" s="178">
        <f t="shared" si="41"/>
        <v>17159</v>
      </c>
      <c r="E93" s="178">
        <f t="shared" si="41"/>
        <v>32878</v>
      </c>
      <c r="F93" s="178">
        <f t="shared" si="41"/>
        <v>39668</v>
      </c>
      <c r="G93" s="178">
        <f t="shared" si="41"/>
        <v>36690</v>
      </c>
      <c r="H93" s="178">
        <f t="shared" si="41"/>
        <v>36026</v>
      </c>
      <c r="I93" s="179">
        <f>IFERROR(H93/G93-1,"-")</f>
        <v>-1.8097574270918515E-2</v>
      </c>
      <c r="J93" s="178">
        <f>H93-G93</f>
        <v>-664</v>
      </c>
      <c r="K93" s="179">
        <f t="shared" ref="K93:K105" si="42">H93/H$9</f>
        <v>1.2883245808367709E-2</v>
      </c>
    </row>
    <row r="94" spans="2:11" x14ac:dyDescent="0.25">
      <c r="B94" s="161" t="s">
        <v>99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1">
        <f t="shared" ref="J94:J104" si="43">H94-G94</f>
        <v>-23</v>
      </c>
      <c r="K94" s="163">
        <f t="shared" si="42"/>
        <v>7.881001807716859E-3</v>
      </c>
    </row>
    <row r="95" spans="2:11" x14ac:dyDescent="0.25">
      <c r="B95" s="165" t="s">
        <v>105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5">
        <f t="shared" si="43"/>
        <v>1362</v>
      </c>
      <c r="K95" s="167">
        <f t="shared" si="42"/>
        <v>2.7957923646760325E-3</v>
      </c>
    </row>
    <row r="96" spans="2:11" x14ac:dyDescent="0.25">
      <c r="B96" s="165" t="s">
        <v>102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5">
        <f t="shared" si="43"/>
        <v>-1385</v>
      </c>
      <c r="K96" s="167">
        <f t="shared" si="42"/>
        <v>5.0852094430408265E-3</v>
      </c>
    </row>
    <row r="97" spans="2:11" x14ac:dyDescent="0.25">
      <c r="B97" s="161" t="s">
        <v>109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1">
        <f t="shared" si="43"/>
        <v>-641</v>
      </c>
      <c r="K97" s="163">
        <f t="shared" si="42"/>
        <v>5.0022440006508495E-3</v>
      </c>
    </row>
    <row r="98" spans="2:11" x14ac:dyDescent="0.25">
      <c r="B98" s="165" t="s">
        <v>112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44">IFERROR(H98/G98-1,"-")</f>
        <v>-0.16768723504474803</v>
      </c>
      <c r="J98" s="165">
        <f t="shared" si="43"/>
        <v>-356</v>
      </c>
      <c r="K98" s="167">
        <f t="shared" si="42"/>
        <v>6.3189627889262596E-4</v>
      </c>
    </row>
    <row r="99" spans="2:11" x14ac:dyDescent="0.25">
      <c r="B99" s="165" t="s">
        <v>115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44"/>
        <v>-0.11557788944723613</v>
      </c>
      <c r="J99" s="165">
        <f t="shared" si="43"/>
        <v>-322</v>
      </c>
      <c r="K99" s="167">
        <f t="shared" si="42"/>
        <v>8.8115021572803074E-4</v>
      </c>
    </row>
    <row r="100" spans="2:11" x14ac:dyDescent="0.25">
      <c r="B100" s="165" t="s">
        <v>118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44"/>
        <v>-2.9615384615384599E-2</v>
      </c>
      <c r="J100" s="165">
        <f t="shared" si="43"/>
        <v>-77</v>
      </c>
      <c r="K100" s="167">
        <f t="shared" si="42"/>
        <v>9.0224918599099901E-4</v>
      </c>
    </row>
    <row r="101" spans="2:11" x14ac:dyDescent="0.25">
      <c r="B101" s="165" t="s">
        <v>125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44"/>
        <v>-3.7313432835820892E-2</v>
      </c>
      <c r="J101" s="165">
        <f t="shared" si="43"/>
        <v>-25</v>
      </c>
      <c r="K101" s="167">
        <f t="shared" si="42"/>
        <v>2.3065823423075479E-4</v>
      </c>
    </row>
    <row r="102" spans="2:11" x14ac:dyDescent="0.25">
      <c r="B102" s="165" t="s">
        <v>121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44"/>
        <v>-6.3545150501672198E-2</v>
      </c>
      <c r="J102" s="165">
        <f t="shared" si="43"/>
        <v>-38</v>
      </c>
      <c r="K102" s="167">
        <f t="shared" si="42"/>
        <v>2.0026141266546153E-4</v>
      </c>
    </row>
    <row r="103" spans="2:11" x14ac:dyDescent="0.25">
      <c r="B103" s="165" t="s">
        <v>130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44"/>
        <v>-6.0606060606060552E-2</v>
      </c>
      <c r="J103" s="165">
        <f t="shared" si="43"/>
        <v>-10</v>
      </c>
      <c r="K103" s="167">
        <f t="shared" si="42"/>
        <v>5.5429498148475954E-5</v>
      </c>
    </row>
    <row r="104" spans="2:11" x14ac:dyDescent="0.25">
      <c r="B104" s="165" t="s">
        <v>133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44"/>
        <v>-0.4375</v>
      </c>
      <c r="J104" s="165">
        <f t="shared" si="43"/>
        <v>-119</v>
      </c>
      <c r="K104" s="167">
        <f t="shared" si="42"/>
        <v>5.4714278817527881E-5</v>
      </c>
    </row>
    <row r="105" spans="2:11" x14ac:dyDescent="0.25">
      <c r="B105" s="170" t="s">
        <v>147</v>
      </c>
      <c r="C105" s="171">
        <f t="shared" ref="C105" si="45">C97-SUM(C98:C104)</f>
        <v>1693</v>
      </c>
      <c r="D105" s="171">
        <f t="shared" ref="D105:H105" si="46">D97-SUM(D98:D104)</f>
        <v>2136</v>
      </c>
      <c r="E105" s="171">
        <f t="shared" si="46"/>
        <v>3904</v>
      </c>
      <c r="F105" s="171">
        <f t="shared" si="46"/>
        <v>5038</v>
      </c>
      <c r="G105" s="171">
        <f t="shared" si="46"/>
        <v>5415</v>
      </c>
      <c r="H105" s="171">
        <f t="shared" si="46"/>
        <v>5721</v>
      </c>
      <c r="I105" s="182">
        <f t="shared" si="44"/>
        <v>5.6509695290858808E-2</v>
      </c>
      <c r="J105" s="170">
        <f>H105-G105</f>
        <v>306</v>
      </c>
      <c r="K105" s="172">
        <f t="shared" si="42"/>
        <v>2.0458848961769738E-3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34253</v>
      </c>
      <c r="D107" s="178">
        <f t="shared" si="47"/>
        <v>51252</v>
      </c>
      <c r="E107" s="178">
        <f t="shared" si="47"/>
        <v>109813</v>
      </c>
      <c r="F107" s="178">
        <f t="shared" si="47"/>
        <v>147358</v>
      </c>
      <c r="G107" s="178">
        <f t="shared" si="47"/>
        <v>139462</v>
      </c>
      <c r="H107" s="178">
        <f t="shared" si="47"/>
        <v>151078</v>
      </c>
      <c r="I107" s="179">
        <f>IFERROR(H107/G107-1,"-")</f>
        <v>8.3291505929930842E-2</v>
      </c>
      <c r="J107" s="178">
        <f>H107-G107</f>
        <v>11616</v>
      </c>
      <c r="K107" s="179">
        <f t="shared" ref="K107:K119" si="48">H107/H$9</f>
        <v>5.4026953040486776E-2</v>
      </c>
    </row>
    <row r="108" spans="2:11" x14ac:dyDescent="0.25">
      <c r="B108" s="161" t="s">
        <v>99</v>
      </c>
      <c r="C108" s="162">
        <v>13775</v>
      </c>
      <c r="D108" s="162">
        <v>28209</v>
      </c>
      <c r="E108" s="162">
        <v>26353</v>
      </c>
      <c r="F108" s="162">
        <v>33173</v>
      </c>
      <c r="G108" s="162">
        <v>30723</v>
      </c>
      <c r="H108" s="162">
        <v>33898</v>
      </c>
      <c r="I108" s="180">
        <f>IFERROR(H108/G108-1,"-")</f>
        <v>0.10334277251570478</v>
      </c>
      <c r="J108" s="161">
        <f t="shared" ref="J108:J118" si="49">H108-G108</f>
        <v>3175</v>
      </c>
      <c r="K108" s="163">
        <f t="shared" si="48"/>
        <v>1.2122252440238955E-2</v>
      </c>
    </row>
    <row r="109" spans="2:11" x14ac:dyDescent="0.25">
      <c r="B109" s="165" t="s">
        <v>105</v>
      </c>
      <c r="C109" s="166">
        <v>308</v>
      </c>
      <c r="D109" s="166">
        <v>15573</v>
      </c>
      <c r="E109" s="166">
        <v>7430</v>
      </c>
      <c r="F109" s="166">
        <v>11643</v>
      </c>
      <c r="G109" s="166">
        <v>8822</v>
      </c>
      <c r="H109" s="166">
        <v>11579</v>
      </c>
      <c r="I109" s="181">
        <f>IFERROR(H109/G109-1,"-")</f>
        <v>0.31251416912264784</v>
      </c>
      <c r="J109" s="165">
        <f t="shared" si="49"/>
        <v>2757</v>
      </c>
      <c r="K109" s="167">
        <f t="shared" si="48"/>
        <v>4.1407623165238914E-3</v>
      </c>
    </row>
    <row r="110" spans="2:11" x14ac:dyDescent="0.25">
      <c r="B110" s="165" t="s">
        <v>102</v>
      </c>
      <c r="C110" s="166">
        <v>13467</v>
      </c>
      <c r="D110" s="166">
        <v>12636</v>
      </c>
      <c r="E110" s="166">
        <v>18923</v>
      </c>
      <c r="F110" s="166">
        <v>21530</v>
      </c>
      <c r="G110" s="166">
        <v>21901</v>
      </c>
      <c r="H110" s="166">
        <v>22319</v>
      </c>
      <c r="I110" s="181">
        <f>IFERROR(H110/G110-1,"-")</f>
        <v>1.9085886489201398E-2</v>
      </c>
      <c r="J110" s="165">
        <f t="shared" si="49"/>
        <v>418</v>
      </c>
      <c r="K110" s="167">
        <f t="shared" si="48"/>
        <v>7.9814901237150633E-3</v>
      </c>
    </row>
    <row r="111" spans="2:11" x14ac:dyDescent="0.25">
      <c r="B111" s="161" t="s">
        <v>109</v>
      </c>
      <c r="C111" s="162">
        <v>20478</v>
      </c>
      <c r="D111" s="162">
        <v>23043</v>
      </c>
      <c r="E111" s="162">
        <v>83460</v>
      </c>
      <c r="F111" s="162">
        <v>114185</v>
      </c>
      <c r="G111" s="162">
        <v>108739</v>
      </c>
      <c r="H111" s="162">
        <v>117180</v>
      </c>
      <c r="I111" s="180">
        <f>IFERROR(H111/G111-1,"-")</f>
        <v>7.7626242654429412E-2</v>
      </c>
      <c r="J111" s="161">
        <f t="shared" si="49"/>
        <v>8441</v>
      </c>
      <c r="K111" s="163">
        <f t="shared" si="48"/>
        <v>4.1904700600247827E-2</v>
      </c>
    </row>
    <row r="112" spans="2:11" x14ac:dyDescent="0.25">
      <c r="B112" s="165" t="s">
        <v>112</v>
      </c>
      <c r="C112" s="166">
        <v>10709</v>
      </c>
      <c r="D112" s="166">
        <v>5712</v>
      </c>
      <c r="E112" s="166">
        <v>49565</v>
      </c>
      <c r="F112" s="166">
        <v>74713</v>
      </c>
      <c r="G112" s="166">
        <v>67869</v>
      </c>
      <c r="H112" s="166">
        <v>71210</v>
      </c>
      <c r="I112" s="181">
        <f t="shared" ref="I112:I119" si="50">IFERROR(H112/G112-1,"-")</f>
        <v>4.9227187670364936E-2</v>
      </c>
      <c r="J112" s="165">
        <f t="shared" si="49"/>
        <v>3341</v>
      </c>
      <c r="K112" s="167">
        <f t="shared" si="48"/>
        <v>2.5465384278406278E-2</v>
      </c>
    </row>
    <row r="113" spans="2:11" x14ac:dyDescent="0.25">
      <c r="B113" s="165" t="s">
        <v>115</v>
      </c>
      <c r="C113" s="166">
        <v>1745</v>
      </c>
      <c r="D113" s="166">
        <v>4366</v>
      </c>
      <c r="E113" s="166">
        <v>3756</v>
      </c>
      <c r="F113" s="166">
        <v>4908</v>
      </c>
      <c r="G113" s="166">
        <v>4708</v>
      </c>
      <c r="H113" s="166">
        <v>5313</v>
      </c>
      <c r="I113" s="181">
        <f t="shared" si="50"/>
        <v>0.12850467289719636</v>
      </c>
      <c r="J113" s="165">
        <f t="shared" si="49"/>
        <v>605</v>
      </c>
      <c r="K113" s="167">
        <f t="shared" si="48"/>
        <v>1.8999801526635661E-3</v>
      </c>
    </row>
    <row r="114" spans="2:11" x14ac:dyDescent="0.25">
      <c r="B114" s="165" t="s">
        <v>118</v>
      </c>
      <c r="C114" s="166">
        <v>1108</v>
      </c>
      <c r="D114" s="166">
        <v>3826</v>
      </c>
      <c r="E114" s="166">
        <v>5391</v>
      </c>
      <c r="F114" s="166">
        <v>9383</v>
      </c>
      <c r="G114" s="166">
        <v>8106</v>
      </c>
      <c r="H114" s="166">
        <v>9684</v>
      </c>
      <c r="I114" s="181">
        <f t="shared" si="50"/>
        <v>0.19467061435973343</v>
      </c>
      <c r="J114" s="165">
        <f t="shared" si="49"/>
        <v>1578</v>
      </c>
      <c r="K114" s="167">
        <f t="shared" si="48"/>
        <v>3.463092000450588E-3</v>
      </c>
    </row>
    <row r="115" spans="2:11" x14ac:dyDescent="0.25">
      <c r="B115" s="165" t="s">
        <v>125</v>
      </c>
      <c r="C115" s="166">
        <v>869</v>
      </c>
      <c r="D115" s="166">
        <v>1614</v>
      </c>
      <c r="E115" s="166">
        <v>3932</v>
      </c>
      <c r="F115" s="166">
        <v>3603</v>
      </c>
      <c r="G115" s="166">
        <v>3668</v>
      </c>
      <c r="H115" s="166">
        <v>4141</v>
      </c>
      <c r="I115" s="181">
        <f t="shared" si="50"/>
        <v>0.12895310796074155</v>
      </c>
      <c r="J115" s="165">
        <f t="shared" si="49"/>
        <v>473</v>
      </c>
      <c r="K115" s="167">
        <f t="shared" si="48"/>
        <v>1.4808616247279931E-3</v>
      </c>
    </row>
    <row r="116" spans="2:11" x14ac:dyDescent="0.25">
      <c r="B116" s="165" t="s">
        <v>121</v>
      </c>
      <c r="C116" s="166">
        <v>1069</v>
      </c>
      <c r="D116" s="166">
        <v>1987</v>
      </c>
      <c r="E116" s="166">
        <v>3050</v>
      </c>
      <c r="F116" s="166">
        <v>3317</v>
      </c>
      <c r="G116" s="166">
        <v>2958</v>
      </c>
      <c r="H116" s="166">
        <v>3054</v>
      </c>
      <c r="I116" s="181">
        <f t="shared" si="50"/>
        <v>3.2454361054766734E-2</v>
      </c>
      <c r="J116" s="165">
        <f t="shared" si="49"/>
        <v>96</v>
      </c>
      <c r="K116" s="167">
        <f t="shared" si="48"/>
        <v>1.0921399183577134E-3</v>
      </c>
    </row>
    <row r="117" spans="2:11" x14ac:dyDescent="0.25">
      <c r="B117" s="165" t="s">
        <v>130</v>
      </c>
      <c r="C117" s="166">
        <v>209</v>
      </c>
      <c r="D117" s="166">
        <v>42</v>
      </c>
      <c r="E117" s="166">
        <v>474</v>
      </c>
      <c r="F117" s="166">
        <v>754</v>
      </c>
      <c r="G117" s="166">
        <v>826</v>
      </c>
      <c r="H117" s="166">
        <v>813</v>
      </c>
      <c r="I117" s="181">
        <f t="shared" si="50"/>
        <v>-1.57384987893463E-2</v>
      </c>
      <c r="J117" s="165">
        <f t="shared" si="49"/>
        <v>-13</v>
      </c>
      <c r="K117" s="167">
        <f t="shared" si="48"/>
        <v>2.9073665803039324E-4</v>
      </c>
    </row>
    <row r="118" spans="2:11" x14ac:dyDescent="0.25">
      <c r="B118" s="165" t="s">
        <v>133</v>
      </c>
      <c r="C118" s="166">
        <v>526</v>
      </c>
      <c r="D118" s="166">
        <v>22</v>
      </c>
      <c r="E118" s="166">
        <v>638</v>
      </c>
      <c r="F118" s="166">
        <v>396</v>
      </c>
      <c r="G118" s="166">
        <v>1042</v>
      </c>
      <c r="H118" s="166">
        <v>670</v>
      </c>
      <c r="I118" s="181">
        <f t="shared" si="50"/>
        <v>-0.35700575815738966</v>
      </c>
      <c r="J118" s="165">
        <f t="shared" si="49"/>
        <v>-372</v>
      </c>
      <c r="K118" s="167">
        <f t="shared" si="48"/>
        <v>2.3959847586760576E-4</v>
      </c>
    </row>
    <row r="119" spans="2:11" x14ac:dyDescent="0.25">
      <c r="B119" s="170" t="s">
        <v>147</v>
      </c>
      <c r="C119" s="171">
        <f t="shared" ref="C119" si="51">C111-SUM(C112:C118)</f>
        <v>4243</v>
      </c>
      <c r="D119" s="171">
        <f t="shared" ref="D119:H119" si="52">D111-SUM(D112:D118)</f>
        <v>5474</v>
      </c>
      <c r="E119" s="171">
        <f t="shared" si="52"/>
        <v>16654</v>
      </c>
      <c r="F119" s="171">
        <f t="shared" si="52"/>
        <v>17111</v>
      </c>
      <c r="G119" s="171">
        <f t="shared" si="52"/>
        <v>19562</v>
      </c>
      <c r="H119" s="171">
        <f t="shared" si="52"/>
        <v>22295</v>
      </c>
      <c r="I119" s="182">
        <f t="shared" si="50"/>
        <v>0.13970964114098772</v>
      </c>
      <c r="J119" s="170">
        <f>H119-G119</f>
        <v>2733</v>
      </c>
      <c r="K119" s="172">
        <f t="shared" si="48"/>
        <v>7.972907491743687E-3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59629</v>
      </c>
      <c r="D121" s="178">
        <f t="shared" si="53"/>
        <v>87126</v>
      </c>
      <c r="E121" s="178">
        <f t="shared" si="53"/>
        <v>138024</v>
      </c>
      <c r="F121" s="178">
        <f t="shared" si="53"/>
        <v>158379</v>
      </c>
      <c r="G121" s="178">
        <f t="shared" si="53"/>
        <v>162243</v>
      </c>
      <c r="H121" s="178">
        <f t="shared" si="53"/>
        <v>181603</v>
      </c>
      <c r="I121" s="179">
        <f>IFERROR(H121/G121-1,"-")</f>
        <v>0.11932718206640658</v>
      </c>
      <c r="J121" s="178">
        <f>H121-G121</f>
        <v>19360</v>
      </c>
      <c r="K121" s="179">
        <f t="shared" ref="K121:K133" si="54">H121/H$9</f>
        <v>6.4942988079081804E-2</v>
      </c>
    </row>
    <row r="122" spans="2:11" x14ac:dyDescent="0.25">
      <c r="B122" s="161" t="s">
        <v>99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1">
        <f t="shared" ref="J122:J132" si="55">H122-G122</f>
        <v>14976</v>
      </c>
      <c r="K122" s="163">
        <f t="shared" si="54"/>
        <v>4.1666174953376642E-2</v>
      </c>
    </row>
    <row r="123" spans="2:11" x14ac:dyDescent="0.25">
      <c r="B123" s="165" t="s">
        <v>105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5">
        <f t="shared" si="55"/>
        <v>12635</v>
      </c>
      <c r="K123" s="167">
        <f t="shared" si="54"/>
        <v>2.2157852482436895E-2</v>
      </c>
    </row>
    <row r="124" spans="2:11" x14ac:dyDescent="0.25">
      <c r="B124" s="165" t="s">
        <v>102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5">
        <f t="shared" si="55"/>
        <v>2341</v>
      </c>
      <c r="K124" s="167">
        <f t="shared" si="54"/>
        <v>1.9508322470939744E-2</v>
      </c>
    </row>
    <row r="125" spans="2:11" x14ac:dyDescent="0.25">
      <c r="B125" s="161" t="s">
        <v>109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1">
        <f t="shared" si="55"/>
        <v>4384</v>
      </c>
      <c r="K125" s="163">
        <f t="shared" si="54"/>
        <v>2.3276813125705162E-2</v>
      </c>
    </row>
    <row r="126" spans="2:11" x14ac:dyDescent="0.25">
      <c r="B126" s="165" t="s">
        <v>112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56">IFERROR(H126/G126-1,"-")</f>
        <v>-5.8675958188153299E-2</v>
      </c>
      <c r="J126" s="165">
        <f t="shared" si="55"/>
        <v>-421</v>
      </c>
      <c r="K126" s="167">
        <f t="shared" si="54"/>
        <v>2.4152956806116556E-3</v>
      </c>
    </row>
    <row r="127" spans="2:11" x14ac:dyDescent="0.25">
      <c r="B127" s="165" t="s">
        <v>115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56"/>
        <v>8.4267631103074114E-2</v>
      </c>
      <c r="J127" s="165">
        <f t="shared" si="55"/>
        <v>699</v>
      </c>
      <c r="K127" s="167">
        <f t="shared" si="54"/>
        <v>3.2163413312735019E-3</v>
      </c>
    </row>
    <row r="128" spans="2:11" x14ac:dyDescent="0.25">
      <c r="B128" s="165" t="s">
        <v>118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56"/>
        <v>7.5655563430191419E-2</v>
      </c>
      <c r="J128" s="165">
        <f t="shared" si="55"/>
        <v>427</v>
      </c>
      <c r="K128" s="167">
        <f t="shared" si="54"/>
        <v>2.1710482790928873E-3</v>
      </c>
    </row>
    <row r="129" spans="2:11" x14ac:dyDescent="0.25">
      <c r="B129" s="165" t="s">
        <v>125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56"/>
        <v>7.4937027707808523E-2</v>
      </c>
      <c r="J129" s="165">
        <f t="shared" si="55"/>
        <v>119</v>
      </c>
      <c r="K129" s="167">
        <f t="shared" si="54"/>
        <v>6.1043969896418357E-4</v>
      </c>
    </row>
    <row r="130" spans="2:11" x14ac:dyDescent="0.25">
      <c r="B130" s="165" t="s">
        <v>121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56"/>
        <v>0.25961538461538458</v>
      </c>
      <c r="J130" s="165">
        <f t="shared" si="55"/>
        <v>324</v>
      </c>
      <c r="K130" s="167">
        <f t="shared" si="54"/>
        <v>5.6216239412518838E-4</v>
      </c>
    </row>
    <row r="131" spans="2:11" x14ac:dyDescent="0.25">
      <c r="B131" s="165" t="s">
        <v>130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56"/>
        <v>-0.20932754880694138</v>
      </c>
      <c r="J131" s="165">
        <f t="shared" si="55"/>
        <v>-193</v>
      </c>
      <c r="K131" s="167">
        <f t="shared" si="54"/>
        <v>2.60697446130574E-4</v>
      </c>
    </row>
    <row r="132" spans="2:11" x14ac:dyDescent="0.25">
      <c r="B132" s="165" t="s">
        <v>133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56"/>
        <v>2.0669992872416332E-2</v>
      </c>
      <c r="J132" s="165">
        <f t="shared" si="55"/>
        <v>29</v>
      </c>
      <c r="K132" s="167">
        <f t="shared" si="54"/>
        <v>5.1209704095882302E-4</v>
      </c>
    </row>
    <row r="133" spans="2:11" x14ac:dyDescent="0.25">
      <c r="B133" s="170" t="s">
        <v>147</v>
      </c>
      <c r="C133" s="171">
        <f t="shared" ref="C133" si="57">C125-SUM(C126:C132)</f>
        <v>17698</v>
      </c>
      <c r="D133" s="171">
        <f t="shared" ref="D133:H133" si="58">D125-SUM(D126:D132)</f>
        <v>19698</v>
      </c>
      <c r="E133" s="171">
        <f t="shared" si="58"/>
        <v>32535</v>
      </c>
      <c r="F133" s="171">
        <f t="shared" si="58"/>
        <v>33445</v>
      </c>
      <c r="G133" s="171">
        <f t="shared" si="58"/>
        <v>34431</v>
      </c>
      <c r="H133" s="171">
        <f t="shared" si="58"/>
        <v>37831</v>
      </c>
      <c r="I133" s="182">
        <f t="shared" si="56"/>
        <v>9.8748221079840937E-2</v>
      </c>
      <c r="J133" s="170">
        <f>H133-G133</f>
        <v>3400</v>
      </c>
      <c r="K133" s="172">
        <f t="shared" si="54"/>
        <v>1.3528731254548348E-2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50818</v>
      </c>
      <c r="D135" s="178">
        <f t="shared" si="59"/>
        <v>51722</v>
      </c>
      <c r="E135" s="178">
        <f t="shared" si="59"/>
        <v>140357</v>
      </c>
      <c r="F135" s="178">
        <f t="shared" si="59"/>
        <v>150841</v>
      </c>
      <c r="G135" s="178">
        <f t="shared" si="59"/>
        <v>159058</v>
      </c>
      <c r="H135" s="178">
        <f t="shared" si="59"/>
        <v>152915</v>
      </c>
      <c r="I135" s="179">
        <f>IFERROR(H135/G135-1,"-")</f>
        <v>-3.8621131914144513E-2</v>
      </c>
      <c r="J135" s="178">
        <f>H135-G135</f>
        <v>-6143</v>
      </c>
      <c r="K135" s="179">
        <f t="shared" ref="K135:K147" si="60">H135/H$9</f>
        <v>5.4683881995962587E-2</v>
      </c>
    </row>
    <row r="136" spans="2:11" x14ac:dyDescent="0.25">
      <c r="B136" s="161" t="s">
        <v>99</v>
      </c>
      <c r="C136" s="162">
        <v>8651</v>
      </c>
      <c r="D136" s="162">
        <v>27224</v>
      </c>
      <c r="E136" s="162">
        <v>15256</v>
      </c>
      <c r="F136" s="162">
        <v>16684</v>
      </c>
      <c r="G136" s="162">
        <v>14538</v>
      </c>
      <c r="H136" s="162">
        <v>14294</v>
      </c>
      <c r="I136" s="180">
        <f>IFERROR(H136/G136-1,"-")</f>
        <v>-1.6783601595817821E-2</v>
      </c>
      <c r="J136" s="161">
        <f t="shared" ref="J136:J146" si="61">H136-G136</f>
        <v>-244</v>
      </c>
      <c r="K136" s="163">
        <f t="shared" si="60"/>
        <v>5.1116725582859056E-3</v>
      </c>
    </row>
    <row r="137" spans="2:11" x14ac:dyDescent="0.25">
      <c r="B137" s="165" t="s">
        <v>105</v>
      </c>
      <c r="C137" s="166">
        <v>5982</v>
      </c>
      <c r="D137" s="166">
        <v>21570</v>
      </c>
      <c r="E137" s="166">
        <v>10607</v>
      </c>
      <c r="F137" s="166">
        <v>10686</v>
      </c>
      <c r="G137" s="166">
        <v>9229</v>
      </c>
      <c r="H137" s="166">
        <v>8336</v>
      </c>
      <c r="I137" s="181">
        <f>IFERROR(H137/G137-1,"-")</f>
        <v>-9.6760212374038312E-2</v>
      </c>
      <c r="J137" s="165">
        <f t="shared" si="61"/>
        <v>-893</v>
      </c>
      <c r="K137" s="167">
        <f t="shared" si="60"/>
        <v>2.9810341713915845E-3</v>
      </c>
    </row>
    <row r="138" spans="2:11" x14ac:dyDescent="0.25">
      <c r="B138" s="165" t="s">
        <v>102</v>
      </c>
      <c r="C138" s="166">
        <v>2669</v>
      </c>
      <c r="D138" s="166">
        <v>5654</v>
      </c>
      <c r="E138" s="166">
        <v>4649</v>
      </c>
      <c r="F138" s="166">
        <v>5998</v>
      </c>
      <c r="G138" s="166">
        <v>5309</v>
      </c>
      <c r="H138" s="166">
        <v>5958</v>
      </c>
      <c r="I138" s="181">
        <f>IFERROR(H138/G138-1,"-")</f>
        <v>0.12224524392540959</v>
      </c>
      <c r="J138" s="165">
        <f t="shared" si="61"/>
        <v>649</v>
      </c>
      <c r="K138" s="167">
        <f t="shared" si="60"/>
        <v>2.1306383868943211E-3</v>
      </c>
    </row>
    <row r="139" spans="2:11" x14ac:dyDescent="0.25">
      <c r="B139" s="161" t="s">
        <v>109</v>
      </c>
      <c r="C139" s="162">
        <v>42167</v>
      </c>
      <c r="D139" s="162">
        <v>24498</v>
      </c>
      <c r="E139" s="162">
        <v>125101</v>
      </c>
      <c r="F139" s="162">
        <v>134157</v>
      </c>
      <c r="G139" s="162">
        <v>144520</v>
      </c>
      <c r="H139" s="162">
        <v>138621</v>
      </c>
      <c r="I139" s="180">
        <f>IFERROR(H139/G139-1,"-")</f>
        <v>-4.08178798782175E-2</v>
      </c>
      <c r="J139" s="161">
        <f t="shared" si="61"/>
        <v>-5899</v>
      </c>
      <c r="K139" s="163">
        <f t="shared" si="60"/>
        <v>4.9572209437676679E-2</v>
      </c>
    </row>
    <row r="140" spans="2:11" x14ac:dyDescent="0.25">
      <c r="B140" s="165" t="s">
        <v>112</v>
      </c>
      <c r="C140" s="166">
        <v>15833</v>
      </c>
      <c r="D140" s="166">
        <v>3329</v>
      </c>
      <c r="E140" s="166">
        <v>54178</v>
      </c>
      <c r="F140" s="166">
        <v>57766</v>
      </c>
      <c r="G140" s="166">
        <v>65006</v>
      </c>
      <c r="H140" s="166">
        <v>64673</v>
      </c>
      <c r="I140" s="181">
        <f t="shared" ref="I140:I147" si="62">IFERROR(H140/G140-1,"-")</f>
        <v>-5.1226040673169049E-3</v>
      </c>
      <c r="J140" s="165">
        <f t="shared" si="61"/>
        <v>-333</v>
      </c>
      <c r="K140" s="167">
        <f t="shared" si="60"/>
        <v>2.3127689895202488E-2</v>
      </c>
    </row>
    <row r="141" spans="2:11" x14ac:dyDescent="0.25">
      <c r="B141" s="165" t="s">
        <v>115</v>
      </c>
      <c r="C141" s="166">
        <v>3537</v>
      </c>
      <c r="D141" s="166">
        <v>2650</v>
      </c>
      <c r="E141" s="166">
        <v>7799</v>
      </c>
      <c r="F141" s="166">
        <v>11596</v>
      </c>
      <c r="G141" s="166">
        <v>12370</v>
      </c>
      <c r="H141" s="166">
        <v>11761</v>
      </c>
      <c r="I141" s="181">
        <f t="shared" si="62"/>
        <v>-4.9232012934518954E-2</v>
      </c>
      <c r="J141" s="165">
        <f t="shared" si="61"/>
        <v>-609</v>
      </c>
      <c r="K141" s="167">
        <f t="shared" si="60"/>
        <v>4.2058472756401656E-3</v>
      </c>
    </row>
    <row r="142" spans="2:11" x14ac:dyDescent="0.25">
      <c r="B142" s="165" t="s">
        <v>118</v>
      </c>
      <c r="C142" s="166">
        <v>3933</v>
      </c>
      <c r="D142" s="166">
        <v>6122</v>
      </c>
      <c r="E142" s="166">
        <v>16275</v>
      </c>
      <c r="F142" s="166">
        <v>14220</v>
      </c>
      <c r="G142" s="166">
        <v>14710</v>
      </c>
      <c r="H142" s="166">
        <v>12806</v>
      </c>
      <c r="I142" s="181">
        <f t="shared" si="62"/>
        <v>-0.12943575798776341</v>
      </c>
      <c r="J142" s="165">
        <f t="shared" si="61"/>
        <v>-1904</v>
      </c>
      <c r="K142" s="167">
        <f t="shared" si="60"/>
        <v>4.5795493760605365E-3</v>
      </c>
    </row>
    <row r="143" spans="2:11" x14ac:dyDescent="0.25">
      <c r="B143" s="165" t="s">
        <v>125</v>
      </c>
      <c r="C143" s="166">
        <v>560</v>
      </c>
      <c r="D143" s="166">
        <v>376</v>
      </c>
      <c r="E143" s="166">
        <v>5915</v>
      </c>
      <c r="F143" s="166">
        <v>4920</v>
      </c>
      <c r="G143" s="166">
        <v>3438</v>
      </c>
      <c r="H143" s="166">
        <v>3003</v>
      </c>
      <c r="I143" s="181">
        <f t="shared" si="62"/>
        <v>-0.12652705061082026</v>
      </c>
      <c r="J143" s="165">
        <f t="shared" si="61"/>
        <v>-435</v>
      </c>
      <c r="K143" s="167">
        <f t="shared" si="60"/>
        <v>1.0739018254185375E-3</v>
      </c>
    </row>
    <row r="144" spans="2:11" x14ac:dyDescent="0.25">
      <c r="B144" s="165" t="s">
        <v>121</v>
      </c>
      <c r="C144" s="166">
        <v>1201</v>
      </c>
      <c r="D144" s="166">
        <v>1163</v>
      </c>
      <c r="E144" s="166">
        <v>2381</v>
      </c>
      <c r="F144" s="166">
        <v>3042</v>
      </c>
      <c r="G144" s="166">
        <v>3555</v>
      </c>
      <c r="H144" s="166">
        <v>2442</v>
      </c>
      <c r="I144" s="181">
        <f t="shared" si="62"/>
        <v>-0.31308016877637135</v>
      </c>
      <c r="J144" s="165">
        <f t="shared" si="61"/>
        <v>-1113</v>
      </c>
      <c r="K144" s="167">
        <f t="shared" si="60"/>
        <v>8.7328280308760181E-4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1643</v>
      </c>
      <c r="F145" s="166">
        <v>1954</v>
      </c>
      <c r="G145" s="166">
        <v>1832</v>
      </c>
      <c r="H145" s="166">
        <v>2028</v>
      </c>
      <c r="I145" s="181">
        <f t="shared" si="62"/>
        <v>0.10698689956331875</v>
      </c>
      <c r="J145" s="165">
        <f t="shared" si="61"/>
        <v>196</v>
      </c>
      <c r="K145" s="167">
        <f t="shared" si="60"/>
        <v>7.252324015813499E-4</v>
      </c>
    </row>
    <row r="146" spans="2:11" x14ac:dyDescent="0.25">
      <c r="B146" s="165" t="s">
        <v>133</v>
      </c>
      <c r="C146" s="166">
        <v>3280</v>
      </c>
      <c r="D146" s="166">
        <v>43</v>
      </c>
      <c r="E146" s="166">
        <v>742</v>
      </c>
      <c r="F146" s="166">
        <v>1318</v>
      </c>
      <c r="G146" s="166">
        <v>1162</v>
      </c>
      <c r="H146" s="166">
        <v>825</v>
      </c>
      <c r="I146" s="181">
        <f t="shared" si="62"/>
        <v>-0.29001721170395867</v>
      </c>
      <c r="J146" s="165">
        <f t="shared" si="61"/>
        <v>-337</v>
      </c>
      <c r="K146" s="167">
        <f t="shared" si="60"/>
        <v>2.9502797401608172E-4</v>
      </c>
    </row>
    <row r="147" spans="2:11" x14ac:dyDescent="0.25">
      <c r="B147" s="170" t="s">
        <v>147</v>
      </c>
      <c r="C147" s="171">
        <f t="shared" ref="C147" si="63">C139-SUM(C140:C146)</f>
        <v>12242</v>
      </c>
      <c r="D147" s="171">
        <f t="shared" ref="D147:H147" si="64">D139-SUM(D140:D146)</f>
        <v>10781</v>
      </c>
      <c r="E147" s="171">
        <f t="shared" si="64"/>
        <v>36168</v>
      </c>
      <c r="F147" s="171">
        <f t="shared" si="64"/>
        <v>39341</v>
      </c>
      <c r="G147" s="171">
        <f t="shared" si="64"/>
        <v>42447</v>
      </c>
      <c r="H147" s="171">
        <f t="shared" si="64"/>
        <v>41083</v>
      </c>
      <c r="I147" s="182">
        <f t="shared" si="62"/>
        <v>-3.2134190873324364E-2</v>
      </c>
      <c r="J147" s="170">
        <f>H147-G147</f>
        <v>-1364</v>
      </c>
      <c r="K147" s="172">
        <f t="shared" si="60"/>
        <v>1.4691677886669922E-2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26662</v>
      </c>
      <c r="D149" s="178">
        <f t="shared" si="65"/>
        <v>34819</v>
      </c>
      <c r="E149" s="178">
        <f t="shared" si="65"/>
        <v>70195</v>
      </c>
      <c r="F149" s="178">
        <f t="shared" si="65"/>
        <v>73554</v>
      </c>
      <c r="G149" s="178">
        <f t="shared" si="65"/>
        <v>76074</v>
      </c>
      <c r="H149" s="178">
        <f t="shared" si="65"/>
        <v>74839</v>
      </c>
      <c r="I149" s="179">
        <f>IFERROR(H149/G149-1,"-")</f>
        <v>-1.6234193022583221E-2</v>
      </c>
      <c r="J149" s="178">
        <f>H149-G149</f>
        <v>-1235</v>
      </c>
      <c r="K149" s="179">
        <f t="shared" ref="K149:K161" si="66">H149/H$9</f>
        <v>2.6763149754411561E-2</v>
      </c>
    </row>
    <row r="150" spans="2:11" x14ac:dyDescent="0.25">
      <c r="B150" s="161" t="s">
        <v>99</v>
      </c>
      <c r="C150" s="162">
        <v>10645</v>
      </c>
      <c r="D150" s="162">
        <v>23055</v>
      </c>
      <c r="E150" s="162">
        <v>38100</v>
      </c>
      <c r="F150" s="162">
        <v>39187</v>
      </c>
      <c r="G150" s="162">
        <v>35275</v>
      </c>
      <c r="H150" s="162">
        <v>33430</v>
      </c>
      <c r="I150" s="180">
        <f>IFERROR(H150/G150-1,"-")</f>
        <v>-5.2303330970942641E-2</v>
      </c>
      <c r="J150" s="161">
        <f t="shared" ref="J150:J160" si="67">H150-G150</f>
        <v>-1845</v>
      </c>
      <c r="K150" s="163">
        <f t="shared" si="66"/>
        <v>1.1954891116797105E-2</v>
      </c>
    </row>
    <row r="151" spans="2:11" x14ac:dyDescent="0.25">
      <c r="B151" s="165" t="s">
        <v>105</v>
      </c>
      <c r="C151" s="166">
        <v>5456</v>
      </c>
      <c r="D151" s="166">
        <v>18487</v>
      </c>
      <c r="E151" s="166">
        <v>27347</v>
      </c>
      <c r="F151" s="166">
        <v>28637</v>
      </c>
      <c r="G151" s="166">
        <v>24325</v>
      </c>
      <c r="H151" s="166">
        <v>21504</v>
      </c>
      <c r="I151" s="181">
        <f>IFERROR(H151/G151-1,"-")</f>
        <v>-0.11597122302158269</v>
      </c>
      <c r="J151" s="165">
        <f t="shared" si="67"/>
        <v>-2821</v>
      </c>
      <c r="K151" s="167">
        <f t="shared" si="66"/>
        <v>7.6900382463537227E-3</v>
      </c>
    </row>
    <row r="152" spans="2:11" x14ac:dyDescent="0.25">
      <c r="B152" s="165" t="s">
        <v>102</v>
      </c>
      <c r="C152" s="166">
        <v>5189</v>
      </c>
      <c r="D152" s="166">
        <v>4568</v>
      </c>
      <c r="E152" s="166">
        <v>10753</v>
      </c>
      <c r="F152" s="166">
        <v>10550</v>
      </c>
      <c r="G152" s="166">
        <v>10950</v>
      </c>
      <c r="H152" s="166">
        <v>11926</v>
      </c>
      <c r="I152" s="181">
        <f>IFERROR(H152/G152-1,"-")</f>
        <v>8.913242009132416E-2</v>
      </c>
      <c r="J152" s="165">
        <f t="shared" si="67"/>
        <v>976</v>
      </c>
      <c r="K152" s="167">
        <f t="shared" si="66"/>
        <v>4.2648528704433827E-3</v>
      </c>
    </row>
    <row r="153" spans="2:11" x14ac:dyDescent="0.25">
      <c r="B153" s="161" t="s">
        <v>109</v>
      </c>
      <c r="C153" s="162">
        <v>16017</v>
      </c>
      <c r="D153" s="162">
        <v>11764</v>
      </c>
      <c r="E153" s="162">
        <v>32095</v>
      </c>
      <c r="F153" s="162">
        <v>34367</v>
      </c>
      <c r="G153" s="162">
        <v>40799</v>
      </c>
      <c r="H153" s="162">
        <v>41409</v>
      </c>
      <c r="I153" s="180">
        <f>IFERROR(H153/G153-1,"-")</f>
        <v>1.495134684673638E-2</v>
      </c>
      <c r="J153" s="161">
        <f t="shared" si="67"/>
        <v>610</v>
      </c>
      <c r="K153" s="163">
        <f t="shared" si="66"/>
        <v>1.4808258637614457E-2</v>
      </c>
    </row>
    <row r="154" spans="2:11" x14ac:dyDescent="0.25">
      <c r="B154" s="165" t="s">
        <v>112</v>
      </c>
      <c r="C154" s="166">
        <v>4946</v>
      </c>
      <c r="D154" s="166">
        <v>763</v>
      </c>
      <c r="E154" s="166">
        <v>12175</v>
      </c>
      <c r="F154" s="166">
        <v>11966</v>
      </c>
      <c r="G154" s="166">
        <v>13362</v>
      </c>
      <c r="H154" s="166">
        <v>11677</v>
      </c>
      <c r="I154" s="181">
        <f t="shared" ref="I154:I161" si="68">IFERROR(H154/G154-1,"-")</f>
        <v>-0.12610387666516987</v>
      </c>
      <c r="J154" s="165">
        <f t="shared" si="67"/>
        <v>-1685</v>
      </c>
      <c r="K154" s="167">
        <f t="shared" si="66"/>
        <v>4.1758080637403468E-3</v>
      </c>
    </row>
    <row r="155" spans="2:11" x14ac:dyDescent="0.25">
      <c r="B155" s="165" t="s">
        <v>115</v>
      </c>
      <c r="C155" s="166">
        <v>4000</v>
      </c>
      <c r="D155" s="166">
        <v>2155</v>
      </c>
      <c r="E155" s="166">
        <v>6010</v>
      </c>
      <c r="F155" s="166">
        <v>6076</v>
      </c>
      <c r="G155" s="166">
        <v>6092</v>
      </c>
      <c r="H155" s="166">
        <v>6058</v>
      </c>
      <c r="I155" s="181">
        <f t="shared" si="68"/>
        <v>-5.5810899540380543E-3</v>
      </c>
      <c r="J155" s="165">
        <f t="shared" si="67"/>
        <v>-34</v>
      </c>
      <c r="K155" s="167">
        <f t="shared" si="66"/>
        <v>2.1663993534417249E-3</v>
      </c>
    </row>
    <row r="156" spans="2:11" x14ac:dyDescent="0.25">
      <c r="B156" s="165" t="s">
        <v>118</v>
      </c>
      <c r="C156" s="166">
        <v>1900</v>
      </c>
      <c r="D156" s="166">
        <v>3038</v>
      </c>
      <c r="E156" s="166">
        <v>3974</v>
      </c>
      <c r="F156" s="166">
        <v>5531</v>
      </c>
      <c r="G156" s="166">
        <v>7026</v>
      </c>
      <c r="H156" s="166">
        <v>10469</v>
      </c>
      <c r="I156" s="181">
        <f t="shared" si="68"/>
        <v>0.49003700540848283</v>
      </c>
      <c r="J156" s="165">
        <f t="shared" si="67"/>
        <v>3443</v>
      </c>
      <c r="K156" s="167">
        <f t="shared" si="66"/>
        <v>3.7438155878477082E-3</v>
      </c>
    </row>
    <row r="157" spans="2:11" x14ac:dyDescent="0.25">
      <c r="B157" s="165" t="s">
        <v>125</v>
      </c>
      <c r="C157" s="166">
        <v>528</v>
      </c>
      <c r="D157" s="166">
        <v>375</v>
      </c>
      <c r="E157" s="166">
        <v>983</v>
      </c>
      <c r="F157" s="166">
        <v>890</v>
      </c>
      <c r="G157" s="166">
        <v>1215</v>
      </c>
      <c r="H157" s="166">
        <v>1231</v>
      </c>
      <c r="I157" s="181">
        <f t="shared" si="68"/>
        <v>1.3168724279835287E-2</v>
      </c>
      <c r="J157" s="165">
        <f t="shared" si="67"/>
        <v>16</v>
      </c>
      <c r="K157" s="167">
        <f t="shared" si="66"/>
        <v>4.402174981985413E-4</v>
      </c>
    </row>
    <row r="158" spans="2:11" x14ac:dyDescent="0.25">
      <c r="B158" s="165" t="s">
        <v>121</v>
      </c>
      <c r="C158" s="166">
        <v>811</v>
      </c>
      <c r="D158" s="166">
        <v>952</v>
      </c>
      <c r="E158" s="166">
        <v>2069</v>
      </c>
      <c r="F158" s="166">
        <v>1803</v>
      </c>
      <c r="G158" s="166">
        <v>2230</v>
      </c>
      <c r="H158" s="166">
        <v>1703</v>
      </c>
      <c r="I158" s="181">
        <f t="shared" si="68"/>
        <v>-0.23632286995515694</v>
      </c>
      <c r="J158" s="165">
        <f t="shared" si="67"/>
        <v>-527</v>
      </c>
      <c r="K158" s="167">
        <f t="shared" si="66"/>
        <v>6.0900926030228741E-4</v>
      </c>
    </row>
    <row r="159" spans="2:11" x14ac:dyDescent="0.25">
      <c r="B159" s="165" t="s">
        <v>130</v>
      </c>
      <c r="C159" s="166">
        <v>214</v>
      </c>
      <c r="D159" s="166">
        <v>37</v>
      </c>
      <c r="E159" s="166">
        <v>267</v>
      </c>
      <c r="F159" s="166">
        <v>255</v>
      </c>
      <c r="G159" s="166">
        <v>272</v>
      </c>
      <c r="H159" s="166">
        <v>204</v>
      </c>
      <c r="I159" s="181">
        <f t="shared" si="68"/>
        <v>-0.25</v>
      </c>
      <c r="J159" s="165">
        <f t="shared" si="67"/>
        <v>-68</v>
      </c>
      <c r="K159" s="167">
        <f t="shared" si="66"/>
        <v>7.2952371756703846E-5</v>
      </c>
    </row>
    <row r="160" spans="2:11" x14ac:dyDescent="0.25">
      <c r="B160" s="165" t="s">
        <v>133</v>
      </c>
      <c r="C160" s="166">
        <v>277</v>
      </c>
      <c r="D160" s="166">
        <v>69</v>
      </c>
      <c r="E160" s="166">
        <v>398</v>
      </c>
      <c r="F160" s="166">
        <v>517</v>
      </c>
      <c r="G160" s="166">
        <v>389</v>
      </c>
      <c r="H160" s="166">
        <v>281</v>
      </c>
      <c r="I160" s="181">
        <f t="shared" si="68"/>
        <v>-0.27763496143958866</v>
      </c>
      <c r="J160" s="165">
        <f t="shared" si="67"/>
        <v>-108</v>
      </c>
      <c r="K160" s="167">
        <f t="shared" si="66"/>
        <v>1.0048831599820479E-4</v>
      </c>
    </row>
    <row r="161" spans="2:11" x14ac:dyDescent="0.25">
      <c r="B161" s="170" t="s">
        <v>147</v>
      </c>
      <c r="C161" s="171">
        <f t="shared" ref="C161" si="69">C153-SUM(C154:C160)</f>
        <v>3341</v>
      </c>
      <c r="D161" s="171">
        <f t="shared" ref="D161:H161" si="70">D153-SUM(D154:D160)</f>
        <v>4375</v>
      </c>
      <c r="E161" s="171">
        <f t="shared" si="70"/>
        <v>6219</v>
      </c>
      <c r="F161" s="171">
        <f t="shared" si="70"/>
        <v>7329</v>
      </c>
      <c r="G161" s="171">
        <f t="shared" si="70"/>
        <v>10213</v>
      </c>
      <c r="H161" s="171">
        <f t="shared" si="70"/>
        <v>9786</v>
      </c>
      <c r="I161" s="182">
        <f t="shared" si="68"/>
        <v>-4.1809458533241917E-2</v>
      </c>
      <c r="J161" s="170">
        <f>H161-G161</f>
        <v>-427</v>
      </c>
      <c r="K161" s="172">
        <f t="shared" si="66"/>
        <v>3.4995681863289399E-3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3A891-2B1B-4E27-9379-A1E337F58AF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6"/>
      <c r="K4" s="146"/>
      <c r="N4" s="145" t="s">
        <v>270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54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280673</v>
      </c>
      <c r="D9" s="178">
        <f t="shared" si="0"/>
        <v>223190</v>
      </c>
      <c r="E9" s="178">
        <f t="shared" si="0"/>
        <v>642714</v>
      </c>
      <c r="F9" s="178">
        <f t="shared" si="0"/>
        <v>727190</v>
      </c>
      <c r="G9" s="178">
        <f t="shared" si="0"/>
        <v>803210</v>
      </c>
      <c r="H9" s="178">
        <f t="shared" si="0"/>
        <v>839911</v>
      </c>
      <c r="I9" s="179">
        <f>IFERROR(H9/G9-1,"-")</f>
        <v>4.5692907209820666E-2</v>
      </c>
      <c r="J9" s="178">
        <f t="shared" ref="J9:J21" si="1">H9-G9</f>
        <v>36701</v>
      </c>
      <c r="K9" s="179">
        <f t="shared" ref="K9:K21" si="2">H9/H$9</f>
        <v>1</v>
      </c>
      <c r="N9" s="158" t="s">
        <v>70</v>
      </c>
      <c r="O9" s="178">
        <f t="shared" ref="O9:T9" si="3">O10+O13</f>
        <v>14776</v>
      </c>
      <c r="P9" s="178">
        <f t="shared" si="3"/>
        <v>10595</v>
      </c>
      <c r="Q9" s="178">
        <f t="shared" si="3"/>
        <v>29939</v>
      </c>
      <c r="R9" s="178">
        <f t="shared" si="3"/>
        <v>32291</v>
      </c>
      <c r="S9" s="178">
        <f t="shared" si="3"/>
        <v>33576</v>
      </c>
      <c r="T9" s="178">
        <f t="shared" si="3"/>
        <v>36561</v>
      </c>
      <c r="U9" s="179">
        <f>IFERROR(T9/S9-1,"-")</f>
        <v>8.8902787705503972E-2</v>
      </c>
      <c r="V9" s="178">
        <f>T9-S9</f>
        <v>2985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46110</v>
      </c>
      <c r="D10" s="162">
        <v>95953</v>
      </c>
      <c r="E10" s="162">
        <v>113853</v>
      </c>
      <c r="F10" s="162">
        <v>115626</v>
      </c>
      <c r="G10" s="162">
        <v>123113</v>
      </c>
      <c r="H10" s="162">
        <v>135089</v>
      </c>
      <c r="I10" s="180">
        <f>IFERROR(H10/G10-1,"-")</f>
        <v>9.7276485830090964E-2</v>
      </c>
      <c r="J10" s="161">
        <f t="shared" si="1"/>
        <v>11976</v>
      </c>
      <c r="K10" s="163">
        <f t="shared" si="2"/>
        <v>0.16083727918791396</v>
      </c>
      <c r="N10" s="161" t="s">
        <v>99</v>
      </c>
      <c r="O10" s="162">
        <v>2023</v>
      </c>
      <c r="P10" s="162">
        <v>5200</v>
      </c>
      <c r="Q10" s="162">
        <v>5798</v>
      </c>
      <c r="R10" s="162">
        <v>6408</v>
      </c>
      <c r="S10" s="162">
        <v>5620</v>
      </c>
      <c r="T10" s="162">
        <v>6784</v>
      </c>
      <c r="U10" s="180">
        <f>IFERROR(T10/S10-1,"-")</f>
        <v>0.20711743772241986</v>
      </c>
      <c r="V10" s="161">
        <f t="shared" ref="V10:V20" si="5">T10-S10</f>
        <v>1164</v>
      </c>
      <c r="W10" s="163">
        <f t="shared" si="4"/>
        <v>0.18555291157244058</v>
      </c>
    </row>
    <row r="11" spans="1:23" x14ac:dyDescent="0.25">
      <c r="A11" s="164" t="s">
        <v>102</v>
      </c>
      <c r="B11" s="165" t="s">
        <v>105</v>
      </c>
      <c r="C11" s="166">
        <v>31640</v>
      </c>
      <c r="D11" s="166">
        <v>68572</v>
      </c>
      <c r="E11" s="166">
        <v>68404</v>
      </c>
      <c r="F11" s="166">
        <v>65511</v>
      </c>
      <c r="G11" s="166">
        <v>61811</v>
      </c>
      <c r="H11" s="166">
        <v>58770</v>
      </c>
      <c r="I11" s="181">
        <f>IFERROR(H11/G11-1,"-")</f>
        <v>-4.9198362750966673E-2</v>
      </c>
      <c r="J11" s="165">
        <f t="shared" si="1"/>
        <v>-3041</v>
      </c>
      <c r="K11" s="167">
        <f t="shared" si="2"/>
        <v>6.9971699382434568E-2</v>
      </c>
      <c r="N11" s="165" t="s">
        <v>105</v>
      </c>
      <c r="O11" s="166">
        <v>1702</v>
      </c>
      <c r="P11" s="166">
        <v>3178</v>
      </c>
      <c r="Q11" s="166">
        <v>4105</v>
      </c>
      <c r="R11" s="166">
        <v>4423</v>
      </c>
      <c r="S11" s="166">
        <v>4085</v>
      </c>
      <c r="T11" s="166">
        <v>4294</v>
      </c>
      <c r="U11" s="181">
        <f>IFERROR(T11/S11-1,"-")</f>
        <v>5.1162790697674376E-2</v>
      </c>
      <c r="V11" s="165">
        <f t="shared" si="5"/>
        <v>209</v>
      </c>
      <c r="W11" s="167">
        <f>T11/T$9</f>
        <v>0.11744755340390033</v>
      </c>
    </row>
    <row r="12" spans="1:23" x14ac:dyDescent="0.25">
      <c r="A12" s="1"/>
      <c r="B12" s="165" t="s">
        <v>102</v>
      </c>
      <c r="C12" s="166">
        <v>14470</v>
      </c>
      <c r="D12" s="166">
        <v>27381</v>
      </c>
      <c r="E12" s="166">
        <v>45449</v>
      </c>
      <c r="F12" s="166">
        <v>50115</v>
      </c>
      <c r="G12" s="166">
        <v>61302</v>
      </c>
      <c r="H12" s="166">
        <v>76319</v>
      </c>
      <c r="I12" s="181">
        <f>IFERROR(H12/G12-1,"-")</f>
        <v>0.2449675377638576</v>
      </c>
      <c r="J12" s="165">
        <f t="shared" si="1"/>
        <v>15017</v>
      </c>
      <c r="K12" s="167">
        <f t="shared" si="2"/>
        <v>9.0865579805479393E-2</v>
      </c>
      <c r="N12" s="165" t="s">
        <v>102</v>
      </c>
      <c r="O12" s="166">
        <v>321</v>
      </c>
      <c r="P12" s="166">
        <v>2022</v>
      </c>
      <c r="Q12" s="166">
        <v>1693</v>
      </c>
      <c r="R12" s="166">
        <v>1985</v>
      </c>
      <c r="S12" s="166">
        <v>1535</v>
      </c>
      <c r="T12" s="166">
        <v>2490</v>
      </c>
      <c r="U12" s="181">
        <f>IFERROR(T12/S12-1,"-")</f>
        <v>0.62214983713355054</v>
      </c>
      <c r="V12" s="165">
        <f t="shared" si="5"/>
        <v>955</v>
      </c>
      <c r="W12" s="167">
        <f t="shared" si="4"/>
        <v>6.8105358168540242E-2</v>
      </c>
    </row>
    <row r="13" spans="1:23" s="57" customFormat="1" x14ac:dyDescent="0.25">
      <c r="B13" s="161" t="s">
        <v>109</v>
      </c>
      <c r="C13" s="162">
        <v>234563</v>
      </c>
      <c r="D13" s="162">
        <v>127237</v>
      </c>
      <c r="E13" s="162">
        <v>528861</v>
      </c>
      <c r="F13" s="162">
        <v>611564</v>
      </c>
      <c r="G13" s="162">
        <v>680097</v>
      </c>
      <c r="H13" s="162">
        <v>704822</v>
      </c>
      <c r="I13" s="180">
        <f>IFERROR(H13/G13-1,"-")</f>
        <v>3.6355108168393713E-2</v>
      </c>
      <c r="J13" s="161">
        <f t="shared" si="1"/>
        <v>24725</v>
      </c>
      <c r="K13" s="163">
        <f t="shared" si="2"/>
        <v>0.83916272081208609</v>
      </c>
      <c r="N13" s="161" t="s">
        <v>109</v>
      </c>
      <c r="O13" s="162">
        <v>12753</v>
      </c>
      <c r="P13" s="162">
        <v>5395</v>
      </c>
      <c r="Q13" s="162">
        <v>24141</v>
      </c>
      <c r="R13" s="162">
        <v>25883</v>
      </c>
      <c r="S13" s="162">
        <v>27956</v>
      </c>
      <c r="T13" s="162">
        <v>29777</v>
      </c>
      <c r="U13" s="180">
        <f>IFERROR(T13/S13-1,"-")</f>
        <v>6.5138074116468658E-2</v>
      </c>
      <c r="V13" s="161">
        <f t="shared" si="5"/>
        <v>1821</v>
      </c>
      <c r="W13" s="163">
        <f t="shared" si="4"/>
        <v>0.81444708842755942</v>
      </c>
    </row>
    <row r="14" spans="1:23" s="57" customFormat="1" x14ac:dyDescent="0.25">
      <c r="B14" s="165" t="s">
        <v>112</v>
      </c>
      <c r="C14" s="166">
        <v>98011</v>
      </c>
      <c r="D14" s="166">
        <v>21979</v>
      </c>
      <c r="E14" s="166">
        <v>253280</v>
      </c>
      <c r="F14" s="166">
        <v>312074</v>
      </c>
      <c r="G14" s="166">
        <v>364395</v>
      </c>
      <c r="H14" s="166">
        <v>378759</v>
      </c>
      <c r="I14" s="181">
        <f t="shared" ref="I14:I21" si="6">IFERROR(H14/G14-1,"-")</f>
        <v>3.9418762606512114E-2</v>
      </c>
      <c r="J14" s="165">
        <f t="shared" si="1"/>
        <v>14364</v>
      </c>
      <c r="K14" s="167">
        <f t="shared" si="2"/>
        <v>0.45095135079788218</v>
      </c>
      <c r="N14" s="165" t="s">
        <v>112</v>
      </c>
      <c r="O14" s="166">
        <v>6201</v>
      </c>
      <c r="P14" s="166">
        <v>688</v>
      </c>
      <c r="Q14" s="166">
        <v>9073</v>
      </c>
      <c r="R14" s="166">
        <v>10008</v>
      </c>
      <c r="S14" s="166">
        <v>12138</v>
      </c>
      <c r="T14" s="166">
        <v>13818</v>
      </c>
      <c r="U14" s="181">
        <f t="shared" ref="U14:U21" si="7">IFERROR(T14/S14-1,"-")</f>
        <v>0.1384083044982698</v>
      </c>
      <c r="V14" s="165">
        <f t="shared" si="5"/>
        <v>1680</v>
      </c>
      <c r="W14" s="167">
        <f t="shared" si="4"/>
        <v>0.37794371051120046</v>
      </c>
    </row>
    <row r="15" spans="1:23" x14ac:dyDescent="0.25">
      <c r="A15" s="1"/>
      <c r="B15" s="165" t="s">
        <v>115</v>
      </c>
      <c r="C15" s="166">
        <v>18251</v>
      </c>
      <c r="D15" s="166">
        <v>10904</v>
      </c>
      <c r="E15" s="166">
        <v>29582</v>
      </c>
      <c r="F15" s="166">
        <v>31388</v>
      </c>
      <c r="G15" s="166">
        <v>35270</v>
      </c>
      <c r="H15" s="166">
        <v>37072</v>
      </c>
      <c r="I15" s="181">
        <f t="shared" si="6"/>
        <v>5.1091579245817975E-2</v>
      </c>
      <c r="J15" s="165">
        <f t="shared" si="1"/>
        <v>1802</v>
      </c>
      <c r="K15" s="167">
        <f t="shared" si="2"/>
        <v>4.413800986056856E-2</v>
      </c>
      <c r="N15" s="165" t="s">
        <v>115</v>
      </c>
      <c r="O15" s="166">
        <v>704</v>
      </c>
      <c r="P15" s="166">
        <v>439</v>
      </c>
      <c r="Q15" s="166">
        <v>1956</v>
      </c>
      <c r="R15" s="166">
        <v>1594</v>
      </c>
      <c r="S15" s="166">
        <v>1751</v>
      </c>
      <c r="T15" s="166">
        <v>1777</v>
      </c>
      <c r="U15" s="181">
        <f t="shared" si="7"/>
        <v>1.484865790976575E-2</v>
      </c>
      <c r="V15" s="165">
        <f t="shared" si="5"/>
        <v>26</v>
      </c>
      <c r="W15" s="167">
        <f t="shared" si="4"/>
        <v>4.8603703399797596E-2</v>
      </c>
    </row>
    <row r="16" spans="1:23" x14ac:dyDescent="0.25">
      <c r="A16" s="1"/>
      <c r="B16" s="165" t="s">
        <v>118</v>
      </c>
      <c r="C16" s="166">
        <v>6761</v>
      </c>
      <c r="D16" s="166">
        <v>14346</v>
      </c>
      <c r="E16" s="166">
        <v>20337</v>
      </c>
      <c r="F16" s="166">
        <v>25863</v>
      </c>
      <c r="G16" s="166">
        <v>26646</v>
      </c>
      <c r="H16" s="166">
        <v>27521</v>
      </c>
      <c r="I16" s="181">
        <f t="shared" si="6"/>
        <v>3.2837949410793321E-2</v>
      </c>
      <c r="J16" s="165">
        <f t="shared" si="1"/>
        <v>875</v>
      </c>
      <c r="K16" s="167">
        <f t="shared" si="2"/>
        <v>3.2766566933877521E-2</v>
      </c>
      <c r="N16" s="165" t="s">
        <v>118</v>
      </c>
      <c r="O16" s="166">
        <v>507</v>
      </c>
      <c r="P16" s="166">
        <v>1223</v>
      </c>
      <c r="Q16" s="166">
        <v>2669</v>
      </c>
      <c r="R16" s="166">
        <v>2925</v>
      </c>
      <c r="S16" s="166">
        <v>2651</v>
      </c>
      <c r="T16" s="166">
        <v>2853</v>
      </c>
      <c r="U16" s="181">
        <f t="shared" si="7"/>
        <v>7.6197661259902016E-2</v>
      </c>
      <c r="V16" s="165">
        <f t="shared" si="5"/>
        <v>202</v>
      </c>
      <c r="W16" s="167">
        <f t="shared" si="4"/>
        <v>7.8033970624435872E-2</v>
      </c>
    </row>
    <row r="17" spans="1:23" x14ac:dyDescent="0.25">
      <c r="A17" s="1"/>
      <c r="B17" s="165" t="s">
        <v>125</v>
      </c>
      <c r="C17" s="166">
        <v>10585</v>
      </c>
      <c r="D17" s="166">
        <v>8800</v>
      </c>
      <c r="E17" s="166">
        <v>33188</v>
      </c>
      <c r="F17" s="166">
        <v>31318</v>
      </c>
      <c r="G17" s="166">
        <v>31464</v>
      </c>
      <c r="H17" s="166">
        <v>28585</v>
      </c>
      <c r="I17" s="181">
        <f t="shared" si="6"/>
        <v>-9.1501398423595171E-2</v>
      </c>
      <c r="J17" s="165">
        <f t="shared" si="1"/>
        <v>-2879</v>
      </c>
      <c r="K17" s="167">
        <f t="shared" si="2"/>
        <v>3.403336782111438E-2</v>
      </c>
      <c r="N17" s="165" t="s">
        <v>125</v>
      </c>
      <c r="O17" s="166">
        <v>374</v>
      </c>
      <c r="P17" s="166">
        <v>155</v>
      </c>
      <c r="Q17" s="166">
        <v>1263</v>
      </c>
      <c r="R17" s="166">
        <v>1071</v>
      </c>
      <c r="S17" s="166">
        <v>846</v>
      </c>
      <c r="T17" s="166">
        <v>948</v>
      </c>
      <c r="U17" s="181">
        <f t="shared" si="7"/>
        <v>0.12056737588652489</v>
      </c>
      <c r="V17" s="165">
        <f t="shared" si="5"/>
        <v>102</v>
      </c>
      <c r="W17" s="167">
        <f t="shared" si="4"/>
        <v>2.5929268893082794E-2</v>
      </c>
    </row>
    <row r="18" spans="1:23" x14ac:dyDescent="0.25">
      <c r="A18" s="1"/>
      <c r="B18" s="165" t="s">
        <v>121</v>
      </c>
      <c r="C18" s="166">
        <v>4545</v>
      </c>
      <c r="D18" s="166">
        <v>4262</v>
      </c>
      <c r="E18" s="166">
        <v>9935</v>
      </c>
      <c r="F18" s="166">
        <v>10471</v>
      </c>
      <c r="G18" s="166">
        <v>11244</v>
      </c>
      <c r="H18" s="166">
        <v>10035</v>
      </c>
      <c r="I18" s="181">
        <f t="shared" si="6"/>
        <v>-0.10752401280683033</v>
      </c>
      <c r="J18" s="165">
        <f t="shared" si="1"/>
        <v>-1209</v>
      </c>
      <c r="K18" s="167">
        <f t="shared" si="2"/>
        <v>1.1947694458103298E-2</v>
      </c>
      <c r="N18" s="165" t="s">
        <v>121</v>
      </c>
      <c r="O18" s="166">
        <v>198</v>
      </c>
      <c r="P18" s="166">
        <v>96</v>
      </c>
      <c r="Q18" s="166">
        <v>588</v>
      </c>
      <c r="R18" s="166">
        <v>512</v>
      </c>
      <c r="S18" s="166">
        <v>520</v>
      </c>
      <c r="T18" s="166">
        <v>553</v>
      </c>
      <c r="U18" s="181">
        <f t="shared" si="7"/>
        <v>6.3461538461538458E-2</v>
      </c>
      <c r="V18" s="165">
        <f t="shared" si="5"/>
        <v>33</v>
      </c>
      <c r="W18" s="167">
        <f t="shared" si="4"/>
        <v>1.5125406854298296E-2</v>
      </c>
    </row>
    <row r="19" spans="1:23" x14ac:dyDescent="0.25">
      <c r="A19" s="164" t="s">
        <v>146</v>
      </c>
      <c r="B19" s="165" t="s">
        <v>130</v>
      </c>
      <c r="C19" s="166">
        <v>10392</v>
      </c>
      <c r="D19" s="166">
        <v>1369</v>
      </c>
      <c r="E19" s="166">
        <v>12767</v>
      </c>
      <c r="F19" s="166">
        <v>15171</v>
      </c>
      <c r="G19" s="166">
        <v>13678</v>
      </c>
      <c r="H19" s="166">
        <v>13861</v>
      </c>
      <c r="I19" s="181">
        <f t="shared" si="6"/>
        <v>1.3379148998391655E-2</v>
      </c>
      <c r="J19" s="165">
        <f t="shared" si="1"/>
        <v>183</v>
      </c>
      <c r="K19" s="167">
        <f t="shared" si="2"/>
        <v>1.6502939001870436E-2</v>
      </c>
      <c r="N19" s="165" t="s">
        <v>130</v>
      </c>
      <c r="O19" s="166">
        <v>380</v>
      </c>
      <c r="P19" s="166">
        <v>30</v>
      </c>
      <c r="Q19" s="166">
        <v>234</v>
      </c>
      <c r="R19" s="166">
        <v>306</v>
      </c>
      <c r="S19" s="166">
        <v>194</v>
      </c>
      <c r="T19" s="166">
        <v>288</v>
      </c>
      <c r="U19" s="181">
        <f t="shared" si="7"/>
        <v>0.48453608247422686</v>
      </c>
      <c r="V19" s="165">
        <f t="shared" si="5"/>
        <v>94</v>
      </c>
      <c r="W19" s="167">
        <f t="shared" si="4"/>
        <v>7.877246245999836E-3</v>
      </c>
    </row>
    <row r="20" spans="1:23" x14ac:dyDescent="0.25">
      <c r="A20" s="169" t="s">
        <v>147</v>
      </c>
      <c r="B20" s="165" t="s">
        <v>133</v>
      </c>
      <c r="C20" s="166">
        <v>16035</v>
      </c>
      <c r="D20" s="166">
        <v>1405</v>
      </c>
      <c r="E20" s="166">
        <v>10877</v>
      </c>
      <c r="F20" s="166">
        <v>14581</v>
      </c>
      <c r="G20" s="166">
        <v>16819</v>
      </c>
      <c r="H20" s="166">
        <v>12129</v>
      </c>
      <c r="I20" s="181">
        <f t="shared" si="6"/>
        <v>-0.27885129912598849</v>
      </c>
      <c r="J20" s="165">
        <f t="shared" si="1"/>
        <v>-4690</v>
      </c>
      <c r="K20" s="167">
        <f t="shared" si="2"/>
        <v>1.4440815753097649E-2</v>
      </c>
      <c r="N20" s="165" t="s">
        <v>133</v>
      </c>
      <c r="O20" s="166">
        <v>656</v>
      </c>
      <c r="P20" s="166">
        <v>10</v>
      </c>
      <c r="Q20" s="166">
        <v>184</v>
      </c>
      <c r="R20" s="166">
        <v>312</v>
      </c>
      <c r="S20" s="166">
        <v>325</v>
      </c>
      <c r="T20" s="166">
        <v>301</v>
      </c>
      <c r="U20" s="181">
        <f t="shared" si="7"/>
        <v>-7.3846153846153895E-2</v>
      </c>
      <c r="V20" s="165">
        <f t="shared" si="5"/>
        <v>-24</v>
      </c>
      <c r="W20" s="167">
        <f t="shared" si="4"/>
        <v>8.2328163890484397E-3</v>
      </c>
    </row>
    <row r="21" spans="1:23" x14ac:dyDescent="0.25">
      <c r="B21" s="170" t="s">
        <v>147</v>
      </c>
      <c r="C21" s="171">
        <f t="shared" ref="C21" si="8">C13-SUM(C14:C20)</f>
        <v>69983</v>
      </c>
      <c r="D21" s="171">
        <f t="shared" ref="D21:H21" si="9">D13-SUM(D14:D20)</f>
        <v>64172</v>
      </c>
      <c r="E21" s="171">
        <f t="shared" si="9"/>
        <v>158895</v>
      </c>
      <c r="F21" s="171">
        <f t="shared" si="9"/>
        <v>170698</v>
      </c>
      <c r="G21" s="171">
        <f t="shared" si="9"/>
        <v>180581</v>
      </c>
      <c r="H21" s="171">
        <f t="shared" si="9"/>
        <v>196860</v>
      </c>
      <c r="I21" s="182">
        <f t="shared" si="6"/>
        <v>9.014791146355372E-2</v>
      </c>
      <c r="J21" s="170">
        <f t="shared" si="1"/>
        <v>16279</v>
      </c>
      <c r="K21" s="172">
        <f t="shared" si="2"/>
        <v>0.23438197618557205</v>
      </c>
      <c r="N21" s="170" t="s">
        <v>147</v>
      </c>
      <c r="O21" s="171">
        <f t="shared" ref="O21:T21" si="10">O13-SUM(O14:O20)</f>
        <v>3733</v>
      </c>
      <c r="P21" s="171">
        <f t="shared" si="10"/>
        <v>2754</v>
      </c>
      <c r="Q21" s="171">
        <f t="shared" si="10"/>
        <v>8174</v>
      </c>
      <c r="R21" s="171">
        <f t="shared" si="10"/>
        <v>9155</v>
      </c>
      <c r="S21" s="171">
        <f t="shared" si="10"/>
        <v>9531</v>
      </c>
      <c r="T21" s="171">
        <f t="shared" si="10"/>
        <v>9239</v>
      </c>
      <c r="U21" s="182">
        <f t="shared" si="7"/>
        <v>-3.0636869163781388E-2</v>
      </c>
      <c r="V21" s="170">
        <f>T21-S21</f>
        <v>-292</v>
      </c>
      <c r="W21" s="172">
        <f t="shared" si="4"/>
        <v>0.25270096550969612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73233</v>
      </c>
      <c r="D23" s="178">
        <f t="shared" si="11"/>
        <v>67490</v>
      </c>
      <c r="E23" s="178">
        <f t="shared" si="11"/>
        <v>167376</v>
      </c>
      <c r="F23" s="178">
        <f t="shared" si="11"/>
        <v>227273</v>
      </c>
      <c r="G23" s="178">
        <f t="shared" si="11"/>
        <v>241981</v>
      </c>
      <c r="H23" s="178">
        <f t="shared" si="11"/>
        <v>252116</v>
      </c>
      <c r="I23" s="179">
        <f>IFERROR(H23/G23-1,"-")</f>
        <v>4.1883453659584902E-2</v>
      </c>
      <c r="J23" s="178">
        <f>H23-G23</f>
        <v>10135</v>
      </c>
      <c r="K23" s="179">
        <f t="shared" ref="K23:K35" si="12">H23/H$9</f>
        <v>0.30016989895357959</v>
      </c>
    </row>
    <row r="24" spans="1:23" x14ac:dyDescent="0.25">
      <c r="B24" s="161" t="s">
        <v>99</v>
      </c>
      <c r="C24" s="162">
        <v>9174</v>
      </c>
      <c r="D24" s="162">
        <v>33049</v>
      </c>
      <c r="E24" s="162">
        <v>24852</v>
      </c>
      <c r="F24" s="162">
        <v>29030</v>
      </c>
      <c r="G24" s="162">
        <v>24469</v>
      </c>
      <c r="H24" s="162">
        <v>26902</v>
      </c>
      <c r="I24" s="180">
        <f>IFERROR(H24/G24-1,"-")</f>
        <v>9.9431934284196277E-2</v>
      </c>
      <c r="J24" s="161">
        <f t="shared" ref="J24:J34" si="13">H24-G24</f>
        <v>2433</v>
      </c>
      <c r="K24" s="163">
        <f t="shared" si="12"/>
        <v>3.2029584086885395E-2</v>
      </c>
    </row>
    <row r="25" spans="1:23" x14ac:dyDescent="0.25">
      <c r="B25" s="165" t="s">
        <v>105</v>
      </c>
      <c r="C25" s="166">
        <v>7768</v>
      </c>
      <c r="D25" s="166">
        <v>24645</v>
      </c>
      <c r="E25" s="166">
        <v>13777</v>
      </c>
      <c r="F25" s="166">
        <v>15572</v>
      </c>
      <c r="G25" s="166">
        <v>12569</v>
      </c>
      <c r="H25" s="166">
        <v>13060</v>
      </c>
      <c r="I25" s="181">
        <f>IFERROR(H25/G25-1,"-")</f>
        <v>3.9064364706818289E-2</v>
      </c>
      <c r="J25" s="165">
        <f t="shared" si="13"/>
        <v>491</v>
      </c>
      <c r="K25" s="167">
        <f t="shared" si="12"/>
        <v>1.5549266529429904E-2</v>
      </c>
    </row>
    <row r="26" spans="1:23" x14ac:dyDescent="0.25">
      <c r="B26" s="165" t="s">
        <v>102</v>
      </c>
      <c r="C26" s="166">
        <v>1406</v>
      </c>
      <c r="D26" s="166">
        <v>8404</v>
      </c>
      <c r="E26" s="166">
        <v>11075</v>
      </c>
      <c r="F26" s="166">
        <v>13458</v>
      </c>
      <c r="G26" s="166">
        <v>11900</v>
      </c>
      <c r="H26" s="166">
        <v>13842</v>
      </c>
      <c r="I26" s="181">
        <f>IFERROR(H26/G26-1,"-")</f>
        <v>0.16319327731092437</v>
      </c>
      <c r="J26" s="165">
        <f t="shared" si="13"/>
        <v>1942</v>
      </c>
      <c r="K26" s="167">
        <f t="shared" si="12"/>
        <v>1.6480317557455493E-2</v>
      </c>
    </row>
    <row r="27" spans="1:23" x14ac:dyDescent="0.25">
      <c r="B27" s="161" t="s">
        <v>109</v>
      </c>
      <c r="C27" s="162">
        <v>64059</v>
      </c>
      <c r="D27" s="162">
        <v>34441</v>
      </c>
      <c r="E27" s="162">
        <v>142524</v>
      </c>
      <c r="F27" s="162">
        <v>198243</v>
      </c>
      <c r="G27" s="162">
        <v>217512</v>
      </c>
      <c r="H27" s="162">
        <v>225214</v>
      </c>
      <c r="I27" s="180">
        <f>IFERROR(H27/G27-1,"-")</f>
        <v>3.5409540623046132E-2</v>
      </c>
      <c r="J27" s="161">
        <f t="shared" si="13"/>
        <v>7702</v>
      </c>
      <c r="K27" s="163">
        <f t="shared" si="12"/>
        <v>0.26814031486669421</v>
      </c>
    </row>
    <row r="28" spans="1:23" x14ac:dyDescent="0.25">
      <c r="B28" s="165" t="s">
        <v>112</v>
      </c>
      <c r="C28" s="166">
        <v>33816</v>
      </c>
      <c r="D28" s="166">
        <v>8352</v>
      </c>
      <c r="E28" s="166">
        <v>73399</v>
      </c>
      <c r="F28" s="166">
        <v>110988</v>
      </c>
      <c r="G28" s="166">
        <v>128936</v>
      </c>
      <c r="H28" s="166">
        <v>137149</v>
      </c>
      <c r="I28" s="181">
        <f t="shared" ref="I28:I35" si="14">IFERROR(H28/G28-1,"-")</f>
        <v>6.369826890860586E-2</v>
      </c>
      <c r="J28" s="165">
        <f t="shared" si="13"/>
        <v>8213</v>
      </c>
      <c r="K28" s="167">
        <f t="shared" si="12"/>
        <v>0.16328992000342893</v>
      </c>
    </row>
    <row r="29" spans="1:23" x14ac:dyDescent="0.25">
      <c r="B29" s="165" t="s">
        <v>115</v>
      </c>
      <c r="C29" s="166">
        <v>5923</v>
      </c>
      <c r="D29" s="166">
        <v>3615</v>
      </c>
      <c r="E29" s="166">
        <v>8808</v>
      </c>
      <c r="F29" s="166">
        <v>9895</v>
      </c>
      <c r="G29" s="166">
        <v>10675</v>
      </c>
      <c r="H29" s="166">
        <v>9878</v>
      </c>
      <c r="I29" s="181">
        <f t="shared" si="14"/>
        <v>-7.4660421545667432E-2</v>
      </c>
      <c r="J29" s="165">
        <f t="shared" si="13"/>
        <v>-797</v>
      </c>
      <c r="K29" s="167">
        <f t="shared" si="12"/>
        <v>1.1760769891095604E-2</v>
      </c>
    </row>
    <row r="30" spans="1:23" x14ac:dyDescent="0.25">
      <c r="B30" s="165" t="s">
        <v>118</v>
      </c>
      <c r="C30" s="166">
        <v>2158</v>
      </c>
      <c r="D30" s="166">
        <v>4103</v>
      </c>
      <c r="E30" s="166">
        <v>6805</v>
      </c>
      <c r="F30" s="166">
        <v>11309</v>
      </c>
      <c r="G30" s="166">
        <v>11521</v>
      </c>
      <c r="H30" s="166">
        <v>8009</v>
      </c>
      <c r="I30" s="181">
        <f t="shared" si="14"/>
        <v>-0.3048346497699852</v>
      </c>
      <c r="J30" s="165">
        <f t="shared" si="13"/>
        <v>-3512</v>
      </c>
      <c r="K30" s="167">
        <f t="shared" si="12"/>
        <v>9.5355341220676945E-3</v>
      </c>
    </row>
    <row r="31" spans="1:23" x14ac:dyDescent="0.25">
      <c r="B31" s="165" t="s">
        <v>125</v>
      </c>
      <c r="C31" s="166">
        <v>2522</v>
      </c>
      <c r="D31" s="166">
        <v>2037</v>
      </c>
      <c r="E31" s="166">
        <v>8425</v>
      </c>
      <c r="F31" s="166">
        <v>9240</v>
      </c>
      <c r="G31" s="166">
        <v>7186</v>
      </c>
      <c r="H31" s="166">
        <v>6644</v>
      </c>
      <c r="I31" s="181">
        <f t="shared" si="14"/>
        <v>-7.5424436404119111E-2</v>
      </c>
      <c r="J31" s="165">
        <f t="shared" si="13"/>
        <v>-542</v>
      </c>
      <c r="K31" s="167">
        <f t="shared" si="12"/>
        <v>7.9103619312046163E-3</v>
      </c>
    </row>
    <row r="32" spans="1:23" x14ac:dyDescent="0.25">
      <c r="B32" s="165" t="s">
        <v>121</v>
      </c>
      <c r="C32" s="166">
        <v>1390</v>
      </c>
      <c r="D32" s="166">
        <v>1621</v>
      </c>
      <c r="E32" s="166">
        <v>3371</v>
      </c>
      <c r="F32" s="166">
        <v>3584</v>
      </c>
      <c r="G32" s="166">
        <v>3566</v>
      </c>
      <c r="H32" s="166">
        <v>3063</v>
      </c>
      <c r="I32" s="181">
        <f t="shared" si="14"/>
        <v>-0.14105440269209202</v>
      </c>
      <c r="J32" s="165">
        <f t="shared" si="13"/>
        <v>-503</v>
      </c>
      <c r="K32" s="167">
        <f t="shared" si="12"/>
        <v>3.6468149601564929E-3</v>
      </c>
    </row>
    <row r="33" spans="2:11" x14ac:dyDescent="0.25">
      <c r="B33" s="165" t="s">
        <v>130</v>
      </c>
      <c r="C33" s="166">
        <v>1994</v>
      </c>
      <c r="D33" s="166">
        <v>101</v>
      </c>
      <c r="E33" s="166">
        <v>1597</v>
      </c>
      <c r="F33" s="166">
        <v>2466</v>
      </c>
      <c r="G33" s="166">
        <v>1894</v>
      </c>
      <c r="H33" s="166">
        <v>2231</v>
      </c>
      <c r="I33" s="181">
        <f t="shared" si="14"/>
        <v>0.17793030623020067</v>
      </c>
      <c r="J33" s="165">
        <f t="shared" si="13"/>
        <v>337</v>
      </c>
      <c r="K33" s="167">
        <f t="shared" si="12"/>
        <v>2.656233815249473E-3</v>
      </c>
    </row>
    <row r="34" spans="2:11" x14ac:dyDescent="0.25">
      <c r="B34" s="165" t="s">
        <v>133</v>
      </c>
      <c r="C34" s="166">
        <v>1703</v>
      </c>
      <c r="D34" s="166">
        <v>160</v>
      </c>
      <c r="E34" s="166">
        <v>898</v>
      </c>
      <c r="F34" s="166">
        <v>1987</v>
      </c>
      <c r="G34" s="166">
        <v>2214</v>
      </c>
      <c r="H34" s="166">
        <v>1254</v>
      </c>
      <c r="I34" s="181">
        <f t="shared" si="14"/>
        <v>-0.43360433604336046</v>
      </c>
      <c r="J34" s="165">
        <f t="shared" si="13"/>
        <v>-960</v>
      </c>
      <c r="K34" s="167">
        <f t="shared" si="12"/>
        <v>1.4930153313863017E-3</v>
      </c>
    </row>
    <row r="35" spans="2:11" x14ac:dyDescent="0.25">
      <c r="B35" s="170" t="s">
        <v>147</v>
      </c>
      <c r="C35" s="171">
        <f t="shared" ref="C35" si="15">C27-SUM(C28:C34)</f>
        <v>14553</v>
      </c>
      <c r="D35" s="171">
        <f t="shared" ref="D35:H35" si="16">D27-SUM(D28:D34)</f>
        <v>14452</v>
      </c>
      <c r="E35" s="171">
        <f t="shared" si="16"/>
        <v>39221</v>
      </c>
      <c r="F35" s="171">
        <f t="shared" si="16"/>
        <v>48774</v>
      </c>
      <c r="G35" s="171">
        <f t="shared" si="16"/>
        <v>51520</v>
      </c>
      <c r="H35" s="171">
        <f t="shared" si="16"/>
        <v>56986</v>
      </c>
      <c r="I35" s="182">
        <f t="shared" si="14"/>
        <v>0.1060947204968945</v>
      </c>
      <c r="J35" s="170">
        <f>H35-G35</f>
        <v>5466</v>
      </c>
      <c r="K35" s="172">
        <f t="shared" si="12"/>
        <v>6.7847664812105093E-2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118793</v>
      </c>
      <c r="D37" s="178">
        <f t="shared" si="17"/>
        <v>105732</v>
      </c>
      <c r="E37" s="178">
        <f t="shared" si="17"/>
        <v>328160</v>
      </c>
      <c r="F37" s="178">
        <f t="shared" si="17"/>
        <v>336426</v>
      </c>
      <c r="G37" s="178">
        <f t="shared" si="17"/>
        <v>354571</v>
      </c>
      <c r="H37" s="178">
        <f t="shared" si="17"/>
        <v>363285</v>
      </c>
      <c r="I37" s="179">
        <f>IFERROR(H37/G37-1,"-")</f>
        <v>2.4576177972817748E-2</v>
      </c>
      <c r="J37" s="178">
        <f>H37-G37</f>
        <v>8714</v>
      </c>
      <c r="K37" s="179">
        <f t="shared" ref="K37:K49" si="18">H37/H$9</f>
        <v>0.43252797022541672</v>
      </c>
    </row>
    <row r="38" spans="2:11" x14ac:dyDescent="0.25">
      <c r="B38" s="161" t="s">
        <v>99</v>
      </c>
      <c r="C38" s="162">
        <v>12512</v>
      </c>
      <c r="D38" s="162">
        <v>33508</v>
      </c>
      <c r="E38" s="162">
        <v>31122</v>
      </c>
      <c r="F38" s="162">
        <v>27263</v>
      </c>
      <c r="G38" s="162">
        <v>25009</v>
      </c>
      <c r="H38" s="162">
        <v>26534</v>
      </c>
      <c r="I38" s="180">
        <f>IFERROR(H38/G38-1,"-")</f>
        <v>6.0978047902755073E-2</v>
      </c>
      <c r="J38" s="161">
        <f t="shared" ref="J38:J48" si="19">H38-G38</f>
        <v>1525</v>
      </c>
      <c r="K38" s="163">
        <f t="shared" si="18"/>
        <v>3.1591442426638063E-2</v>
      </c>
    </row>
    <row r="39" spans="2:11" x14ac:dyDescent="0.25">
      <c r="B39" s="165" t="s">
        <v>105</v>
      </c>
      <c r="C39" s="166">
        <v>9310</v>
      </c>
      <c r="D39" s="166">
        <v>27719</v>
      </c>
      <c r="E39" s="166">
        <v>23754</v>
      </c>
      <c r="F39" s="166">
        <v>17377</v>
      </c>
      <c r="G39" s="166">
        <v>14377</v>
      </c>
      <c r="H39" s="166">
        <v>14871</v>
      </c>
      <c r="I39" s="181">
        <f>IFERROR(H39/G39-1,"-")</f>
        <v>3.436043680879175E-2</v>
      </c>
      <c r="J39" s="165">
        <f t="shared" si="19"/>
        <v>494</v>
      </c>
      <c r="K39" s="167">
        <f t="shared" si="18"/>
        <v>1.7705447362875354E-2</v>
      </c>
    </row>
    <row r="40" spans="2:11" x14ac:dyDescent="0.25">
      <c r="B40" s="165" t="s">
        <v>102</v>
      </c>
      <c r="C40" s="166">
        <v>3202</v>
      </c>
      <c r="D40" s="166">
        <v>5789</v>
      </c>
      <c r="E40" s="166">
        <v>7368</v>
      </c>
      <c r="F40" s="166">
        <v>9886</v>
      </c>
      <c r="G40" s="166">
        <v>10632</v>
      </c>
      <c r="H40" s="166">
        <v>11663</v>
      </c>
      <c r="I40" s="181">
        <f>IFERROR(H40/G40-1,"-")</f>
        <v>9.6971407072987237E-2</v>
      </c>
      <c r="J40" s="165">
        <f t="shared" si="19"/>
        <v>1031</v>
      </c>
      <c r="K40" s="167">
        <f t="shared" si="18"/>
        <v>1.3885995063762709E-2</v>
      </c>
    </row>
    <row r="41" spans="2:11" x14ac:dyDescent="0.25">
      <c r="B41" s="161" t="s">
        <v>109</v>
      </c>
      <c r="C41" s="162">
        <v>106281</v>
      </c>
      <c r="D41" s="162">
        <v>72224</v>
      </c>
      <c r="E41" s="162">
        <v>297038</v>
      </c>
      <c r="F41" s="162">
        <v>309163</v>
      </c>
      <c r="G41" s="162">
        <v>329562</v>
      </c>
      <c r="H41" s="162">
        <v>336751</v>
      </c>
      <c r="I41" s="180">
        <f>IFERROR(H41/G41-1,"-")</f>
        <v>2.1813801348456341E-2</v>
      </c>
      <c r="J41" s="161">
        <f t="shared" si="19"/>
        <v>7189</v>
      </c>
      <c r="K41" s="163">
        <f t="shared" si="18"/>
        <v>0.4009365277987787</v>
      </c>
    </row>
    <row r="42" spans="2:11" x14ac:dyDescent="0.25">
      <c r="B42" s="165" t="s">
        <v>112</v>
      </c>
      <c r="C42" s="166">
        <v>42845</v>
      </c>
      <c r="D42" s="166">
        <v>11880</v>
      </c>
      <c r="E42" s="166">
        <v>153588</v>
      </c>
      <c r="F42" s="166">
        <v>171467</v>
      </c>
      <c r="G42" s="166">
        <v>184948</v>
      </c>
      <c r="H42" s="166">
        <v>189070</v>
      </c>
      <c r="I42" s="181">
        <f t="shared" ref="I42:I49" si="20">IFERROR(H42/G42-1,"-")</f>
        <v>2.2287345632285849E-2</v>
      </c>
      <c r="J42" s="165">
        <f t="shared" si="19"/>
        <v>4122</v>
      </c>
      <c r="K42" s="167">
        <f t="shared" si="18"/>
        <v>0.22510718397544502</v>
      </c>
    </row>
    <row r="43" spans="2:11" x14ac:dyDescent="0.25">
      <c r="B43" s="165" t="s">
        <v>115</v>
      </c>
      <c r="C43" s="166">
        <v>3661</v>
      </c>
      <c r="D43" s="166">
        <v>3583</v>
      </c>
      <c r="E43" s="166">
        <v>7324</v>
      </c>
      <c r="F43" s="166">
        <v>7117</v>
      </c>
      <c r="G43" s="166">
        <v>7957</v>
      </c>
      <c r="H43" s="166">
        <v>9440</v>
      </c>
      <c r="I43" s="181">
        <f t="shared" si="20"/>
        <v>0.18637677516651996</v>
      </c>
      <c r="J43" s="165">
        <f t="shared" si="19"/>
        <v>1483</v>
      </c>
      <c r="K43" s="167">
        <f t="shared" si="18"/>
        <v>1.1239286067214265E-2</v>
      </c>
    </row>
    <row r="44" spans="2:11" x14ac:dyDescent="0.25">
      <c r="B44" s="165" t="s">
        <v>118</v>
      </c>
      <c r="C44" s="166">
        <v>2117</v>
      </c>
      <c r="D44" s="166">
        <v>6688</v>
      </c>
      <c r="E44" s="166">
        <v>6464</v>
      </c>
      <c r="F44" s="166">
        <v>6337</v>
      </c>
      <c r="G44" s="166">
        <v>6697</v>
      </c>
      <c r="H44" s="166">
        <v>7135</v>
      </c>
      <c r="I44" s="181">
        <f t="shared" si="20"/>
        <v>6.5402418993579126E-2</v>
      </c>
      <c r="J44" s="165">
        <f t="shared" si="19"/>
        <v>438</v>
      </c>
      <c r="K44" s="167">
        <f t="shared" si="18"/>
        <v>8.4949476789802723E-3</v>
      </c>
    </row>
    <row r="45" spans="2:11" x14ac:dyDescent="0.25">
      <c r="B45" s="165" t="s">
        <v>125</v>
      </c>
      <c r="C45" s="166">
        <v>5858</v>
      </c>
      <c r="D45" s="166">
        <v>5976</v>
      </c>
      <c r="E45" s="166">
        <v>18993</v>
      </c>
      <c r="F45" s="166">
        <v>16857</v>
      </c>
      <c r="G45" s="166">
        <v>17554</v>
      </c>
      <c r="H45" s="166">
        <v>16235</v>
      </c>
      <c r="I45" s="181">
        <f t="shared" si="20"/>
        <v>-7.5139569328927847E-2</v>
      </c>
      <c r="J45" s="165">
        <f t="shared" si="19"/>
        <v>-1319</v>
      </c>
      <c r="K45" s="167">
        <f t="shared" si="18"/>
        <v>1.9329428951400805E-2</v>
      </c>
    </row>
    <row r="46" spans="2:11" x14ac:dyDescent="0.25">
      <c r="B46" s="165" t="s">
        <v>121</v>
      </c>
      <c r="C46" s="166">
        <v>1884</v>
      </c>
      <c r="D46" s="166">
        <v>2257</v>
      </c>
      <c r="E46" s="166">
        <v>4917</v>
      </c>
      <c r="F46" s="166">
        <v>5182</v>
      </c>
      <c r="G46" s="166">
        <v>5854</v>
      </c>
      <c r="H46" s="166">
        <v>5404</v>
      </c>
      <c r="I46" s="181">
        <f t="shared" si="20"/>
        <v>-7.6870515886573232E-2</v>
      </c>
      <c r="J46" s="165">
        <f t="shared" si="19"/>
        <v>-450</v>
      </c>
      <c r="K46" s="167">
        <f t="shared" si="18"/>
        <v>6.4340150325451146E-3</v>
      </c>
    </row>
    <row r="47" spans="2:11" x14ac:dyDescent="0.25">
      <c r="B47" s="165" t="s">
        <v>130</v>
      </c>
      <c r="C47" s="166">
        <v>6277</v>
      </c>
      <c r="D47" s="166">
        <v>1004</v>
      </c>
      <c r="E47" s="166">
        <v>8573</v>
      </c>
      <c r="F47" s="166">
        <v>9088</v>
      </c>
      <c r="G47" s="166">
        <v>8722</v>
      </c>
      <c r="H47" s="166">
        <v>7930</v>
      </c>
      <c r="I47" s="181">
        <f t="shared" si="20"/>
        <v>-9.0804861270350812E-2</v>
      </c>
      <c r="J47" s="165">
        <f t="shared" si="19"/>
        <v>-792</v>
      </c>
      <c r="K47" s="167">
        <f t="shared" si="18"/>
        <v>9.4414765373950337E-3</v>
      </c>
    </row>
    <row r="48" spans="2:11" x14ac:dyDescent="0.25">
      <c r="B48" s="165" t="s">
        <v>133</v>
      </c>
      <c r="C48" s="166">
        <v>10641</v>
      </c>
      <c r="D48" s="166">
        <v>999</v>
      </c>
      <c r="E48" s="166">
        <v>7746</v>
      </c>
      <c r="F48" s="166">
        <v>8820</v>
      </c>
      <c r="G48" s="166">
        <v>9556</v>
      </c>
      <c r="H48" s="166">
        <v>7020</v>
      </c>
      <c r="I48" s="181">
        <f t="shared" si="20"/>
        <v>-0.26538300544160742</v>
      </c>
      <c r="J48" s="165">
        <f t="shared" si="19"/>
        <v>-2536</v>
      </c>
      <c r="K48" s="167">
        <f t="shared" si="18"/>
        <v>8.358028410152981E-3</v>
      </c>
    </row>
    <row r="49" spans="2:11" x14ac:dyDescent="0.25">
      <c r="B49" s="170" t="s">
        <v>147</v>
      </c>
      <c r="C49" s="171">
        <f t="shared" ref="C49" si="21">C41-SUM(C42:C48)</f>
        <v>32998</v>
      </c>
      <c r="D49" s="171">
        <f t="shared" ref="D49:H49" si="22">D41-SUM(D42:D48)</f>
        <v>39837</v>
      </c>
      <c r="E49" s="171">
        <f t="shared" si="22"/>
        <v>89433</v>
      </c>
      <c r="F49" s="171">
        <f t="shared" si="22"/>
        <v>84295</v>
      </c>
      <c r="G49" s="171">
        <f t="shared" si="22"/>
        <v>88274</v>
      </c>
      <c r="H49" s="171">
        <f t="shared" si="22"/>
        <v>94517</v>
      </c>
      <c r="I49" s="182">
        <f t="shared" si="20"/>
        <v>7.0722976187779008E-2</v>
      </c>
      <c r="J49" s="170">
        <f>H49-G49</f>
        <v>6243</v>
      </c>
      <c r="K49" s="172">
        <f t="shared" si="18"/>
        <v>0.1125321611456452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319</v>
      </c>
      <c r="D66" s="162" t="s">
        <v>319</v>
      </c>
      <c r="E66" s="162" t="s">
        <v>319</v>
      </c>
      <c r="F66" s="162" t="s">
        <v>319</v>
      </c>
      <c r="G66" s="162" t="s">
        <v>319</v>
      </c>
      <c r="H66" s="162" t="s">
        <v>319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319</v>
      </c>
      <c r="D67" s="166" t="s">
        <v>319</v>
      </c>
      <c r="E67" s="166" t="s">
        <v>319</v>
      </c>
      <c r="F67" s="166" t="s">
        <v>319</v>
      </c>
      <c r="G67" s="166" t="s">
        <v>319</v>
      </c>
      <c r="H67" s="166" t="s">
        <v>319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319</v>
      </c>
      <c r="D68" s="166" t="s">
        <v>319</v>
      </c>
      <c r="E68" s="166" t="s">
        <v>319</v>
      </c>
      <c r="F68" s="166" t="s">
        <v>319</v>
      </c>
      <c r="G68" s="166" t="s">
        <v>319</v>
      </c>
      <c r="H68" s="166" t="s">
        <v>319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319</v>
      </c>
      <c r="D69" s="162" t="s">
        <v>319</v>
      </c>
      <c r="E69" s="162" t="s">
        <v>319</v>
      </c>
      <c r="F69" s="162" t="s">
        <v>319</v>
      </c>
      <c r="G69" s="162" t="s">
        <v>319</v>
      </c>
      <c r="H69" s="162" t="s">
        <v>319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319</v>
      </c>
      <c r="D70" s="166" t="s">
        <v>319</v>
      </c>
      <c r="E70" s="166" t="s">
        <v>319</v>
      </c>
      <c r="F70" s="166" t="s">
        <v>319</v>
      </c>
      <c r="G70" s="166" t="s">
        <v>319</v>
      </c>
      <c r="H70" s="166" t="s">
        <v>319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319</v>
      </c>
      <c r="D71" s="166" t="s">
        <v>319</v>
      </c>
      <c r="E71" s="166" t="s">
        <v>319</v>
      </c>
      <c r="F71" s="166" t="s">
        <v>319</v>
      </c>
      <c r="G71" s="166" t="s">
        <v>319</v>
      </c>
      <c r="H71" s="166" t="s">
        <v>319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319</v>
      </c>
      <c r="D72" s="166" t="s">
        <v>319</v>
      </c>
      <c r="E72" s="166" t="s">
        <v>319</v>
      </c>
      <c r="F72" s="166" t="s">
        <v>319</v>
      </c>
      <c r="G72" s="166" t="s">
        <v>319</v>
      </c>
      <c r="H72" s="166" t="s">
        <v>319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319</v>
      </c>
      <c r="D73" s="166" t="s">
        <v>319</v>
      </c>
      <c r="E73" s="166" t="s">
        <v>319</v>
      </c>
      <c r="F73" s="166" t="s">
        <v>319</v>
      </c>
      <c r="G73" s="166" t="s">
        <v>319</v>
      </c>
      <c r="H73" s="166" t="s">
        <v>319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319</v>
      </c>
      <c r="D74" s="166" t="s">
        <v>319</v>
      </c>
      <c r="E74" s="166" t="s">
        <v>319</v>
      </c>
      <c r="F74" s="166" t="s">
        <v>319</v>
      </c>
      <c r="G74" s="166" t="s">
        <v>319</v>
      </c>
      <c r="H74" s="166" t="s">
        <v>319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319</v>
      </c>
      <c r="D75" s="166" t="s">
        <v>319</v>
      </c>
      <c r="E75" s="166" t="s">
        <v>319</v>
      </c>
      <c r="F75" s="166" t="s">
        <v>319</v>
      </c>
      <c r="G75" s="166" t="s">
        <v>319</v>
      </c>
      <c r="H75" s="166" t="s">
        <v>319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319</v>
      </c>
      <c r="D76" s="166" t="s">
        <v>319</v>
      </c>
      <c r="E76" s="166" t="s">
        <v>319</v>
      </c>
      <c r="F76" s="166" t="s">
        <v>319</v>
      </c>
      <c r="G76" s="166" t="s">
        <v>319</v>
      </c>
      <c r="H76" s="166" t="s">
        <v>319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30412</v>
      </c>
      <c r="D79" s="178">
        <f t="shared" si="33"/>
        <v>34858</v>
      </c>
      <c r="E79" s="178">
        <f t="shared" si="33"/>
        <v>89345</v>
      </c>
      <c r="F79" s="178">
        <f t="shared" si="33"/>
        <v>97344</v>
      </c>
      <c r="G79" s="178">
        <f t="shared" si="33"/>
        <v>117226</v>
      </c>
      <c r="H79" s="178">
        <f t="shared" si="33"/>
        <v>131141</v>
      </c>
      <c r="I79" s="179">
        <f>IFERROR(H79/G79-1,"-")</f>
        <v>0.11870233565932464</v>
      </c>
      <c r="J79" s="178">
        <f>IFERROR(H79-G79,"-")</f>
        <v>13915</v>
      </c>
      <c r="K79" s="179">
        <f>IFERROR(H79/H$9,"-")</f>
        <v>0.15613678115895613</v>
      </c>
    </row>
    <row r="80" spans="2:11" x14ac:dyDescent="0.25">
      <c r="B80" s="161" t="s">
        <v>99</v>
      </c>
      <c r="C80" s="162">
        <v>9046</v>
      </c>
      <c r="D80" s="162">
        <v>21148</v>
      </c>
      <c r="E80" s="162">
        <v>44608</v>
      </c>
      <c r="F80" s="162">
        <v>44581</v>
      </c>
      <c r="G80" s="162">
        <v>59591</v>
      </c>
      <c r="H80" s="162">
        <v>65738</v>
      </c>
      <c r="I80" s="180">
        <f>IFERROR(H80/G80-1,"-")</f>
        <v>0.10315316071218805</v>
      </c>
      <c r="J80" s="183">
        <f t="shared" ref="J80:J91" si="34">IFERROR(H80-G80,"-")</f>
        <v>6147</v>
      </c>
      <c r="K80" s="163">
        <f t="shared" ref="K80:K91" si="35">IFERROR(H80/H$9,"-")</f>
        <v>7.8267816471030857E-2</v>
      </c>
    </row>
    <row r="81" spans="2:11" x14ac:dyDescent="0.25">
      <c r="B81" s="165" t="s">
        <v>105</v>
      </c>
      <c r="C81" s="166">
        <v>2787</v>
      </c>
      <c r="D81" s="166">
        <v>10740</v>
      </c>
      <c r="E81" s="166">
        <v>21945</v>
      </c>
      <c r="F81" s="166">
        <v>23133</v>
      </c>
      <c r="G81" s="166">
        <v>25582</v>
      </c>
      <c r="H81" s="166">
        <v>21485</v>
      </c>
      <c r="I81" s="181">
        <f>IFERROR(H81/G81-1,"-")</f>
        <v>-0.16015166914236567</v>
      </c>
      <c r="J81" s="184">
        <f t="shared" si="34"/>
        <v>-4097</v>
      </c>
      <c r="K81" s="167">
        <f t="shared" si="35"/>
        <v>2.558009122395111E-2</v>
      </c>
    </row>
    <row r="82" spans="2:11" x14ac:dyDescent="0.25">
      <c r="B82" s="165" t="s">
        <v>102</v>
      </c>
      <c r="C82" s="166">
        <v>6259</v>
      </c>
      <c r="D82" s="166">
        <v>10408</v>
      </c>
      <c r="E82" s="166">
        <v>22663</v>
      </c>
      <c r="F82" s="166">
        <v>21448</v>
      </c>
      <c r="G82" s="166">
        <v>34009</v>
      </c>
      <c r="H82" s="166">
        <v>44253</v>
      </c>
      <c r="I82" s="181">
        <f>IFERROR(H82/G82-1,"-")</f>
        <v>0.30121438442765158</v>
      </c>
      <c r="J82" s="184">
        <f t="shared" si="34"/>
        <v>10244</v>
      </c>
      <c r="K82" s="167">
        <f t="shared" si="35"/>
        <v>5.268772524707975E-2</v>
      </c>
    </row>
    <row r="83" spans="2:11" x14ac:dyDescent="0.25">
      <c r="B83" s="161" t="s">
        <v>109</v>
      </c>
      <c r="C83" s="162">
        <v>21366</v>
      </c>
      <c r="D83" s="162">
        <v>13710</v>
      </c>
      <c r="E83" s="162">
        <v>44737</v>
      </c>
      <c r="F83" s="162">
        <v>52763</v>
      </c>
      <c r="G83" s="162">
        <v>57635</v>
      </c>
      <c r="H83" s="162">
        <v>65403</v>
      </c>
      <c r="I83" s="180">
        <f>IFERROR(H83/G83-1,"-")</f>
        <v>0.13477921401925919</v>
      </c>
      <c r="J83" s="183">
        <f t="shared" si="34"/>
        <v>7768</v>
      </c>
      <c r="K83" s="163">
        <f t="shared" si="35"/>
        <v>7.7868964687925271E-2</v>
      </c>
    </row>
    <row r="84" spans="2:11" x14ac:dyDescent="0.25">
      <c r="B84" s="165" t="s">
        <v>112</v>
      </c>
      <c r="C84" s="166">
        <v>1916</v>
      </c>
      <c r="D84" s="166">
        <v>632</v>
      </c>
      <c r="E84" s="166">
        <v>6589</v>
      </c>
      <c r="F84" s="166">
        <v>7737</v>
      </c>
      <c r="G84" s="166">
        <v>9272</v>
      </c>
      <c r="H84" s="166">
        <v>9137</v>
      </c>
      <c r="I84" s="181">
        <f t="shared" ref="I84:I91" si="36">IFERROR(H84/G84-1,"-")</f>
        <v>-1.4559965487489168E-2</v>
      </c>
      <c r="J84" s="184">
        <f t="shared" si="34"/>
        <v>-135</v>
      </c>
      <c r="K84" s="167">
        <f t="shared" si="35"/>
        <v>1.087853355891279E-2</v>
      </c>
    </row>
    <row r="85" spans="2:11" x14ac:dyDescent="0.25">
      <c r="B85" s="165" t="s">
        <v>115</v>
      </c>
      <c r="C85" s="166">
        <v>5089</v>
      </c>
      <c r="D85" s="166">
        <v>3074</v>
      </c>
      <c r="E85" s="166">
        <v>9716</v>
      </c>
      <c r="F85" s="166">
        <v>10017</v>
      </c>
      <c r="G85" s="166">
        <v>11633</v>
      </c>
      <c r="H85" s="166">
        <v>13061</v>
      </c>
      <c r="I85" s="181">
        <f t="shared" si="36"/>
        <v>0.12275423364566329</v>
      </c>
      <c r="J85" s="184">
        <f t="shared" si="34"/>
        <v>1428</v>
      </c>
      <c r="K85" s="167">
        <f t="shared" si="35"/>
        <v>1.5550457131767533E-2</v>
      </c>
    </row>
    <row r="86" spans="2:11" x14ac:dyDescent="0.25">
      <c r="B86" s="165" t="s">
        <v>118</v>
      </c>
      <c r="C86" s="166">
        <v>920</v>
      </c>
      <c r="D86" s="166">
        <v>2107</v>
      </c>
      <c r="E86" s="166">
        <v>3307</v>
      </c>
      <c r="F86" s="166">
        <v>3332</v>
      </c>
      <c r="G86" s="166">
        <v>3832</v>
      </c>
      <c r="H86" s="166">
        <v>7466</v>
      </c>
      <c r="I86" s="181">
        <f t="shared" si="36"/>
        <v>0.94832985386221291</v>
      </c>
      <c r="J86" s="184">
        <f t="shared" si="34"/>
        <v>3634</v>
      </c>
      <c r="K86" s="167">
        <f t="shared" si="35"/>
        <v>8.8890370527353497E-3</v>
      </c>
    </row>
    <row r="87" spans="2:11" x14ac:dyDescent="0.25">
      <c r="B87" s="165" t="s">
        <v>125</v>
      </c>
      <c r="C87" s="166">
        <v>369</v>
      </c>
      <c r="D87" s="166">
        <v>594</v>
      </c>
      <c r="E87" s="166">
        <v>3378</v>
      </c>
      <c r="F87" s="166">
        <v>3168</v>
      </c>
      <c r="G87" s="166">
        <v>3754</v>
      </c>
      <c r="H87" s="166">
        <v>2145</v>
      </c>
      <c r="I87" s="181">
        <f t="shared" si="36"/>
        <v>-0.42860948321790093</v>
      </c>
      <c r="J87" s="184">
        <f t="shared" si="34"/>
        <v>-1609</v>
      </c>
      <c r="K87" s="167">
        <f t="shared" si="35"/>
        <v>2.5538420142134106E-3</v>
      </c>
    </row>
    <row r="88" spans="2:11" x14ac:dyDescent="0.25">
      <c r="B88" s="165" t="s">
        <v>121</v>
      </c>
      <c r="C88" s="166">
        <v>136</v>
      </c>
      <c r="D88" s="166">
        <v>230</v>
      </c>
      <c r="E88" s="166">
        <v>551</v>
      </c>
      <c r="F88" s="166">
        <v>417</v>
      </c>
      <c r="G88" s="166">
        <v>601</v>
      </c>
      <c r="H88" s="166">
        <v>590</v>
      </c>
      <c r="I88" s="181">
        <f t="shared" si="36"/>
        <v>-1.830282861896837E-2</v>
      </c>
      <c r="J88" s="184">
        <f t="shared" si="34"/>
        <v>-11</v>
      </c>
      <c r="K88" s="167">
        <f t="shared" si="35"/>
        <v>7.0245537920089155E-4</v>
      </c>
    </row>
    <row r="89" spans="2:11" x14ac:dyDescent="0.25">
      <c r="B89" s="165" t="s">
        <v>130</v>
      </c>
      <c r="C89" s="166">
        <v>1314</v>
      </c>
      <c r="D89" s="166">
        <v>224</v>
      </c>
      <c r="E89" s="166">
        <v>2121</v>
      </c>
      <c r="F89" s="166">
        <v>3009</v>
      </c>
      <c r="G89" s="166">
        <v>2200</v>
      </c>
      <c r="H89" s="166">
        <v>2528</v>
      </c>
      <c r="I89" s="181">
        <f t="shared" si="36"/>
        <v>0.14909090909090916</v>
      </c>
      <c r="J89" s="184">
        <f t="shared" si="34"/>
        <v>328</v>
      </c>
      <c r="K89" s="167">
        <f t="shared" si="35"/>
        <v>3.009842709525176E-3</v>
      </c>
    </row>
    <row r="90" spans="2:11" x14ac:dyDescent="0.25">
      <c r="B90" s="165" t="s">
        <v>133</v>
      </c>
      <c r="C90" s="166">
        <v>2393</v>
      </c>
      <c r="D90" s="166">
        <v>232</v>
      </c>
      <c r="E90" s="166">
        <v>1817</v>
      </c>
      <c r="F90" s="166">
        <v>3319</v>
      </c>
      <c r="G90" s="166">
        <v>3086</v>
      </c>
      <c r="H90" s="166">
        <v>2001</v>
      </c>
      <c r="I90" s="181">
        <f t="shared" si="36"/>
        <v>-0.35158781594296828</v>
      </c>
      <c r="J90" s="184">
        <f t="shared" si="34"/>
        <v>-1085</v>
      </c>
      <c r="K90" s="167">
        <f t="shared" si="35"/>
        <v>2.3823952775948879E-3</v>
      </c>
    </row>
    <row r="91" spans="2:11" x14ac:dyDescent="0.25">
      <c r="B91" s="170" t="s">
        <v>147</v>
      </c>
      <c r="C91" s="171">
        <f t="shared" ref="C91:H91" si="37">IFERROR(C83-SUM(C84:C90),"nd")</f>
        <v>9229</v>
      </c>
      <c r="D91" s="171">
        <f t="shared" si="37"/>
        <v>6617</v>
      </c>
      <c r="E91" s="171">
        <f t="shared" si="37"/>
        <v>17258</v>
      </c>
      <c r="F91" s="171">
        <f t="shared" si="37"/>
        <v>21764</v>
      </c>
      <c r="G91" s="171">
        <f t="shared" si="37"/>
        <v>23257</v>
      </c>
      <c r="H91" s="171">
        <f t="shared" si="37"/>
        <v>28475</v>
      </c>
      <c r="I91" s="182">
        <f t="shared" si="36"/>
        <v>0.22436255750956691</v>
      </c>
      <c r="J91" s="185">
        <f t="shared" si="34"/>
        <v>5218</v>
      </c>
      <c r="K91" s="172">
        <f t="shared" si="35"/>
        <v>3.3902401563975233E-2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319</v>
      </c>
      <c r="D94" s="162" t="s">
        <v>319</v>
      </c>
      <c r="E94" s="162" t="s">
        <v>319</v>
      </c>
      <c r="F94" s="162" t="s">
        <v>319</v>
      </c>
      <c r="G94" s="162" t="s">
        <v>319</v>
      </c>
      <c r="H94" s="162" t="s">
        <v>319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319</v>
      </c>
      <c r="D95" s="166" t="s">
        <v>319</v>
      </c>
      <c r="E95" s="166" t="s">
        <v>319</v>
      </c>
      <c r="F95" s="166" t="s">
        <v>319</v>
      </c>
      <c r="G95" s="166" t="s">
        <v>319</v>
      </c>
      <c r="H95" s="166" t="s">
        <v>319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319</v>
      </c>
      <c r="D96" s="166" t="s">
        <v>319</v>
      </c>
      <c r="E96" s="166" t="s">
        <v>319</v>
      </c>
      <c r="F96" s="166" t="s">
        <v>319</v>
      </c>
      <c r="G96" s="166" t="s">
        <v>319</v>
      </c>
      <c r="H96" s="166" t="s">
        <v>319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319</v>
      </c>
      <c r="D97" s="162" t="s">
        <v>319</v>
      </c>
      <c r="E97" s="162" t="s">
        <v>319</v>
      </c>
      <c r="F97" s="162" t="s">
        <v>319</v>
      </c>
      <c r="G97" s="162" t="s">
        <v>319</v>
      </c>
      <c r="H97" s="162" t="s">
        <v>319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319</v>
      </c>
      <c r="D98" s="166" t="s">
        <v>319</v>
      </c>
      <c r="E98" s="166" t="s">
        <v>319</v>
      </c>
      <c r="F98" s="166" t="s">
        <v>319</v>
      </c>
      <c r="G98" s="166" t="s">
        <v>319</v>
      </c>
      <c r="H98" s="166" t="s">
        <v>319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319</v>
      </c>
      <c r="D99" s="166" t="s">
        <v>319</v>
      </c>
      <c r="E99" s="166" t="s">
        <v>319</v>
      </c>
      <c r="F99" s="166" t="s">
        <v>319</v>
      </c>
      <c r="G99" s="166" t="s">
        <v>319</v>
      </c>
      <c r="H99" s="166" t="s">
        <v>319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319</v>
      </c>
      <c r="D100" s="166" t="s">
        <v>319</v>
      </c>
      <c r="E100" s="166" t="s">
        <v>319</v>
      </c>
      <c r="F100" s="166" t="s">
        <v>319</v>
      </c>
      <c r="G100" s="166" t="s">
        <v>319</v>
      </c>
      <c r="H100" s="166" t="s">
        <v>319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319</v>
      </c>
      <c r="D101" s="166" t="s">
        <v>319</v>
      </c>
      <c r="E101" s="166" t="s">
        <v>319</v>
      </c>
      <c r="F101" s="166" t="s">
        <v>319</v>
      </c>
      <c r="G101" s="166" t="s">
        <v>319</v>
      </c>
      <c r="H101" s="166" t="s">
        <v>319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319</v>
      </c>
      <c r="D102" s="166" t="s">
        <v>319</v>
      </c>
      <c r="E102" s="166" t="s">
        <v>319</v>
      </c>
      <c r="F102" s="166" t="s">
        <v>319</v>
      </c>
      <c r="G102" s="166" t="s">
        <v>319</v>
      </c>
      <c r="H102" s="166" t="s">
        <v>319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319</v>
      </c>
      <c r="D103" s="166" t="s">
        <v>319</v>
      </c>
      <c r="E103" s="166" t="s">
        <v>319</v>
      </c>
      <c r="F103" s="166" t="s">
        <v>319</v>
      </c>
      <c r="G103" s="166" t="s">
        <v>319</v>
      </c>
      <c r="H103" s="166" t="s">
        <v>319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319</v>
      </c>
      <c r="D104" s="166" t="s">
        <v>319</v>
      </c>
      <c r="E104" s="166" t="s">
        <v>319</v>
      </c>
      <c r="F104" s="166" t="s">
        <v>319</v>
      </c>
      <c r="G104" s="166" t="s">
        <v>319</v>
      </c>
      <c r="H104" s="166" t="s">
        <v>319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13758</v>
      </c>
      <c r="D107" s="178">
        <f t="shared" si="43"/>
        <v>3628</v>
      </c>
      <c r="E107" s="178">
        <f t="shared" si="43"/>
        <v>18856</v>
      </c>
      <c r="F107" s="178">
        <f t="shared" si="43"/>
        <v>21513</v>
      </c>
      <c r="G107" s="178">
        <f t="shared" si="43"/>
        <v>21424</v>
      </c>
      <c r="H107" s="178">
        <f t="shared" si="43"/>
        <v>22763</v>
      </c>
      <c r="I107" s="179">
        <f>IFERROR(H107/G107-1,"-")</f>
        <v>6.25E-2</v>
      </c>
      <c r="J107" s="178">
        <f>IFERROR(H107-G107,"-")</f>
        <v>1339</v>
      </c>
      <c r="K107" s="179">
        <f>IFERROR(H107/H$9,"-")</f>
        <v>2.7101681011440497E-2</v>
      </c>
    </row>
    <row r="108" spans="2:11" x14ac:dyDescent="0.25">
      <c r="B108" s="161" t="s">
        <v>99</v>
      </c>
      <c r="C108" s="162">
        <v>2060</v>
      </c>
      <c r="D108" s="162">
        <v>2692</v>
      </c>
      <c r="E108" s="162">
        <v>5650</v>
      </c>
      <c r="F108" s="162">
        <v>5102</v>
      </c>
      <c r="G108" s="162">
        <v>4244</v>
      </c>
      <c r="H108" s="162">
        <v>4552</v>
      </c>
      <c r="I108" s="180">
        <f>IFERROR(H108/G108-1,"-")</f>
        <v>7.257304429783229E-2</v>
      </c>
      <c r="J108" s="183">
        <f t="shared" ref="J108:J119" si="44">IFERROR(H108-G108,"-")</f>
        <v>308</v>
      </c>
      <c r="K108" s="163">
        <f t="shared" ref="K108:K119" si="45">IFERROR(H108/H$9,"-")</f>
        <v>5.4196218408855221E-3</v>
      </c>
    </row>
    <row r="109" spans="2:11" x14ac:dyDescent="0.25">
      <c r="B109" s="165" t="s">
        <v>105</v>
      </c>
      <c r="C109" s="166">
        <v>1452</v>
      </c>
      <c r="D109" s="166">
        <v>2182</v>
      </c>
      <c r="E109" s="166">
        <v>4251</v>
      </c>
      <c r="F109" s="166">
        <v>3615</v>
      </c>
      <c r="G109" s="166">
        <v>2539</v>
      </c>
      <c r="H109" s="166">
        <v>2702</v>
      </c>
      <c r="I109" s="181">
        <f>IFERROR(H109/G109-1,"-")</f>
        <v>6.4198503347774771E-2</v>
      </c>
      <c r="J109" s="184">
        <f t="shared" si="44"/>
        <v>163</v>
      </c>
      <c r="K109" s="167">
        <f t="shared" si="45"/>
        <v>3.2170075162725573E-3</v>
      </c>
    </row>
    <row r="110" spans="2:11" x14ac:dyDescent="0.25">
      <c r="B110" s="165" t="s">
        <v>102</v>
      </c>
      <c r="C110" s="166">
        <v>608</v>
      </c>
      <c r="D110" s="166">
        <v>510</v>
      </c>
      <c r="E110" s="166">
        <v>1399</v>
      </c>
      <c r="F110" s="166">
        <v>1487</v>
      </c>
      <c r="G110" s="166">
        <v>1705</v>
      </c>
      <c r="H110" s="166">
        <v>1850</v>
      </c>
      <c r="I110" s="181">
        <f>IFERROR(H110/G110-1,"-")</f>
        <v>8.5043988269794646E-2</v>
      </c>
      <c r="J110" s="184">
        <f t="shared" si="44"/>
        <v>145</v>
      </c>
      <c r="K110" s="167">
        <f t="shared" si="45"/>
        <v>2.2026143246129649E-3</v>
      </c>
    </row>
    <row r="111" spans="2:11" x14ac:dyDescent="0.25">
      <c r="B111" s="161" t="s">
        <v>109</v>
      </c>
      <c r="C111" s="162">
        <v>11698</v>
      </c>
      <c r="D111" s="162">
        <v>936</v>
      </c>
      <c r="E111" s="162">
        <v>13206</v>
      </c>
      <c r="F111" s="162">
        <v>16411</v>
      </c>
      <c r="G111" s="162">
        <v>17180</v>
      </c>
      <c r="H111" s="162">
        <v>18211</v>
      </c>
      <c r="I111" s="180">
        <f>IFERROR(H111/G111-1,"-")</f>
        <v>6.0011641443538988E-2</v>
      </c>
      <c r="J111" s="183">
        <f t="shared" si="44"/>
        <v>1031</v>
      </c>
      <c r="K111" s="163">
        <f t="shared" si="45"/>
        <v>2.1682059170554976E-2</v>
      </c>
    </row>
    <row r="112" spans="2:11" x14ac:dyDescent="0.25">
      <c r="B112" s="165" t="s">
        <v>112</v>
      </c>
      <c r="C112" s="166">
        <v>6095</v>
      </c>
      <c r="D112" s="166">
        <v>394</v>
      </c>
      <c r="E112" s="166">
        <v>8114</v>
      </c>
      <c r="F112" s="166">
        <v>10034</v>
      </c>
      <c r="G112" s="166">
        <v>9838</v>
      </c>
      <c r="H112" s="166">
        <v>10568</v>
      </c>
      <c r="I112" s="181">
        <f t="shared" ref="I112:I119" si="46">IFERROR(H112/G112-1,"-")</f>
        <v>7.4202073592193551E-2</v>
      </c>
      <c r="J112" s="184">
        <f t="shared" si="44"/>
        <v>730</v>
      </c>
      <c r="K112" s="167">
        <f t="shared" si="45"/>
        <v>1.2582285504059359E-2</v>
      </c>
    </row>
    <row r="113" spans="2:11" x14ac:dyDescent="0.25">
      <c r="B113" s="165" t="s">
        <v>115</v>
      </c>
      <c r="C113" s="166">
        <v>474</v>
      </c>
      <c r="D113" s="166">
        <v>48</v>
      </c>
      <c r="E113" s="166">
        <v>477</v>
      </c>
      <c r="F113" s="166">
        <v>794</v>
      </c>
      <c r="G113" s="166">
        <v>821</v>
      </c>
      <c r="H113" s="166">
        <v>988</v>
      </c>
      <c r="I113" s="181">
        <f t="shared" si="46"/>
        <v>0.20341047503045062</v>
      </c>
      <c r="J113" s="184">
        <f t="shared" si="44"/>
        <v>167</v>
      </c>
      <c r="K113" s="167">
        <f t="shared" si="45"/>
        <v>1.1763151095770862E-3</v>
      </c>
    </row>
    <row r="114" spans="2:11" x14ac:dyDescent="0.25">
      <c r="B114" s="165" t="s">
        <v>118</v>
      </c>
      <c r="C114" s="166">
        <v>623</v>
      </c>
      <c r="D114" s="166">
        <v>139</v>
      </c>
      <c r="E114" s="166">
        <v>737</v>
      </c>
      <c r="F114" s="166">
        <v>956</v>
      </c>
      <c r="G114" s="166">
        <v>1040</v>
      </c>
      <c r="H114" s="166">
        <v>1066</v>
      </c>
      <c r="I114" s="181">
        <f t="shared" si="46"/>
        <v>2.4999999999999911E-2</v>
      </c>
      <c r="J114" s="184">
        <f t="shared" si="44"/>
        <v>26</v>
      </c>
      <c r="K114" s="167">
        <f t="shared" si="45"/>
        <v>1.2691820919121192E-3</v>
      </c>
    </row>
    <row r="115" spans="2:11" x14ac:dyDescent="0.25">
      <c r="B115" s="165" t="s">
        <v>125</v>
      </c>
      <c r="C115" s="166">
        <v>167</v>
      </c>
      <c r="D115" s="166">
        <v>21</v>
      </c>
      <c r="E115" s="166">
        <v>245</v>
      </c>
      <c r="F115" s="166">
        <v>341</v>
      </c>
      <c r="G115" s="166">
        <v>398</v>
      </c>
      <c r="H115" s="166">
        <v>411</v>
      </c>
      <c r="I115" s="181">
        <f t="shared" si="46"/>
        <v>3.2663316582914659E-2</v>
      </c>
      <c r="J115" s="184">
        <f t="shared" si="44"/>
        <v>13</v>
      </c>
      <c r="K115" s="167">
        <f t="shared" si="45"/>
        <v>4.8933756076536682E-4</v>
      </c>
    </row>
    <row r="116" spans="2:11" x14ac:dyDescent="0.25">
      <c r="B116" s="165" t="s">
        <v>121</v>
      </c>
      <c r="C116" s="166">
        <v>262</v>
      </c>
      <c r="D116" s="166">
        <v>28</v>
      </c>
      <c r="E116" s="166">
        <v>272</v>
      </c>
      <c r="F116" s="166">
        <v>317</v>
      </c>
      <c r="G116" s="166">
        <v>292</v>
      </c>
      <c r="H116" s="166">
        <v>327</v>
      </c>
      <c r="I116" s="181">
        <f t="shared" si="46"/>
        <v>0.11986301369863006</v>
      </c>
      <c r="J116" s="184">
        <f t="shared" si="44"/>
        <v>35</v>
      </c>
      <c r="K116" s="167">
        <f t="shared" si="45"/>
        <v>3.8932696440456191E-4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116</v>
      </c>
      <c r="G117" s="166">
        <v>72</v>
      </c>
      <c r="H117" s="166">
        <v>69</v>
      </c>
      <c r="I117" s="181">
        <f t="shared" si="46"/>
        <v>-4.166666666666663E-2</v>
      </c>
      <c r="J117" s="184">
        <f t="shared" si="44"/>
        <v>-3</v>
      </c>
      <c r="K117" s="167">
        <f t="shared" si="45"/>
        <v>8.2151561296375447E-5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76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8.0960958958746826E-5</v>
      </c>
    </row>
    <row r="119" spans="2:11" x14ac:dyDescent="0.25">
      <c r="B119" s="170" t="s">
        <v>147</v>
      </c>
      <c r="C119" s="171">
        <f t="shared" ref="C119:H119" si="47">IFERROR(C111-SUM(C112:C118),"nd")</f>
        <v>3514</v>
      </c>
      <c r="D119" s="171">
        <f t="shared" si="47"/>
        <v>293</v>
      </c>
      <c r="E119" s="171">
        <f t="shared" si="47"/>
        <v>3219</v>
      </c>
      <c r="F119" s="171">
        <f t="shared" si="47"/>
        <v>3777</v>
      </c>
      <c r="G119" s="171">
        <f t="shared" si="47"/>
        <v>4629</v>
      </c>
      <c r="H119" s="171">
        <f t="shared" si="47"/>
        <v>4714</v>
      </c>
      <c r="I119" s="182">
        <f t="shared" si="46"/>
        <v>1.8362497299632796E-2</v>
      </c>
      <c r="J119" s="185">
        <f t="shared" si="44"/>
        <v>85</v>
      </c>
      <c r="K119" s="172">
        <f t="shared" si="45"/>
        <v>5.6124994195813601E-3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319</v>
      </c>
      <c r="D122" s="162" t="s">
        <v>319</v>
      </c>
      <c r="E122" s="162" t="s">
        <v>319</v>
      </c>
      <c r="F122" s="162" t="s">
        <v>319</v>
      </c>
      <c r="G122" s="162" t="s">
        <v>319</v>
      </c>
      <c r="H122" s="162" t="s">
        <v>319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319</v>
      </c>
      <c r="D123" s="166" t="s">
        <v>319</v>
      </c>
      <c r="E123" s="166" t="s">
        <v>319</v>
      </c>
      <c r="F123" s="166" t="s">
        <v>319</v>
      </c>
      <c r="G123" s="166" t="s">
        <v>319</v>
      </c>
      <c r="H123" s="166" t="s">
        <v>319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319</v>
      </c>
      <c r="D124" s="166" t="s">
        <v>319</v>
      </c>
      <c r="E124" s="166" t="s">
        <v>319</v>
      </c>
      <c r="F124" s="166" t="s">
        <v>319</v>
      </c>
      <c r="G124" s="166" t="s">
        <v>319</v>
      </c>
      <c r="H124" s="166" t="s">
        <v>319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319</v>
      </c>
      <c r="D125" s="162" t="s">
        <v>319</v>
      </c>
      <c r="E125" s="162" t="s">
        <v>319</v>
      </c>
      <c r="F125" s="162" t="s">
        <v>319</v>
      </c>
      <c r="G125" s="162" t="s">
        <v>319</v>
      </c>
      <c r="H125" s="162" t="s">
        <v>319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319</v>
      </c>
      <c r="D126" s="166" t="s">
        <v>319</v>
      </c>
      <c r="E126" s="166" t="s">
        <v>319</v>
      </c>
      <c r="F126" s="166" t="s">
        <v>319</v>
      </c>
      <c r="G126" s="166" t="s">
        <v>319</v>
      </c>
      <c r="H126" s="166" t="s">
        <v>319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319</v>
      </c>
      <c r="D127" s="166" t="s">
        <v>319</v>
      </c>
      <c r="E127" s="166" t="s">
        <v>319</v>
      </c>
      <c r="F127" s="166" t="s">
        <v>319</v>
      </c>
      <c r="G127" s="166" t="s">
        <v>319</v>
      </c>
      <c r="H127" s="166" t="s">
        <v>319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319</v>
      </c>
      <c r="D128" s="166" t="s">
        <v>319</v>
      </c>
      <c r="E128" s="166" t="s">
        <v>319</v>
      </c>
      <c r="F128" s="166" t="s">
        <v>319</v>
      </c>
      <c r="G128" s="166" t="s">
        <v>319</v>
      </c>
      <c r="H128" s="166" t="s">
        <v>319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319</v>
      </c>
      <c r="D129" s="166" t="s">
        <v>319</v>
      </c>
      <c r="E129" s="166" t="s">
        <v>319</v>
      </c>
      <c r="F129" s="166" t="s">
        <v>319</v>
      </c>
      <c r="G129" s="166" t="s">
        <v>319</v>
      </c>
      <c r="H129" s="166" t="s">
        <v>319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319</v>
      </c>
      <c r="D130" s="166" t="s">
        <v>319</v>
      </c>
      <c r="E130" s="166" t="s">
        <v>319</v>
      </c>
      <c r="F130" s="166" t="s">
        <v>319</v>
      </c>
      <c r="G130" s="166" t="s">
        <v>319</v>
      </c>
      <c r="H130" s="166" t="s">
        <v>319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319</v>
      </c>
      <c r="D131" s="166" t="s">
        <v>319</v>
      </c>
      <c r="E131" s="166" t="s">
        <v>319</v>
      </c>
      <c r="F131" s="166" t="s">
        <v>319</v>
      </c>
      <c r="G131" s="166" t="s">
        <v>319</v>
      </c>
      <c r="H131" s="166" t="s">
        <v>319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319</v>
      </c>
      <c r="D132" s="166" t="s">
        <v>319</v>
      </c>
      <c r="E132" s="166" t="s">
        <v>319</v>
      </c>
      <c r="F132" s="166" t="s">
        <v>319</v>
      </c>
      <c r="G132" s="166" t="s">
        <v>319</v>
      </c>
      <c r="H132" s="166" t="s">
        <v>319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14776</v>
      </c>
      <c r="D135" s="178">
        <f t="shared" si="53"/>
        <v>10595</v>
      </c>
      <c r="E135" s="178">
        <f t="shared" si="53"/>
        <v>29939</v>
      </c>
      <c r="F135" s="178">
        <f t="shared" si="53"/>
        <v>32291</v>
      </c>
      <c r="G135" s="178">
        <f t="shared" si="53"/>
        <v>33576</v>
      </c>
      <c r="H135" s="178">
        <f t="shared" si="53"/>
        <v>36561</v>
      </c>
      <c r="I135" s="179">
        <f>IFERROR(H135/G135-1,"-")</f>
        <v>8.8902787705503972E-2</v>
      </c>
      <c r="J135" s="178">
        <f>IFERROR(H135-G135,"-")</f>
        <v>2985</v>
      </c>
      <c r="K135" s="179">
        <f>IFERROR(H135/H$9,"-")</f>
        <v>4.3529612066040328E-2</v>
      </c>
    </row>
    <row r="136" spans="2:11" x14ac:dyDescent="0.25">
      <c r="B136" s="161" t="s">
        <v>99</v>
      </c>
      <c r="C136" s="162">
        <v>2023</v>
      </c>
      <c r="D136" s="162">
        <v>5200</v>
      </c>
      <c r="E136" s="162">
        <v>5798</v>
      </c>
      <c r="F136" s="162">
        <v>6408</v>
      </c>
      <c r="G136" s="162">
        <v>5620</v>
      </c>
      <c r="H136" s="162">
        <v>6784</v>
      </c>
      <c r="I136" s="180">
        <f>IFERROR(H136/G136-1,"-")</f>
        <v>0.20711743772241986</v>
      </c>
      <c r="J136" s="183">
        <f t="shared" ref="J136:J147" si="54">IFERROR(H136-G136,"-")</f>
        <v>1164</v>
      </c>
      <c r="K136" s="163">
        <f t="shared" ref="K136:K147" si="55">IFERROR(H136/H$9,"-")</f>
        <v>8.0770462584726244E-3</v>
      </c>
    </row>
    <row r="137" spans="2:11" x14ac:dyDescent="0.25">
      <c r="B137" s="165" t="s">
        <v>105</v>
      </c>
      <c r="C137" s="166">
        <v>1702</v>
      </c>
      <c r="D137" s="166">
        <v>3178</v>
      </c>
      <c r="E137" s="166">
        <v>4105</v>
      </c>
      <c r="F137" s="166">
        <v>4423</v>
      </c>
      <c r="G137" s="166">
        <v>4085</v>
      </c>
      <c r="H137" s="166">
        <v>4294</v>
      </c>
      <c r="I137" s="181">
        <f>IFERROR(H137/G137-1,"-")</f>
        <v>5.1162790697674376E-2</v>
      </c>
      <c r="J137" s="184">
        <f t="shared" si="54"/>
        <v>209</v>
      </c>
      <c r="K137" s="167">
        <f t="shared" si="55"/>
        <v>5.1124464377773357E-3</v>
      </c>
    </row>
    <row r="138" spans="2:11" x14ac:dyDescent="0.25">
      <c r="B138" s="165" t="s">
        <v>102</v>
      </c>
      <c r="C138" s="166">
        <v>321</v>
      </c>
      <c r="D138" s="166">
        <v>2022</v>
      </c>
      <c r="E138" s="166">
        <v>1693</v>
      </c>
      <c r="F138" s="166">
        <v>1985</v>
      </c>
      <c r="G138" s="166">
        <v>1535</v>
      </c>
      <c r="H138" s="166">
        <v>2490</v>
      </c>
      <c r="I138" s="181">
        <f>IFERROR(H138/G138-1,"-")</f>
        <v>0.62214983713355054</v>
      </c>
      <c r="J138" s="184">
        <f t="shared" si="54"/>
        <v>955</v>
      </c>
      <c r="K138" s="167">
        <f t="shared" si="55"/>
        <v>2.9645998206952878E-3</v>
      </c>
    </row>
    <row r="139" spans="2:11" x14ac:dyDescent="0.25">
      <c r="B139" s="161" t="s">
        <v>109</v>
      </c>
      <c r="C139" s="162">
        <v>12753</v>
      </c>
      <c r="D139" s="162">
        <v>5395</v>
      </c>
      <c r="E139" s="162">
        <v>24141</v>
      </c>
      <c r="F139" s="162">
        <v>25883</v>
      </c>
      <c r="G139" s="162">
        <v>27956</v>
      </c>
      <c r="H139" s="162">
        <v>29777</v>
      </c>
      <c r="I139" s="180">
        <f>IFERROR(H139/G139-1,"-")</f>
        <v>6.5138074116468658E-2</v>
      </c>
      <c r="J139" s="183">
        <f t="shared" si="54"/>
        <v>1821</v>
      </c>
      <c r="K139" s="163">
        <f t="shared" si="55"/>
        <v>3.5452565807567706E-2</v>
      </c>
    </row>
    <row r="140" spans="2:11" x14ac:dyDescent="0.25">
      <c r="B140" s="165" t="s">
        <v>112</v>
      </c>
      <c r="C140" s="166">
        <v>6201</v>
      </c>
      <c r="D140" s="166">
        <v>688</v>
      </c>
      <c r="E140" s="166">
        <v>9073</v>
      </c>
      <c r="F140" s="166">
        <v>10008</v>
      </c>
      <c r="G140" s="166">
        <v>12138</v>
      </c>
      <c r="H140" s="166">
        <v>13818</v>
      </c>
      <c r="I140" s="181">
        <f t="shared" ref="I140:I147" si="56">IFERROR(H140/G140-1,"-")</f>
        <v>0.1384083044982698</v>
      </c>
      <c r="J140" s="184">
        <f t="shared" si="54"/>
        <v>1680</v>
      </c>
      <c r="K140" s="167">
        <f t="shared" si="55"/>
        <v>1.6451743101352403E-2</v>
      </c>
    </row>
    <row r="141" spans="2:11" x14ac:dyDescent="0.25">
      <c r="B141" s="165" t="s">
        <v>115</v>
      </c>
      <c r="C141" s="166">
        <v>704</v>
      </c>
      <c r="D141" s="166">
        <v>439</v>
      </c>
      <c r="E141" s="166">
        <v>1956</v>
      </c>
      <c r="F141" s="166">
        <v>1594</v>
      </c>
      <c r="G141" s="166">
        <v>1751</v>
      </c>
      <c r="H141" s="166">
        <v>1777</v>
      </c>
      <c r="I141" s="181">
        <f t="shared" si="56"/>
        <v>1.484865790976575E-2</v>
      </c>
      <c r="J141" s="184">
        <f t="shared" si="54"/>
        <v>26</v>
      </c>
      <c r="K141" s="167">
        <f t="shared" si="55"/>
        <v>2.1157003539660751E-3</v>
      </c>
    </row>
    <row r="142" spans="2:11" x14ac:dyDescent="0.25">
      <c r="B142" s="165" t="s">
        <v>118</v>
      </c>
      <c r="C142" s="166">
        <v>507</v>
      </c>
      <c r="D142" s="166">
        <v>1223</v>
      </c>
      <c r="E142" s="166">
        <v>2669</v>
      </c>
      <c r="F142" s="166">
        <v>2925</v>
      </c>
      <c r="G142" s="166">
        <v>2651</v>
      </c>
      <c r="H142" s="166">
        <v>2853</v>
      </c>
      <c r="I142" s="181">
        <f t="shared" si="56"/>
        <v>7.6197661259902016E-2</v>
      </c>
      <c r="J142" s="184">
        <f t="shared" si="54"/>
        <v>202</v>
      </c>
      <c r="K142" s="167">
        <f t="shared" si="55"/>
        <v>3.3967884692544807E-3</v>
      </c>
    </row>
    <row r="143" spans="2:11" x14ac:dyDescent="0.25">
      <c r="B143" s="165" t="s">
        <v>125</v>
      </c>
      <c r="C143" s="166">
        <v>374</v>
      </c>
      <c r="D143" s="166">
        <v>155</v>
      </c>
      <c r="E143" s="166">
        <v>1263</v>
      </c>
      <c r="F143" s="166">
        <v>1071</v>
      </c>
      <c r="G143" s="166">
        <v>846</v>
      </c>
      <c r="H143" s="166">
        <v>948</v>
      </c>
      <c r="I143" s="181">
        <f t="shared" si="56"/>
        <v>0.12056737588652489</v>
      </c>
      <c r="J143" s="184">
        <f t="shared" si="54"/>
        <v>102</v>
      </c>
      <c r="K143" s="167">
        <f t="shared" si="55"/>
        <v>1.1286910160719409E-3</v>
      </c>
    </row>
    <row r="144" spans="2:11" x14ac:dyDescent="0.25">
      <c r="B144" s="165" t="s">
        <v>121</v>
      </c>
      <c r="C144" s="166">
        <v>198</v>
      </c>
      <c r="D144" s="166">
        <v>96</v>
      </c>
      <c r="E144" s="166">
        <v>588</v>
      </c>
      <c r="F144" s="166">
        <v>512</v>
      </c>
      <c r="G144" s="166">
        <v>520</v>
      </c>
      <c r="H144" s="166">
        <v>553</v>
      </c>
      <c r="I144" s="181">
        <f t="shared" si="56"/>
        <v>6.3461538461538458E-2</v>
      </c>
      <c r="J144" s="184">
        <f t="shared" si="54"/>
        <v>33</v>
      </c>
      <c r="K144" s="167">
        <f t="shared" si="55"/>
        <v>6.5840309270863223E-4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234</v>
      </c>
      <c r="F145" s="166">
        <v>306</v>
      </c>
      <c r="G145" s="166">
        <v>194</v>
      </c>
      <c r="H145" s="166">
        <v>288</v>
      </c>
      <c r="I145" s="181">
        <f t="shared" si="56"/>
        <v>0.48453608247422686</v>
      </c>
      <c r="J145" s="184">
        <f t="shared" si="54"/>
        <v>94</v>
      </c>
      <c r="K145" s="167">
        <f t="shared" si="55"/>
        <v>3.4289347323704535E-4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184</v>
      </c>
      <c r="F146" s="166">
        <v>312</v>
      </c>
      <c r="G146" s="166">
        <v>325</v>
      </c>
      <c r="H146" s="166">
        <v>301</v>
      </c>
      <c r="I146" s="181">
        <f t="shared" si="56"/>
        <v>-7.3846153846153895E-2</v>
      </c>
      <c r="J146" s="184">
        <f t="shared" si="54"/>
        <v>-24</v>
      </c>
      <c r="K146" s="167">
        <f t="shared" si="55"/>
        <v>3.5837130362621755E-4</v>
      </c>
    </row>
    <row r="147" spans="2:11" x14ac:dyDescent="0.25">
      <c r="B147" s="170" t="s">
        <v>147</v>
      </c>
      <c r="C147" s="171">
        <f t="shared" ref="C147:H147" si="57">IFERROR(C139-SUM(C140:C146),"nd")</f>
        <v>3733</v>
      </c>
      <c r="D147" s="171">
        <f t="shared" si="57"/>
        <v>2754</v>
      </c>
      <c r="E147" s="171">
        <f t="shared" si="57"/>
        <v>8174</v>
      </c>
      <c r="F147" s="171">
        <f t="shared" si="57"/>
        <v>9155</v>
      </c>
      <c r="G147" s="171">
        <f t="shared" si="57"/>
        <v>9531</v>
      </c>
      <c r="H147" s="171">
        <f t="shared" si="57"/>
        <v>9239</v>
      </c>
      <c r="I147" s="182">
        <f t="shared" si="56"/>
        <v>-3.0636869163781388E-2</v>
      </c>
      <c r="J147" s="185">
        <f t="shared" si="54"/>
        <v>-292</v>
      </c>
      <c r="K147" s="172">
        <f t="shared" si="55"/>
        <v>1.0999974997350909E-2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2020</v>
      </c>
      <c r="D149" s="178">
        <f t="shared" si="58"/>
        <v>887</v>
      </c>
      <c r="E149" s="178">
        <f t="shared" si="58"/>
        <v>9038</v>
      </c>
      <c r="F149" s="178">
        <f t="shared" si="58"/>
        <v>11940</v>
      </c>
      <c r="G149" s="178">
        <f t="shared" si="58"/>
        <v>34026</v>
      </c>
      <c r="H149" s="178">
        <f t="shared" si="58"/>
        <v>33613</v>
      </c>
      <c r="I149" s="179">
        <f>IFERROR(H149/G149-1,"-")</f>
        <v>-1.2137776994063376E-2</v>
      </c>
      <c r="J149" s="178">
        <f>IFERROR(H149-G149,"-")</f>
        <v>-413</v>
      </c>
      <c r="K149" s="179">
        <f>IFERROR(H149/H$9,"-")</f>
        <v>4.0019716374711127E-2</v>
      </c>
    </row>
    <row r="150" spans="2:11" x14ac:dyDescent="0.25">
      <c r="B150" s="161" t="s">
        <v>99</v>
      </c>
      <c r="C150" s="162">
        <v>368</v>
      </c>
      <c r="D150" s="162">
        <v>356</v>
      </c>
      <c r="E150" s="162">
        <v>1823</v>
      </c>
      <c r="F150" s="162">
        <v>3132</v>
      </c>
      <c r="G150" s="162">
        <v>4068</v>
      </c>
      <c r="H150" s="162">
        <v>4444</v>
      </c>
      <c r="I150" s="180">
        <f>IFERROR(H150/G150-1,"-")</f>
        <v>9.2428711897738491E-2</v>
      </c>
      <c r="J150" s="183">
        <f t="shared" ref="J150:J161" si="59">IFERROR(H150-G150,"-")</f>
        <v>376</v>
      </c>
      <c r="K150" s="163">
        <f t="shared" ref="K150:K161" si="60">IFERROR(H150/H$9,"-")</f>
        <v>5.2910367884216308E-3</v>
      </c>
    </row>
    <row r="151" spans="2:11" x14ac:dyDescent="0.25">
      <c r="B151" s="165" t="s">
        <v>105</v>
      </c>
      <c r="C151" s="166">
        <v>284</v>
      </c>
      <c r="D151" s="166">
        <v>108</v>
      </c>
      <c r="E151" s="166">
        <v>572</v>
      </c>
      <c r="F151" s="166">
        <v>1329</v>
      </c>
      <c r="G151" s="166">
        <v>2587</v>
      </c>
      <c r="H151" s="166">
        <v>2301</v>
      </c>
      <c r="I151" s="181">
        <f>IFERROR(H151/G151-1,"-")</f>
        <v>-0.11055276381909551</v>
      </c>
      <c r="J151" s="184">
        <f t="shared" si="59"/>
        <v>-286</v>
      </c>
      <c r="K151" s="167">
        <f t="shared" si="60"/>
        <v>2.7395759788834771E-3</v>
      </c>
    </row>
    <row r="152" spans="2:11" x14ac:dyDescent="0.25">
      <c r="B152" s="165" t="s">
        <v>102</v>
      </c>
      <c r="C152" s="166">
        <v>84</v>
      </c>
      <c r="D152" s="166">
        <v>248</v>
      </c>
      <c r="E152" s="166">
        <v>1251</v>
      </c>
      <c r="F152" s="166">
        <v>1803</v>
      </c>
      <c r="G152" s="166">
        <v>1481</v>
      </c>
      <c r="H152" s="166">
        <v>2143</v>
      </c>
      <c r="I152" s="181">
        <f>IFERROR(H152/G152-1,"-")</f>
        <v>0.4469952734638758</v>
      </c>
      <c r="J152" s="184">
        <f t="shared" si="59"/>
        <v>662</v>
      </c>
      <c r="K152" s="167">
        <f t="shared" si="60"/>
        <v>2.5514608095381533E-3</v>
      </c>
    </row>
    <row r="153" spans="2:11" x14ac:dyDescent="0.25">
      <c r="B153" s="161" t="s">
        <v>109</v>
      </c>
      <c r="C153" s="162">
        <v>1652</v>
      </c>
      <c r="D153" s="162">
        <v>531</v>
      </c>
      <c r="E153" s="162">
        <v>7215</v>
      </c>
      <c r="F153" s="162">
        <v>8808</v>
      </c>
      <c r="G153" s="162">
        <v>29958</v>
      </c>
      <c r="H153" s="162">
        <v>29169</v>
      </c>
      <c r="I153" s="180">
        <f>IFERROR(H153/G153-1,"-")</f>
        <v>-2.6336871620268321E-2</v>
      </c>
      <c r="J153" s="183">
        <f t="shared" si="59"/>
        <v>-789</v>
      </c>
      <c r="K153" s="163">
        <f t="shared" si="60"/>
        <v>3.4728679586289501E-2</v>
      </c>
    </row>
    <row r="154" spans="2:11" x14ac:dyDescent="0.25">
      <c r="B154" s="165" t="s">
        <v>112</v>
      </c>
      <c r="C154" s="166">
        <v>283</v>
      </c>
      <c r="D154" s="166">
        <v>33</v>
      </c>
      <c r="E154" s="166">
        <v>2517</v>
      </c>
      <c r="F154" s="166">
        <v>1804</v>
      </c>
      <c r="G154" s="166">
        <v>19206</v>
      </c>
      <c r="H154" s="166">
        <v>18975</v>
      </c>
      <c r="I154" s="181">
        <f t="shared" ref="I154:I161" si="61">IFERROR(H154/G154-1,"-")</f>
        <v>-1.2027491408934665E-2</v>
      </c>
      <c r="J154" s="184">
        <f t="shared" si="59"/>
        <v>-231</v>
      </c>
      <c r="K154" s="167">
        <f t="shared" si="60"/>
        <v>2.2591679356503247E-2</v>
      </c>
    </row>
    <row r="155" spans="2:11" x14ac:dyDescent="0.25">
      <c r="B155" s="165" t="s">
        <v>115</v>
      </c>
      <c r="C155" s="166">
        <v>430</v>
      </c>
      <c r="D155" s="166">
        <v>145</v>
      </c>
      <c r="E155" s="166">
        <v>1301</v>
      </c>
      <c r="F155" s="166">
        <v>1886</v>
      </c>
      <c r="G155" s="166">
        <v>2320</v>
      </c>
      <c r="H155" s="166">
        <v>1804</v>
      </c>
      <c r="I155" s="181">
        <f t="shared" si="61"/>
        <v>-0.22241379310344822</v>
      </c>
      <c r="J155" s="184">
        <f t="shared" si="59"/>
        <v>-516</v>
      </c>
      <c r="K155" s="167">
        <f t="shared" si="60"/>
        <v>2.1478466170820479E-3</v>
      </c>
    </row>
    <row r="156" spans="2:11" x14ac:dyDescent="0.25">
      <c r="B156" s="165" t="s">
        <v>118</v>
      </c>
      <c r="C156" s="166">
        <v>61</v>
      </c>
      <c r="D156" s="166">
        <v>86</v>
      </c>
      <c r="E156" s="166">
        <v>355</v>
      </c>
      <c r="F156" s="166">
        <v>975</v>
      </c>
      <c r="G156" s="166">
        <v>894</v>
      </c>
      <c r="H156" s="166">
        <v>985</v>
      </c>
      <c r="I156" s="181">
        <f t="shared" si="61"/>
        <v>0.10178970917225949</v>
      </c>
      <c r="J156" s="184">
        <f t="shared" si="59"/>
        <v>91</v>
      </c>
      <c r="K156" s="167">
        <f t="shared" si="60"/>
        <v>1.1727433025642002E-3</v>
      </c>
    </row>
    <row r="157" spans="2:11" x14ac:dyDescent="0.25">
      <c r="B157" s="165" t="s">
        <v>125</v>
      </c>
      <c r="C157" s="166">
        <v>30</v>
      </c>
      <c r="D157" s="166">
        <v>17</v>
      </c>
      <c r="E157" s="166">
        <v>884</v>
      </c>
      <c r="F157" s="166">
        <v>625</v>
      </c>
      <c r="G157" s="166">
        <v>1711</v>
      </c>
      <c r="H157" s="166">
        <v>2176</v>
      </c>
      <c r="I157" s="181">
        <f t="shared" si="61"/>
        <v>0.2717708942139101</v>
      </c>
      <c r="J157" s="184">
        <f t="shared" si="59"/>
        <v>465</v>
      </c>
      <c r="K157" s="167">
        <f t="shared" si="60"/>
        <v>2.5907506866798984E-3</v>
      </c>
    </row>
    <row r="158" spans="2:11" x14ac:dyDescent="0.25">
      <c r="B158" s="165" t="s">
        <v>121</v>
      </c>
      <c r="C158" s="166">
        <v>38</v>
      </c>
      <c r="D158" s="166">
        <v>30</v>
      </c>
      <c r="E158" s="166">
        <v>236</v>
      </c>
      <c r="F158" s="166">
        <v>433</v>
      </c>
      <c r="G158" s="166">
        <v>407</v>
      </c>
      <c r="H158" s="166">
        <v>92</v>
      </c>
      <c r="I158" s="181">
        <f t="shared" si="61"/>
        <v>-0.77395577395577397</v>
      </c>
      <c r="J158" s="184">
        <f t="shared" si="59"/>
        <v>-315</v>
      </c>
      <c r="K158" s="167">
        <f t="shared" si="60"/>
        <v>1.0953541506183393E-4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180</v>
      </c>
      <c r="F159" s="166">
        <v>184</v>
      </c>
      <c r="G159" s="166">
        <v>596</v>
      </c>
      <c r="H159" s="166">
        <v>813</v>
      </c>
      <c r="I159" s="181">
        <f t="shared" si="61"/>
        <v>0.36409395973154357</v>
      </c>
      <c r="J159" s="184">
        <f t="shared" si="59"/>
        <v>217</v>
      </c>
      <c r="K159" s="167">
        <f t="shared" si="60"/>
        <v>9.6795970049207592E-4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152</v>
      </c>
      <c r="F160" s="166">
        <v>67</v>
      </c>
      <c r="G160" s="166">
        <v>1546</v>
      </c>
      <c r="H160" s="166">
        <v>1482</v>
      </c>
      <c r="I160" s="181">
        <f t="shared" si="61"/>
        <v>-4.1397153945666232E-2</v>
      </c>
      <c r="J160" s="184">
        <f t="shared" si="59"/>
        <v>-64</v>
      </c>
      <c r="K160" s="167">
        <f t="shared" si="60"/>
        <v>1.7644726643656291E-3</v>
      </c>
    </row>
    <row r="161" spans="2:11" x14ac:dyDescent="0.25">
      <c r="B161" s="170" t="s">
        <v>147</v>
      </c>
      <c r="C161" s="171">
        <f t="shared" ref="C161:H161" si="62">IFERROR(C153-SUM(C154:C160),"nd")</f>
        <v>500</v>
      </c>
      <c r="D161" s="171">
        <f t="shared" si="62"/>
        <v>219</v>
      </c>
      <c r="E161" s="171">
        <f t="shared" si="62"/>
        <v>1590</v>
      </c>
      <c r="F161" s="171">
        <f t="shared" si="62"/>
        <v>2834</v>
      </c>
      <c r="G161" s="171">
        <f t="shared" si="62"/>
        <v>3278</v>
      </c>
      <c r="H161" s="171">
        <f t="shared" si="62"/>
        <v>2842</v>
      </c>
      <c r="I161" s="182">
        <f t="shared" si="61"/>
        <v>-0.13300793166564984</v>
      </c>
      <c r="J161" s="185">
        <f t="shared" si="59"/>
        <v>-436</v>
      </c>
      <c r="K161" s="172">
        <f t="shared" si="60"/>
        <v>3.3836918435405654E-3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21FA7-8FF4-42FD-907E-C4967D2BF71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263</v>
      </c>
      <c r="L6" s="174" t="s">
        <v>264</v>
      </c>
      <c r="M6" s="174" t="s">
        <v>265</v>
      </c>
      <c r="N6" s="174" t="s">
        <v>266</v>
      </c>
      <c r="O6" s="174" t="s">
        <v>267</v>
      </c>
      <c r="P6" s="174" t="s">
        <v>268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263</v>
      </c>
      <c r="T6" s="174" t="s">
        <v>265</v>
      </c>
      <c r="U6" s="174" t="s">
        <v>266</v>
      </c>
      <c r="V6" s="174" t="s">
        <v>267</v>
      </c>
      <c r="W6" s="174" t="s">
        <v>268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187805</v>
      </c>
      <c r="D8" s="178">
        <f t="shared" si="0"/>
        <v>144124</v>
      </c>
      <c r="E8" s="178">
        <f t="shared" si="0"/>
        <v>434698</v>
      </c>
      <c r="F8" s="178">
        <f t="shared" si="0"/>
        <v>487763</v>
      </c>
      <c r="G8" s="178">
        <f t="shared" si="0"/>
        <v>504001</v>
      </c>
      <c r="H8" s="178">
        <f t="shared" si="0"/>
        <v>502035</v>
      </c>
      <c r="I8" s="179">
        <f>IFERROR(H8/G8-1,"-")</f>
        <v>-3.9007859111390708E-3</v>
      </c>
      <c r="J8" s="179">
        <f t="shared" ref="J8:J20" si="1">H8/H$8</f>
        <v>1</v>
      </c>
      <c r="K8" s="178">
        <f t="shared" ref="K8:P8" si="2">K9+K12</f>
        <v>727101</v>
      </c>
      <c r="L8" s="178">
        <f t="shared" si="2"/>
        <v>664620</v>
      </c>
      <c r="M8" s="178">
        <f t="shared" si="2"/>
        <v>2023705</v>
      </c>
      <c r="N8" s="178">
        <f t="shared" si="2"/>
        <v>2210182</v>
      </c>
      <c r="O8" s="178">
        <f t="shared" si="2"/>
        <v>2353453</v>
      </c>
      <c r="P8" s="178">
        <f t="shared" si="2"/>
        <v>2294310</v>
      </c>
      <c r="Q8" s="179">
        <f>IFERROR(P8/O8-1,"-")</f>
        <v>-2.5130308529637047E-2</v>
      </c>
      <c r="R8" s="179">
        <f t="shared" ref="R8:R20" si="3">P8/P$8</f>
        <v>1</v>
      </c>
      <c r="S8" s="178">
        <f>S9+S12</f>
        <v>914906</v>
      </c>
      <c r="T8" s="178">
        <f>T9+T12</f>
        <v>2458403</v>
      </c>
      <c r="U8" s="178">
        <f>U9+U12</f>
        <v>2697945</v>
      </c>
      <c r="V8" s="178">
        <f>V9+V12</f>
        <v>2857454</v>
      </c>
      <c r="W8" s="178">
        <f>W9+W12</f>
        <v>2796345</v>
      </c>
      <c r="X8" s="179">
        <f>IFERROR(W8/V8-1,"-")</f>
        <v>-2.1385821084083934E-2</v>
      </c>
      <c r="Y8" s="179">
        <f>W8/W$8</f>
        <v>1</v>
      </c>
    </row>
    <row r="9" spans="1:25" x14ac:dyDescent="0.25">
      <c r="A9" s="1"/>
      <c r="B9" s="161" t="s">
        <v>99</v>
      </c>
      <c r="C9" s="162">
        <v>50690</v>
      </c>
      <c r="D9" s="162">
        <v>70712</v>
      </c>
      <c r="E9" s="162">
        <v>118517</v>
      </c>
      <c r="F9" s="162">
        <v>142720</v>
      </c>
      <c r="G9" s="162">
        <v>147791</v>
      </c>
      <c r="H9" s="162">
        <v>138099</v>
      </c>
      <c r="I9" s="163">
        <f>IFERROR(H9/G9-1,"-")</f>
        <v>-6.557909480279589E-2</v>
      </c>
      <c r="J9" s="163">
        <f t="shared" si="1"/>
        <v>0.27507843078669814</v>
      </c>
      <c r="K9" s="162">
        <v>181301</v>
      </c>
      <c r="L9" s="162">
        <v>342470</v>
      </c>
      <c r="M9" s="162">
        <v>473617</v>
      </c>
      <c r="N9" s="162">
        <v>470171</v>
      </c>
      <c r="O9" s="162">
        <v>462610</v>
      </c>
      <c r="P9" s="162">
        <v>467652</v>
      </c>
      <c r="Q9" s="163">
        <f>IFERROR(P9/O9-1,"-")</f>
        <v>1.0899029420029738E-2</v>
      </c>
      <c r="R9" s="163">
        <f t="shared" si="3"/>
        <v>0.20383121722870928</v>
      </c>
      <c r="S9" s="162">
        <v>231991</v>
      </c>
      <c r="T9" s="162">
        <v>592134</v>
      </c>
      <c r="U9" s="162">
        <v>612891</v>
      </c>
      <c r="V9" s="162">
        <v>610401</v>
      </c>
      <c r="W9" s="162">
        <v>605751</v>
      </c>
      <c r="X9" s="163">
        <f>IFERROR(W9/V9-1,"-")</f>
        <v>-7.6179429588090208E-3</v>
      </c>
      <c r="Y9" s="163">
        <f>W9/W$8</f>
        <v>0.21662241247056424</v>
      </c>
    </row>
    <row r="10" spans="1:25" x14ac:dyDescent="0.25">
      <c r="A10" s="164"/>
      <c r="B10" s="165" t="s">
        <v>105</v>
      </c>
      <c r="C10" s="166">
        <v>23702</v>
      </c>
      <c r="D10" s="166">
        <v>47575</v>
      </c>
      <c r="E10" s="166">
        <v>68793</v>
      </c>
      <c r="F10" s="166">
        <v>80528</v>
      </c>
      <c r="G10" s="166">
        <v>83515</v>
      </c>
      <c r="H10" s="166">
        <v>73200</v>
      </c>
      <c r="I10" s="167">
        <f>IFERROR(H10/G10-1,"-")</f>
        <v>-0.12351074657247196</v>
      </c>
      <c r="J10" s="167">
        <f t="shared" si="1"/>
        <v>0.14580656727120619</v>
      </c>
      <c r="K10" s="166">
        <v>61570</v>
      </c>
      <c r="L10" s="166">
        <v>165107</v>
      </c>
      <c r="M10" s="166">
        <v>167159</v>
      </c>
      <c r="N10" s="166">
        <v>157074</v>
      </c>
      <c r="O10" s="166">
        <v>151401</v>
      </c>
      <c r="P10" s="166">
        <v>156550</v>
      </c>
      <c r="Q10" s="167">
        <f>IFERROR(P10/O10-1,"-")</f>
        <v>3.4009022397474276E-2</v>
      </c>
      <c r="R10" s="167">
        <f t="shared" si="3"/>
        <v>6.8234022429401436E-2</v>
      </c>
      <c r="S10" s="166">
        <v>85272</v>
      </c>
      <c r="T10" s="166">
        <v>235952</v>
      </c>
      <c r="U10" s="166">
        <v>237602</v>
      </c>
      <c r="V10" s="166">
        <v>234916</v>
      </c>
      <c r="W10" s="166">
        <v>229750</v>
      </c>
      <c r="X10" s="167">
        <f>IFERROR(W10/V10-1,"-")</f>
        <v>-2.1990839278720919E-2</v>
      </c>
      <c r="Y10" s="167">
        <f>W10/W$8</f>
        <v>8.2160820642660323E-2</v>
      </c>
    </row>
    <row r="11" spans="1:25" x14ac:dyDescent="0.25">
      <c r="A11" s="164"/>
      <c r="B11" s="165" t="s">
        <v>102</v>
      </c>
      <c r="C11" s="166">
        <v>26988</v>
      </c>
      <c r="D11" s="166">
        <v>23137</v>
      </c>
      <c r="E11" s="166">
        <v>49724</v>
      </c>
      <c r="F11" s="166">
        <v>62192</v>
      </c>
      <c r="G11" s="166">
        <v>64276</v>
      </c>
      <c r="H11" s="166">
        <v>64899</v>
      </c>
      <c r="I11" s="167">
        <f>IFERROR(H11/G11-1,"-")</f>
        <v>9.6925757670047741E-3</v>
      </c>
      <c r="J11" s="167">
        <f t="shared" si="1"/>
        <v>0.12927186351549194</v>
      </c>
      <c r="K11" s="166">
        <v>119731</v>
      </c>
      <c r="L11" s="166">
        <v>177363</v>
      </c>
      <c r="M11" s="166">
        <v>306458</v>
      </c>
      <c r="N11" s="166">
        <v>313097</v>
      </c>
      <c r="O11" s="166">
        <v>311209</v>
      </c>
      <c r="P11" s="166">
        <v>311102</v>
      </c>
      <c r="Q11" s="167">
        <f>IFERROR(P11/O11-1,"-")</f>
        <v>-3.4382039079849935E-4</v>
      </c>
      <c r="R11" s="167">
        <f t="shared" si="3"/>
        <v>0.13559719479930785</v>
      </c>
      <c r="S11" s="166">
        <v>146719</v>
      </c>
      <c r="T11" s="166">
        <v>356182</v>
      </c>
      <c r="U11" s="166">
        <v>375289</v>
      </c>
      <c r="V11" s="166">
        <v>375485</v>
      </c>
      <c r="W11" s="166">
        <v>376001</v>
      </c>
      <c r="X11" s="167">
        <f>IFERROR(W11/V11-1,"-")</f>
        <v>1.3742226720108164E-3</v>
      </c>
      <c r="Y11" s="167">
        <f>W11/W$8</f>
        <v>0.13446159182790393</v>
      </c>
    </row>
    <row r="12" spans="1:25" x14ac:dyDescent="0.25">
      <c r="A12" s="1"/>
      <c r="B12" s="161" t="s">
        <v>109</v>
      </c>
      <c r="C12" s="162">
        <v>137115</v>
      </c>
      <c r="D12" s="162">
        <v>73412</v>
      </c>
      <c r="E12" s="162">
        <v>316181</v>
      </c>
      <c r="F12" s="162">
        <v>345043</v>
      </c>
      <c r="G12" s="162">
        <v>356210</v>
      </c>
      <c r="H12" s="162">
        <v>363936</v>
      </c>
      <c r="I12" s="163">
        <f>IFERROR(H12/G12-1,"-")</f>
        <v>2.1689452850846447E-2</v>
      </c>
      <c r="J12" s="163">
        <f t="shared" si="1"/>
        <v>0.72492156921330186</v>
      </c>
      <c r="K12" s="162">
        <v>545800</v>
      </c>
      <c r="L12" s="162">
        <v>322150</v>
      </c>
      <c r="M12" s="162">
        <v>1550088</v>
      </c>
      <c r="N12" s="162">
        <v>1740011</v>
      </c>
      <c r="O12" s="162">
        <v>1890843</v>
      </c>
      <c r="P12" s="162">
        <v>1826658</v>
      </c>
      <c r="Q12" s="163">
        <f>IFERROR(P12/O12-1,"-")</f>
        <v>-3.3945176833824919E-2</v>
      </c>
      <c r="R12" s="163">
        <f t="shared" si="3"/>
        <v>0.79616878277129066</v>
      </c>
      <c r="S12" s="162">
        <v>682915</v>
      </c>
      <c r="T12" s="162">
        <v>1866269</v>
      </c>
      <c r="U12" s="162">
        <v>2085054</v>
      </c>
      <c r="V12" s="162">
        <v>2247053</v>
      </c>
      <c r="W12" s="162">
        <v>2190594</v>
      </c>
      <c r="X12" s="163">
        <f>IFERROR(W12/V12-1,"-")</f>
        <v>-2.5125798100890329E-2</v>
      </c>
      <c r="Y12" s="163">
        <f>W12/W$8</f>
        <v>0.78337758752943576</v>
      </c>
    </row>
    <row r="13" spans="1:25" s="57" customFormat="1" x14ac:dyDescent="0.25">
      <c r="B13" s="165" t="s">
        <v>112</v>
      </c>
      <c r="C13" s="166">
        <v>44984</v>
      </c>
      <c r="D13" s="166">
        <v>9966</v>
      </c>
      <c r="E13" s="166">
        <v>118170</v>
      </c>
      <c r="F13" s="166">
        <v>135988</v>
      </c>
      <c r="G13" s="166">
        <v>135724</v>
      </c>
      <c r="H13" s="166">
        <v>133918</v>
      </c>
      <c r="I13" s="167">
        <f t="shared" ref="I13:I20" si="4">IFERROR(H13/G13-1,"-")</f>
        <v>-1.3306415961804818E-2</v>
      </c>
      <c r="J13" s="167">
        <f t="shared" si="1"/>
        <v>0.26675032617247801</v>
      </c>
      <c r="K13" s="166">
        <v>215181</v>
      </c>
      <c r="L13" s="166">
        <v>47440</v>
      </c>
      <c r="M13" s="166">
        <v>736787</v>
      </c>
      <c r="N13" s="166">
        <v>815412</v>
      </c>
      <c r="O13" s="166">
        <v>884121</v>
      </c>
      <c r="P13" s="166">
        <v>866877</v>
      </c>
      <c r="Q13" s="167">
        <f t="shared" ref="Q13:Q20" si="5">IFERROR(P13/O13-1,"-")</f>
        <v>-1.9504117649054797E-2</v>
      </c>
      <c r="R13" s="167">
        <f t="shared" si="3"/>
        <v>0.37783778129372231</v>
      </c>
      <c r="S13" s="166">
        <v>260165</v>
      </c>
      <c r="T13" s="166">
        <v>854957</v>
      </c>
      <c r="U13" s="166">
        <v>951400</v>
      </c>
      <c r="V13" s="166">
        <v>1019845</v>
      </c>
      <c r="W13" s="166">
        <v>1000795</v>
      </c>
      <c r="X13" s="167">
        <f t="shared" ref="X13:X20" si="6">IFERROR(W13/V13-1,"-")</f>
        <v>-1.867930911069815E-2</v>
      </c>
      <c r="Y13" s="167">
        <f t="shared" ref="Y13:Y20" si="7">W13/W$8</f>
        <v>0.3578939651580903</v>
      </c>
    </row>
    <row r="14" spans="1:25" s="57" customFormat="1" x14ac:dyDescent="0.25">
      <c r="B14" s="165" t="s">
        <v>115</v>
      </c>
      <c r="C14" s="166">
        <v>20899</v>
      </c>
      <c r="D14" s="166">
        <v>13706</v>
      </c>
      <c r="E14" s="166">
        <v>39715</v>
      </c>
      <c r="F14" s="166">
        <v>46303</v>
      </c>
      <c r="G14" s="166">
        <v>47393</v>
      </c>
      <c r="H14" s="166">
        <v>48973</v>
      </c>
      <c r="I14" s="167">
        <f t="shared" si="4"/>
        <v>3.3338256704576574E-2</v>
      </c>
      <c r="J14" s="167">
        <f t="shared" si="1"/>
        <v>9.7548975669027066E-2</v>
      </c>
      <c r="K14" s="166">
        <v>80698</v>
      </c>
      <c r="L14" s="166">
        <v>50947</v>
      </c>
      <c r="M14" s="166">
        <v>168951</v>
      </c>
      <c r="N14" s="166">
        <v>194640</v>
      </c>
      <c r="O14" s="166">
        <v>203324</v>
      </c>
      <c r="P14" s="166">
        <v>194241</v>
      </c>
      <c r="Q14" s="167">
        <f t="shared" si="5"/>
        <v>-4.4672542346206101E-2</v>
      </c>
      <c r="R14" s="167">
        <f t="shared" si="3"/>
        <v>8.4662055258443711E-2</v>
      </c>
      <c r="S14" s="166">
        <v>101597</v>
      </c>
      <c r="T14" s="166">
        <v>208666</v>
      </c>
      <c r="U14" s="166">
        <v>240943</v>
      </c>
      <c r="V14" s="166">
        <v>250717</v>
      </c>
      <c r="W14" s="166">
        <v>243214</v>
      </c>
      <c r="X14" s="167">
        <f t="shared" si="6"/>
        <v>-2.9926171739451224E-2</v>
      </c>
      <c r="Y14" s="167">
        <f t="shared" si="7"/>
        <v>8.6975677178602787E-2</v>
      </c>
    </row>
    <row r="15" spans="1:25" x14ac:dyDescent="0.25">
      <c r="A15" s="1"/>
      <c r="B15" s="165" t="s">
        <v>118</v>
      </c>
      <c r="C15" s="166">
        <v>8852</v>
      </c>
      <c r="D15" s="166">
        <v>11593</v>
      </c>
      <c r="E15" s="166">
        <v>21048</v>
      </c>
      <c r="F15" s="166">
        <v>23656</v>
      </c>
      <c r="G15" s="166">
        <v>22645</v>
      </c>
      <c r="H15" s="166">
        <v>23940</v>
      </c>
      <c r="I15" s="167">
        <f t="shared" si="4"/>
        <v>5.7187017001545604E-2</v>
      </c>
      <c r="J15" s="167">
        <f t="shared" si="1"/>
        <v>4.7685918312468253E-2</v>
      </c>
      <c r="K15" s="166">
        <v>28834</v>
      </c>
      <c r="L15" s="166">
        <v>45401</v>
      </c>
      <c r="M15" s="166">
        <v>87615</v>
      </c>
      <c r="N15" s="166">
        <v>96065</v>
      </c>
      <c r="O15" s="166">
        <v>109582</v>
      </c>
      <c r="P15" s="166">
        <v>101425</v>
      </c>
      <c r="Q15" s="167">
        <f t="shared" si="5"/>
        <v>-7.4437407603438532E-2</v>
      </c>
      <c r="R15" s="167">
        <f t="shared" si="3"/>
        <v>4.4207190832973746E-2</v>
      </c>
      <c r="S15" s="166">
        <v>37686</v>
      </c>
      <c r="T15" s="166">
        <v>108663</v>
      </c>
      <c r="U15" s="166">
        <v>119721</v>
      </c>
      <c r="V15" s="166">
        <v>132227</v>
      </c>
      <c r="W15" s="166">
        <v>125365</v>
      </c>
      <c r="X15" s="167">
        <f t="shared" si="6"/>
        <v>-5.1895603772300625E-2</v>
      </c>
      <c r="Y15" s="167">
        <f t="shared" si="7"/>
        <v>4.4831735712152827E-2</v>
      </c>
    </row>
    <row r="16" spans="1:25" x14ac:dyDescent="0.25">
      <c r="A16" s="1"/>
      <c r="B16" s="165" t="s">
        <v>125</v>
      </c>
      <c r="C16" s="166">
        <v>4097</v>
      </c>
      <c r="D16" s="166">
        <v>1519</v>
      </c>
      <c r="E16" s="166">
        <v>13017</v>
      </c>
      <c r="F16" s="166">
        <v>9234</v>
      </c>
      <c r="G16" s="166">
        <v>9058</v>
      </c>
      <c r="H16" s="166">
        <v>8785</v>
      </c>
      <c r="I16" s="167">
        <f t="shared" si="4"/>
        <v>-3.0139103554868596E-2</v>
      </c>
      <c r="J16" s="167">
        <f t="shared" si="1"/>
        <v>1.7498779965540251E-2</v>
      </c>
      <c r="K16" s="166">
        <v>20899</v>
      </c>
      <c r="L16" s="166">
        <v>19723</v>
      </c>
      <c r="M16" s="166">
        <v>72972</v>
      </c>
      <c r="N16" s="166">
        <v>68048</v>
      </c>
      <c r="O16" s="166">
        <v>76130</v>
      </c>
      <c r="P16" s="166">
        <v>70430</v>
      </c>
      <c r="Q16" s="167">
        <f t="shared" si="5"/>
        <v>-7.4871929594115372E-2</v>
      </c>
      <c r="R16" s="167">
        <f t="shared" si="3"/>
        <v>3.0697682527644477E-2</v>
      </c>
      <c r="S16" s="166">
        <v>24996</v>
      </c>
      <c r="T16" s="166">
        <v>85989</v>
      </c>
      <c r="U16" s="166">
        <v>77282</v>
      </c>
      <c r="V16" s="166">
        <v>85188</v>
      </c>
      <c r="W16" s="166">
        <v>79215</v>
      </c>
      <c r="X16" s="167">
        <f t="shared" si="6"/>
        <v>-7.0115509226651662E-2</v>
      </c>
      <c r="Y16" s="167">
        <f t="shared" si="7"/>
        <v>2.8328049650525954E-2</v>
      </c>
    </row>
    <row r="17" spans="1:25" x14ac:dyDescent="0.25">
      <c r="A17" s="57"/>
      <c r="B17" s="165" t="s">
        <v>121</v>
      </c>
      <c r="C17" s="166">
        <v>3565</v>
      </c>
      <c r="D17" s="166">
        <v>2233</v>
      </c>
      <c r="E17" s="166">
        <v>6609</v>
      </c>
      <c r="F17" s="166">
        <v>6461</v>
      </c>
      <c r="G17" s="166">
        <v>6228</v>
      </c>
      <c r="H17" s="166">
        <v>6353</v>
      </c>
      <c r="I17" s="167">
        <f t="shared" si="4"/>
        <v>2.00706486833655E-2</v>
      </c>
      <c r="J17" s="167">
        <f t="shared" si="1"/>
        <v>1.2654496200464112E-2</v>
      </c>
      <c r="K17" s="166">
        <v>31172</v>
      </c>
      <c r="L17" s="166">
        <v>26775</v>
      </c>
      <c r="M17" s="166">
        <v>78974</v>
      </c>
      <c r="N17" s="166">
        <v>80899</v>
      </c>
      <c r="O17" s="166">
        <v>86467</v>
      </c>
      <c r="P17" s="166">
        <v>77325</v>
      </c>
      <c r="Q17" s="167">
        <f t="shared" si="5"/>
        <v>-0.10572819688436053</v>
      </c>
      <c r="R17" s="167">
        <f t="shared" si="3"/>
        <v>3.370294336859448E-2</v>
      </c>
      <c r="S17" s="166">
        <v>34737</v>
      </c>
      <c r="T17" s="166">
        <v>85583</v>
      </c>
      <c r="U17" s="166">
        <v>87360</v>
      </c>
      <c r="V17" s="166">
        <v>92695</v>
      </c>
      <c r="W17" s="166">
        <v>83678</v>
      </c>
      <c r="X17" s="167">
        <f t="shared" si="6"/>
        <v>-9.7276012729920702E-2</v>
      </c>
      <c r="Y17" s="167">
        <f t="shared" si="7"/>
        <v>2.9924061587536587E-2</v>
      </c>
    </row>
    <row r="18" spans="1:25" x14ac:dyDescent="0.25">
      <c r="A18" s="57"/>
      <c r="B18" s="165" t="s">
        <v>130</v>
      </c>
      <c r="C18" s="166">
        <v>3283</v>
      </c>
      <c r="D18" s="166">
        <v>231</v>
      </c>
      <c r="E18" s="166">
        <v>3765</v>
      </c>
      <c r="F18" s="166">
        <v>4377</v>
      </c>
      <c r="G18" s="166">
        <v>3446</v>
      </c>
      <c r="H18" s="166">
        <v>3509</v>
      </c>
      <c r="I18" s="167">
        <f t="shared" si="4"/>
        <v>1.8282066163668009E-2</v>
      </c>
      <c r="J18" s="167">
        <f t="shared" si="1"/>
        <v>6.9895525212385588E-3</v>
      </c>
      <c r="K18" s="166">
        <v>14777</v>
      </c>
      <c r="L18" s="166">
        <v>1361</v>
      </c>
      <c r="M18" s="166">
        <v>20097</v>
      </c>
      <c r="N18" s="166">
        <v>25562</v>
      </c>
      <c r="O18" s="166">
        <v>23629</v>
      </c>
      <c r="P18" s="166">
        <v>22367</v>
      </c>
      <c r="Q18" s="167">
        <f t="shared" si="5"/>
        <v>-5.3408946633374255E-2</v>
      </c>
      <c r="R18" s="167">
        <f t="shared" si="3"/>
        <v>9.7489005409033651E-3</v>
      </c>
      <c r="S18" s="166">
        <v>18060</v>
      </c>
      <c r="T18" s="166">
        <v>23862</v>
      </c>
      <c r="U18" s="166">
        <v>29939</v>
      </c>
      <c r="V18" s="166">
        <v>27075</v>
      </c>
      <c r="W18" s="166">
        <v>25876</v>
      </c>
      <c r="X18" s="167">
        <f t="shared" si="6"/>
        <v>-4.4284395198522675E-2</v>
      </c>
      <c r="Y18" s="167">
        <f t="shared" si="7"/>
        <v>9.2535077038062193E-3</v>
      </c>
    </row>
    <row r="19" spans="1:25" x14ac:dyDescent="0.25">
      <c r="A19" s="57"/>
      <c r="B19" s="165" t="s">
        <v>133</v>
      </c>
      <c r="C19" s="166">
        <v>3304</v>
      </c>
      <c r="D19" s="166">
        <v>270</v>
      </c>
      <c r="E19" s="166">
        <v>2062</v>
      </c>
      <c r="F19" s="166">
        <v>2555</v>
      </c>
      <c r="G19" s="166">
        <v>2089</v>
      </c>
      <c r="H19" s="166">
        <v>2323</v>
      </c>
      <c r="I19" s="167">
        <f t="shared" si="4"/>
        <v>0.11201531833413125</v>
      </c>
      <c r="J19" s="167">
        <f t="shared" si="1"/>
        <v>4.6271674285657373E-3</v>
      </c>
      <c r="K19" s="166">
        <v>20900</v>
      </c>
      <c r="L19" s="166">
        <v>1347</v>
      </c>
      <c r="M19" s="166">
        <v>14431</v>
      </c>
      <c r="N19" s="166">
        <v>23388</v>
      </c>
      <c r="O19" s="166">
        <v>22427</v>
      </c>
      <c r="P19" s="166">
        <v>18693</v>
      </c>
      <c r="Q19" s="167">
        <f t="shared" si="5"/>
        <v>-0.16649574173986714</v>
      </c>
      <c r="R19" s="167">
        <f t="shared" si="3"/>
        <v>8.1475476286988237E-3</v>
      </c>
      <c r="S19" s="166">
        <v>24204</v>
      </c>
      <c r="T19" s="166">
        <v>16493</v>
      </c>
      <c r="U19" s="166">
        <v>25943</v>
      </c>
      <c r="V19" s="166">
        <v>24516</v>
      </c>
      <c r="W19" s="166">
        <v>21016</v>
      </c>
      <c r="X19" s="167">
        <f t="shared" si="6"/>
        <v>-0.14276390928373306</v>
      </c>
      <c r="Y19" s="167">
        <f t="shared" si="7"/>
        <v>7.5155247296023915E-3</v>
      </c>
    </row>
    <row r="20" spans="1:25" x14ac:dyDescent="0.25">
      <c r="A20" s="57"/>
      <c r="B20" s="170" t="s">
        <v>147</v>
      </c>
      <c r="C20" s="171">
        <f t="shared" ref="C20" si="8">C12-SUM(C13:C19)</f>
        <v>48131</v>
      </c>
      <c r="D20" s="171">
        <f t="shared" ref="D20:H20" si="9">D12-SUM(D13:D19)</f>
        <v>33894</v>
      </c>
      <c r="E20" s="171">
        <f t="shared" si="9"/>
        <v>111795</v>
      </c>
      <c r="F20" s="171">
        <f t="shared" si="9"/>
        <v>116469</v>
      </c>
      <c r="G20" s="171">
        <f t="shared" si="9"/>
        <v>129627</v>
      </c>
      <c r="H20" s="171">
        <f t="shared" si="9"/>
        <v>136135</v>
      </c>
      <c r="I20" s="172">
        <f t="shared" si="4"/>
        <v>5.0205589884823487E-2</v>
      </c>
      <c r="J20" s="172">
        <f t="shared" si="1"/>
        <v>0.27116635294351987</v>
      </c>
      <c r="K20" s="171">
        <f t="shared" ref="K20:P20" si="10">K12-SUM(K13:K19)</f>
        <v>133339</v>
      </c>
      <c r="L20" s="171">
        <f t="shared" si="10"/>
        <v>129156</v>
      </c>
      <c r="M20" s="171">
        <f t="shared" si="10"/>
        <v>370261</v>
      </c>
      <c r="N20" s="171">
        <f t="shared" si="10"/>
        <v>435997</v>
      </c>
      <c r="O20" s="171">
        <f t="shared" si="10"/>
        <v>485163</v>
      </c>
      <c r="P20" s="171">
        <f t="shared" si="10"/>
        <v>475300</v>
      </c>
      <c r="Q20" s="172">
        <f t="shared" si="5"/>
        <v>-2.0329250169530688E-2</v>
      </c>
      <c r="R20" s="172">
        <f t="shared" si="3"/>
        <v>0.20716468132030982</v>
      </c>
      <c r="S20" s="171">
        <f>S12-SUM(S13:S19)</f>
        <v>181470</v>
      </c>
      <c r="T20" s="171">
        <f>T12-SUM(T13:T19)</f>
        <v>482056</v>
      </c>
      <c r="U20" s="171">
        <f>U12-SUM(U13:U19)</f>
        <v>552466</v>
      </c>
      <c r="V20" s="171">
        <f>V12-SUM(V13:V19)</f>
        <v>614790</v>
      </c>
      <c r="W20" s="171">
        <f>W12-SUM(W13:W19)</f>
        <v>611435</v>
      </c>
      <c r="X20" s="172">
        <f t="shared" si="6"/>
        <v>-5.4571479692252511E-3</v>
      </c>
      <c r="Y20" s="172">
        <f t="shared" si="7"/>
        <v>0.2186550658091187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39047</v>
      </c>
      <c r="D22" s="178">
        <f t="shared" si="11"/>
        <v>18516</v>
      </c>
      <c r="E22" s="178">
        <f t="shared" si="11"/>
        <v>106787</v>
      </c>
      <c r="F22" s="178">
        <f t="shared" si="11"/>
        <v>110979</v>
      </c>
      <c r="G22" s="178">
        <f t="shared" si="11"/>
        <v>103511</v>
      </c>
      <c r="H22" s="178">
        <f t="shared" si="11"/>
        <v>107326</v>
      </c>
      <c r="I22" s="179">
        <f>IFERROR(H22/G22-1,"-")</f>
        <v>3.6855986320294409E-2</v>
      </c>
      <c r="J22" s="179">
        <f t="shared" ref="J22:J34" si="12">H22/H$8</f>
        <v>0.21378190763592181</v>
      </c>
      <c r="K22" s="178">
        <f t="shared" ref="K22:P22" si="13">K23+K26</f>
        <v>284685</v>
      </c>
      <c r="L22" s="178">
        <f t="shared" si="13"/>
        <v>314175</v>
      </c>
      <c r="M22" s="178">
        <f t="shared" si="13"/>
        <v>883564</v>
      </c>
      <c r="N22" s="178">
        <f t="shared" si="13"/>
        <v>908738</v>
      </c>
      <c r="O22" s="178">
        <f t="shared" si="13"/>
        <v>955619</v>
      </c>
      <c r="P22" s="178">
        <f t="shared" si="13"/>
        <v>877983</v>
      </c>
      <c r="Q22" s="179">
        <f>IFERROR(P22/O22-1,"-")</f>
        <v>-8.124158268096382E-2</v>
      </c>
      <c r="R22" s="179">
        <f t="shared" ref="R22:R34" si="14">P22/P$8</f>
        <v>0.38267845234514952</v>
      </c>
      <c r="S22" s="178">
        <f>S23+S26</f>
        <v>323732</v>
      </c>
      <c r="T22" s="178">
        <f>T23+T26</f>
        <v>990351</v>
      </c>
      <c r="U22" s="178">
        <f>U23+U26</f>
        <v>1019717</v>
      </c>
      <c r="V22" s="178">
        <f>V23+V26</f>
        <v>1059130</v>
      </c>
      <c r="W22" s="178">
        <f>W23+W26</f>
        <v>985309</v>
      </c>
      <c r="X22" s="179">
        <f>IFERROR(W22/V22-1,"-")</f>
        <v>-6.9699659154211502E-2</v>
      </c>
      <c r="Y22" s="179">
        <f>W22/W$8</f>
        <v>0.35235602187855936</v>
      </c>
    </row>
    <row r="23" spans="1:25" x14ac:dyDescent="0.25">
      <c r="A23" s="57"/>
      <c r="B23" s="161" t="s">
        <v>99</v>
      </c>
      <c r="C23" s="162">
        <v>2500</v>
      </c>
      <c r="D23" s="162">
        <v>5245</v>
      </c>
      <c r="E23" s="162">
        <v>9481</v>
      </c>
      <c r="F23" s="162">
        <v>8392</v>
      </c>
      <c r="G23" s="162">
        <v>5493</v>
      </c>
      <c r="H23" s="162">
        <v>6596</v>
      </c>
      <c r="I23" s="163">
        <f>IFERROR(H23/G23-1,"-")</f>
        <v>0.20080101947933726</v>
      </c>
      <c r="J23" s="163">
        <f t="shared" si="12"/>
        <v>1.3138526198372623E-2</v>
      </c>
      <c r="K23" s="162">
        <v>40167</v>
      </c>
      <c r="L23" s="162">
        <v>143083</v>
      </c>
      <c r="M23" s="162">
        <v>117979</v>
      </c>
      <c r="N23" s="162">
        <v>93480</v>
      </c>
      <c r="O23" s="162">
        <v>86154</v>
      </c>
      <c r="P23" s="162">
        <v>72232</v>
      </c>
      <c r="Q23" s="163">
        <f>IFERROR(P23/O23-1,"-")</f>
        <v>-0.16159435429579594</v>
      </c>
      <c r="R23" s="163">
        <f t="shared" si="14"/>
        <v>3.1483103852574412E-2</v>
      </c>
      <c r="S23" s="162">
        <v>42667</v>
      </c>
      <c r="T23" s="162">
        <v>127460</v>
      </c>
      <c r="U23" s="162">
        <v>101872</v>
      </c>
      <c r="V23" s="162">
        <v>91647</v>
      </c>
      <c r="W23" s="162">
        <v>78828</v>
      </c>
      <c r="X23" s="163">
        <f>IFERROR(W23/V23-1,"-")</f>
        <v>-0.13987364561851456</v>
      </c>
      <c r="Y23" s="163">
        <f>W23/W$8</f>
        <v>2.8189654709987501E-2</v>
      </c>
    </row>
    <row r="24" spans="1:25" x14ac:dyDescent="0.25">
      <c r="A24" s="57"/>
      <c r="B24" s="165" t="s">
        <v>105</v>
      </c>
      <c r="C24" s="166">
        <v>1581</v>
      </c>
      <c r="D24" s="166">
        <v>2767</v>
      </c>
      <c r="E24" s="166">
        <v>4869</v>
      </c>
      <c r="F24" s="166">
        <v>4077</v>
      </c>
      <c r="G24" s="166">
        <v>1787</v>
      </c>
      <c r="H24" s="166">
        <v>2115</v>
      </c>
      <c r="I24" s="167">
        <f>IFERROR(H24/G24-1,"-")</f>
        <v>0.18354784555120318</v>
      </c>
      <c r="J24" s="167">
        <f t="shared" si="12"/>
        <v>4.2128536855000152E-3</v>
      </c>
      <c r="K24" s="166">
        <v>18206</v>
      </c>
      <c r="L24" s="166">
        <v>70980</v>
      </c>
      <c r="M24" s="166">
        <v>47397</v>
      </c>
      <c r="N24" s="166">
        <v>36530</v>
      </c>
      <c r="O24" s="166">
        <v>30594</v>
      </c>
      <c r="P24" s="166">
        <v>33708</v>
      </c>
      <c r="Q24" s="167">
        <f>IFERROR(P24/O24-1,"-")</f>
        <v>0.1017846636595412</v>
      </c>
      <c r="R24" s="167">
        <f t="shared" si="14"/>
        <v>1.4691998901630556E-2</v>
      </c>
      <c r="S24" s="166">
        <v>19787</v>
      </c>
      <c r="T24" s="166">
        <v>52266</v>
      </c>
      <c r="U24" s="166">
        <v>40607</v>
      </c>
      <c r="V24" s="166">
        <v>32381</v>
      </c>
      <c r="W24" s="166">
        <v>35823</v>
      </c>
      <c r="X24" s="167">
        <f>IFERROR(W24/V24-1,"-")</f>
        <v>0.10629690250455504</v>
      </c>
      <c r="Y24" s="167">
        <f>W24/W$8</f>
        <v>1.2810651046276478E-2</v>
      </c>
    </row>
    <row r="25" spans="1:25" x14ac:dyDescent="0.25">
      <c r="A25" s="57"/>
      <c r="B25" s="165" t="s">
        <v>102</v>
      </c>
      <c r="C25" s="166">
        <v>919</v>
      </c>
      <c r="D25" s="166">
        <v>2478</v>
      </c>
      <c r="E25" s="166">
        <v>4612</v>
      </c>
      <c r="F25" s="166">
        <v>4315</v>
      </c>
      <c r="G25" s="166">
        <v>3706</v>
      </c>
      <c r="H25" s="166">
        <v>4481</v>
      </c>
      <c r="I25" s="167">
        <f>IFERROR(H25/G25-1,"-")</f>
        <v>0.20912034538586077</v>
      </c>
      <c r="J25" s="167">
        <f t="shared" si="12"/>
        <v>8.925672512872608E-3</v>
      </c>
      <c r="K25" s="166">
        <v>21961</v>
      </c>
      <c r="L25" s="166">
        <v>72103</v>
      </c>
      <c r="M25" s="166">
        <v>70582</v>
      </c>
      <c r="N25" s="166">
        <v>56950</v>
      </c>
      <c r="O25" s="166">
        <v>55560</v>
      </c>
      <c r="P25" s="166">
        <v>38524</v>
      </c>
      <c r="Q25" s="167">
        <f>IFERROR(P25/O25-1,"-")</f>
        <v>-0.30662347012239022</v>
      </c>
      <c r="R25" s="167">
        <f t="shared" si="14"/>
        <v>1.6791104950943856E-2</v>
      </c>
      <c r="S25" s="166">
        <v>22880</v>
      </c>
      <c r="T25" s="166">
        <v>75194</v>
      </c>
      <c r="U25" s="166">
        <v>61265</v>
      </c>
      <c r="V25" s="166">
        <v>59266</v>
      </c>
      <c r="W25" s="166">
        <v>43005</v>
      </c>
      <c r="X25" s="167">
        <f>IFERROR(W25/V25-1,"-")</f>
        <v>-0.27437316505247533</v>
      </c>
      <c r="Y25" s="167">
        <f>W25/W$8</f>
        <v>1.5379003663711022E-2</v>
      </c>
    </row>
    <row r="26" spans="1:25" x14ac:dyDescent="0.25">
      <c r="A26" s="57"/>
      <c r="B26" s="161" t="s">
        <v>109</v>
      </c>
      <c r="C26" s="162">
        <v>36547</v>
      </c>
      <c r="D26" s="162">
        <v>13271</v>
      </c>
      <c r="E26" s="162">
        <v>97306</v>
      </c>
      <c r="F26" s="162">
        <v>102587</v>
      </c>
      <c r="G26" s="162">
        <v>98018</v>
      </c>
      <c r="H26" s="162">
        <v>100730</v>
      </c>
      <c r="I26" s="163">
        <f>IFERROR(H26/G26-1,"-")</f>
        <v>2.7668387439041764E-2</v>
      </c>
      <c r="J26" s="163">
        <f t="shared" si="12"/>
        <v>0.20064338143754917</v>
      </c>
      <c r="K26" s="162">
        <v>244518</v>
      </c>
      <c r="L26" s="162">
        <v>171092</v>
      </c>
      <c r="M26" s="162">
        <v>765585</v>
      </c>
      <c r="N26" s="162">
        <v>815258</v>
      </c>
      <c r="O26" s="162">
        <v>869465</v>
      </c>
      <c r="P26" s="162">
        <v>805751</v>
      </c>
      <c r="Q26" s="163">
        <f>IFERROR(P26/O26-1,"-")</f>
        <v>-7.327954546761517E-2</v>
      </c>
      <c r="R26" s="163">
        <f t="shared" si="14"/>
        <v>0.35119534849257511</v>
      </c>
      <c r="S26" s="162">
        <v>281065</v>
      </c>
      <c r="T26" s="162">
        <v>862891</v>
      </c>
      <c r="U26" s="162">
        <v>917845</v>
      </c>
      <c r="V26" s="162">
        <v>967483</v>
      </c>
      <c r="W26" s="162">
        <v>906481</v>
      </c>
      <c r="X26" s="163">
        <f>IFERROR(W26/V26-1,"-")</f>
        <v>-6.3052270685893141E-2</v>
      </c>
      <c r="Y26" s="163">
        <f>W26/W$8</f>
        <v>0.32416636716857183</v>
      </c>
    </row>
    <row r="27" spans="1:25" s="57" customFormat="1" x14ac:dyDescent="0.25">
      <c r="B27" s="165" t="s">
        <v>112</v>
      </c>
      <c r="C27" s="166">
        <v>14077</v>
      </c>
      <c r="D27" s="166">
        <v>2026</v>
      </c>
      <c r="E27" s="166">
        <v>41634</v>
      </c>
      <c r="F27" s="166">
        <v>45624</v>
      </c>
      <c r="G27" s="166">
        <v>43538</v>
      </c>
      <c r="H27" s="166">
        <v>43282</v>
      </c>
      <c r="I27" s="167">
        <f t="shared" ref="I27:I34" si="15">IFERROR(H27/G27-1,"-")</f>
        <v>-5.8799209885617154E-3</v>
      </c>
      <c r="J27" s="167">
        <f t="shared" si="12"/>
        <v>8.6213112631589428E-2</v>
      </c>
      <c r="K27" s="166">
        <v>104107</v>
      </c>
      <c r="L27" s="166">
        <v>29429</v>
      </c>
      <c r="M27" s="166">
        <v>391593</v>
      </c>
      <c r="N27" s="166">
        <v>419429</v>
      </c>
      <c r="O27" s="166">
        <v>448084</v>
      </c>
      <c r="P27" s="166">
        <v>420585</v>
      </c>
      <c r="Q27" s="167">
        <f t="shared" ref="Q27:Q34" si="16">IFERROR(P27/O27-1,"-")</f>
        <v>-6.1370189518036744E-2</v>
      </c>
      <c r="R27" s="167">
        <f t="shared" si="14"/>
        <v>0.18331655268904376</v>
      </c>
      <c r="S27" s="166">
        <v>118184</v>
      </c>
      <c r="T27" s="166">
        <v>433227</v>
      </c>
      <c r="U27" s="166">
        <v>465053</v>
      </c>
      <c r="V27" s="166">
        <v>491622</v>
      </c>
      <c r="W27" s="166">
        <v>463867</v>
      </c>
      <c r="X27" s="167">
        <f t="shared" ref="X27:X34" si="17">IFERROR(W27/V27-1,"-")</f>
        <v>-5.6455976339545466E-2</v>
      </c>
      <c r="Y27" s="167">
        <f t="shared" ref="Y27:Y34" si="18">W27/W$8</f>
        <v>0.16588332269444578</v>
      </c>
    </row>
    <row r="28" spans="1:25" s="57" customFormat="1" x14ac:dyDescent="0.25">
      <c r="B28" s="165" t="s">
        <v>115</v>
      </c>
      <c r="C28" s="166">
        <v>6641</v>
      </c>
      <c r="D28" s="166">
        <v>3926</v>
      </c>
      <c r="E28" s="166">
        <v>17608</v>
      </c>
      <c r="F28" s="166">
        <v>20116</v>
      </c>
      <c r="G28" s="166">
        <v>19311</v>
      </c>
      <c r="H28" s="166">
        <v>20114</v>
      </c>
      <c r="I28" s="167">
        <f t="shared" si="15"/>
        <v>4.1582517736005409E-2</v>
      </c>
      <c r="J28" s="167">
        <f t="shared" si="12"/>
        <v>4.0064935711653572E-2</v>
      </c>
      <c r="K28" s="166">
        <v>31887</v>
      </c>
      <c r="L28" s="166">
        <v>30018</v>
      </c>
      <c r="M28" s="166">
        <v>81581</v>
      </c>
      <c r="N28" s="166">
        <v>87763</v>
      </c>
      <c r="O28" s="166">
        <v>89706</v>
      </c>
      <c r="P28" s="166">
        <v>80937</v>
      </c>
      <c r="Q28" s="167">
        <f t="shared" si="16"/>
        <v>-9.7752658685037797E-2</v>
      </c>
      <c r="R28" s="167">
        <f t="shared" si="14"/>
        <v>3.5277272905579457E-2</v>
      </c>
      <c r="S28" s="166">
        <v>38528</v>
      </c>
      <c r="T28" s="166">
        <v>99189</v>
      </c>
      <c r="U28" s="166">
        <v>107879</v>
      </c>
      <c r="V28" s="166">
        <v>109017</v>
      </c>
      <c r="W28" s="166">
        <v>101051</v>
      </c>
      <c r="X28" s="167">
        <f t="shared" si="17"/>
        <v>-7.3071172385958172E-2</v>
      </c>
      <c r="Y28" s="167">
        <f t="shared" si="18"/>
        <v>3.6136814305817055E-2</v>
      </c>
    </row>
    <row r="29" spans="1:25" x14ac:dyDescent="0.25">
      <c r="A29" s="57"/>
      <c r="B29" s="165" t="s">
        <v>118</v>
      </c>
      <c r="C29" s="166">
        <v>2360</v>
      </c>
      <c r="D29" s="166">
        <v>2769</v>
      </c>
      <c r="E29" s="166">
        <v>2684</v>
      </c>
      <c r="F29" s="166">
        <v>2144</v>
      </c>
      <c r="G29" s="166">
        <v>2130</v>
      </c>
      <c r="H29" s="166">
        <v>2321</v>
      </c>
      <c r="I29" s="167">
        <f t="shared" si="15"/>
        <v>8.9671361502347446E-2</v>
      </c>
      <c r="J29" s="167">
        <f t="shared" si="12"/>
        <v>4.6231836425747212E-3</v>
      </c>
      <c r="K29" s="166">
        <v>10420</v>
      </c>
      <c r="L29" s="166">
        <v>18247</v>
      </c>
      <c r="M29" s="166">
        <v>33200</v>
      </c>
      <c r="N29" s="166">
        <v>30913</v>
      </c>
      <c r="O29" s="166">
        <v>28243</v>
      </c>
      <c r="P29" s="166">
        <v>25732</v>
      </c>
      <c r="Q29" s="167">
        <f t="shared" si="16"/>
        <v>-8.8906985801791572E-2</v>
      </c>
      <c r="R29" s="167">
        <f t="shared" si="14"/>
        <v>1.1215572437900719E-2</v>
      </c>
      <c r="S29" s="166">
        <v>12780</v>
      </c>
      <c r="T29" s="166">
        <v>35884</v>
      </c>
      <c r="U29" s="166">
        <v>33057</v>
      </c>
      <c r="V29" s="166">
        <v>30373</v>
      </c>
      <c r="W29" s="166">
        <v>28053</v>
      </c>
      <c r="X29" s="167">
        <f t="shared" si="17"/>
        <v>-7.6383630197873087E-2</v>
      </c>
      <c r="Y29" s="167">
        <f t="shared" si="18"/>
        <v>1.00320239455432E-2</v>
      </c>
    </row>
    <row r="30" spans="1:25" x14ac:dyDescent="0.25">
      <c r="A30" s="57"/>
      <c r="B30" s="165" t="s">
        <v>125</v>
      </c>
      <c r="C30" s="166">
        <v>1702</v>
      </c>
      <c r="D30" s="166">
        <v>360</v>
      </c>
      <c r="E30" s="166">
        <v>5297</v>
      </c>
      <c r="F30" s="166">
        <v>2684</v>
      </c>
      <c r="G30" s="166">
        <v>2176</v>
      </c>
      <c r="H30" s="166">
        <v>2399</v>
      </c>
      <c r="I30" s="167">
        <f t="shared" si="15"/>
        <v>0.10248161764705888</v>
      </c>
      <c r="J30" s="167">
        <f t="shared" si="12"/>
        <v>4.7785512962243669E-3</v>
      </c>
      <c r="K30" s="166">
        <v>10772</v>
      </c>
      <c r="L30" s="166">
        <v>11698</v>
      </c>
      <c r="M30" s="166">
        <v>40688</v>
      </c>
      <c r="N30" s="166">
        <v>36305</v>
      </c>
      <c r="O30" s="166">
        <v>39306</v>
      </c>
      <c r="P30" s="166">
        <v>35857</v>
      </c>
      <c r="Q30" s="167">
        <f t="shared" si="16"/>
        <v>-8.774741769704375E-2</v>
      </c>
      <c r="R30" s="167">
        <f t="shared" si="14"/>
        <v>1.5628663955611927E-2</v>
      </c>
      <c r="S30" s="166">
        <v>12474</v>
      </c>
      <c r="T30" s="166">
        <v>45985</v>
      </c>
      <c r="U30" s="166">
        <v>38989</v>
      </c>
      <c r="V30" s="166">
        <v>41482</v>
      </c>
      <c r="W30" s="166">
        <v>38256</v>
      </c>
      <c r="X30" s="167">
        <f t="shared" si="17"/>
        <v>-7.7768670748758484E-2</v>
      </c>
      <c r="Y30" s="167">
        <f t="shared" si="18"/>
        <v>1.3680715362374814E-2</v>
      </c>
    </row>
    <row r="31" spans="1:25" x14ac:dyDescent="0.25">
      <c r="A31" s="57"/>
      <c r="B31" s="165" t="s">
        <v>121</v>
      </c>
      <c r="C31" s="166">
        <v>1166</v>
      </c>
      <c r="D31" s="166">
        <v>512</v>
      </c>
      <c r="E31" s="166">
        <v>2918</v>
      </c>
      <c r="F31" s="166">
        <v>1922</v>
      </c>
      <c r="G31" s="166">
        <v>1574</v>
      </c>
      <c r="H31" s="166">
        <v>1510</v>
      </c>
      <c r="I31" s="167">
        <f t="shared" si="15"/>
        <v>-4.0660736975857703E-2</v>
      </c>
      <c r="J31" s="167">
        <f t="shared" si="12"/>
        <v>3.0077584232175046E-3</v>
      </c>
      <c r="K31" s="166">
        <v>16013</v>
      </c>
      <c r="L31" s="166">
        <v>16640</v>
      </c>
      <c r="M31" s="166">
        <v>48826</v>
      </c>
      <c r="N31" s="166">
        <v>46467</v>
      </c>
      <c r="O31" s="166">
        <v>48518</v>
      </c>
      <c r="P31" s="166">
        <v>44688</v>
      </c>
      <c r="Q31" s="167">
        <f t="shared" si="16"/>
        <v>-7.893977492889237E-2</v>
      </c>
      <c r="R31" s="167">
        <f t="shared" si="14"/>
        <v>1.9477751480837375E-2</v>
      </c>
      <c r="S31" s="166">
        <v>17179</v>
      </c>
      <c r="T31" s="166">
        <v>51744</v>
      </c>
      <c r="U31" s="166">
        <v>48389</v>
      </c>
      <c r="V31" s="166">
        <v>50092</v>
      </c>
      <c r="W31" s="166">
        <v>46198</v>
      </c>
      <c r="X31" s="167">
        <f t="shared" si="17"/>
        <v>-7.7736963986265284E-2</v>
      </c>
      <c r="Y31" s="167">
        <f t="shared" si="18"/>
        <v>1.6520851325569626E-2</v>
      </c>
    </row>
    <row r="32" spans="1:25" x14ac:dyDescent="0.25">
      <c r="A32" s="57"/>
      <c r="B32" s="165" t="s">
        <v>130</v>
      </c>
      <c r="C32" s="166">
        <v>1374</v>
      </c>
      <c r="D32" s="166">
        <v>56</v>
      </c>
      <c r="E32" s="166">
        <v>1187</v>
      </c>
      <c r="F32" s="166">
        <v>1548</v>
      </c>
      <c r="G32" s="166">
        <v>1573</v>
      </c>
      <c r="H32" s="166">
        <v>1363</v>
      </c>
      <c r="I32" s="167">
        <f t="shared" si="15"/>
        <v>-0.13350286077558804</v>
      </c>
      <c r="J32" s="167">
        <f t="shared" si="12"/>
        <v>2.7149501528777875E-3</v>
      </c>
      <c r="K32" s="166">
        <v>8160</v>
      </c>
      <c r="L32" s="166">
        <v>357</v>
      </c>
      <c r="M32" s="166">
        <v>11297</v>
      </c>
      <c r="N32" s="166">
        <v>12386</v>
      </c>
      <c r="O32" s="166">
        <v>12002</v>
      </c>
      <c r="P32" s="166">
        <v>10522</v>
      </c>
      <c r="Q32" s="167">
        <f t="shared" si="16"/>
        <v>-0.12331278120313283</v>
      </c>
      <c r="R32" s="167">
        <f t="shared" si="14"/>
        <v>4.5861282912945502E-3</v>
      </c>
      <c r="S32" s="166">
        <v>9534</v>
      </c>
      <c r="T32" s="166">
        <v>12484</v>
      </c>
      <c r="U32" s="166">
        <v>13934</v>
      </c>
      <c r="V32" s="166">
        <v>13575</v>
      </c>
      <c r="W32" s="166">
        <v>11885</v>
      </c>
      <c r="X32" s="167">
        <f t="shared" si="17"/>
        <v>-0.12449355432780851</v>
      </c>
      <c r="Y32" s="167">
        <f t="shared" si="18"/>
        <v>4.2501908741589467E-3</v>
      </c>
    </row>
    <row r="33" spans="1:25" x14ac:dyDescent="0.25">
      <c r="A33" s="57"/>
      <c r="B33" s="165" t="s">
        <v>133</v>
      </c>
      <c r="C33" s="166">
        <v>667</v>
      </c>
      <c r="D33" s="166">
        <v>9</v>
      </c>
      <c r="E33" s="166">
        <v>406</v>
      </c>
      <c r="F33" s="166">
        <v>569</v>
      </c>
      <c r="G33" s="166">
        <v>325</v>
      </c>
      <c r="H33" s="166">
        <v>300</v>
      </c>
      <c r="I33" s="167">
        <f t="shared" si="15"/>
        <v>-7.6923076923076872E-2</v>
      </c>
      <c r="J33" s="167">
        <f t="shared" si="12"/>
        <v>5.9756789865248437E-4</v>
      </c>
      <c r="K33" s="166">
        <v>10460</v>
      </c>
      <c r="L33" s="166">
        <v>312</v>
      </c>
      <c r="M33" s="166">
        <v>7170</v>
      </c>
      <c r="N33" s="166">
        <v>11880</v>
      </c>
      <c r="O33" s="166">
        <v>11259</v>
      </c>
      <c r="P33" s="166">
        <v>9558</v>
      </c>
      <c r="Q33" s="167">
        <f t="shared" si="16"/>
        <v>-0.15107913669064743</v>
      </c>
      <c r="R33" s="167">
        <f t="shared" si="14"/>
        <v>4.1659583927193796E-3</v>
      </c>
      <c r="S33" s="166">
        <v>11127</v>
      </c>
      <c r="T33" s="166">
        <v>7576</v>
      </c>
      <c r="U33" s="166">
        <v>12449</v>
      </c>
      <c r="V33" s="166">
        <v>11584</v>
      </c>
      <c r="W33" s="166">
        <v>9858</v>
      </c>
      <c r="X33" s="167">
        <f t="shared" si="17"/>
        <v>-0.14899861878453036</v>
      </c>
      <c r="Y33" s="167">
        <f t="shared" si="18"/>
        <v>3.525316082243071E-3</v>
      </c>
    </row>
    <row r="34" spans="1:25" x14ac:dyDescent="0.25">
      <c r="A34" s="57"/>
      <c r="B34" s="170" t="s">
        <v>147</v>
      </c>
      <c r="C34" s="171">
        <f t="shared" ref="C34" si="19">C26-SUM(C27:C33)</f>
        <v>8560</v>
      </c>
      <c r="D34" s="171">
        <f t="shared" ref="D34:H34" si="20">D26-SUM(D27:D33)</f>
        <v>3613</v>
      </c>
      <c r="E34" s="171">
        <f t="shared" si="20"/>
        <v>25572</v>
      </c>
      <c r="F34" s="171">
        <f t="shared" si="20"/>
        <v>27980</v>
      </c>
      <c r="G34" s="171">
        <f t="shared" si="20"/>
        <v>27391</v>
      </c>
      <c r="H34" s="171">
        <f t="shared" si="20"/>
        <v>29441</v>
      </c>
      <c r="I34" s="172">
        <f t="shared" si="15"/>
        <v>7.4842101420174556E-2</v>
      </c>
      <c r="J34" s="172">
        <f t="shared" si="12"/>
        <v>5.8643321680759308E-2</v>
      </c>
      <c r="K34" s="171">
        <f t="shared" ref="K34:P34" si="21">K26-SUM(K27:K33)</f>
        <v>52699</v>
      </c>
      <c r="L34" s="171">
        <f t="shared" si="21"/>
        <v>64391</v>
      </c>
      <c r="M34" s="171">
        <f t="shared" si="21"/>
        <v>151230</v>
      </c>
      <c r="N34" s="171">
        <f t="shared" si="21"/>
        <v>170115</v>
      </c>
      <c r="O34" s="171">
        <f t="shared" si="21"/>
        <v>192347</v>
      </c>
      <c r="P34" s="171">
        <f t="shared" si="21"/>
        <v>177872</v>
      </c>
      <c r="Q34" s="172">
        <f t="shared" si="16"/>
        <v>-7.5254617956089787E-2</v>
      </c>
      <c r="R34" s="172">
        <f t="shared" si="14"/>
        <v>7.752744833958794E-2</v>
      </c>
      <c r="S34" s="171">
        <f>S26-SUM(S27:S33)</f>
        <v>61259</v>
      </c>
      <c r="T34" s="171">
        <f>T26-SUM(T27:T33)</f>
        <v>176802</v>
      </c>
      <c r="U34" s="171">
        <f>U26-SUM(U27:U33)</f>
        <v>198095</v>
      </c>
      <c r="V34" s="171">
        <f>V26-SUM(V27:V33)</f>
        <v>219738</v>
      </c>
      <c r="W34" s="171">
        <f>W26-SUM(W27:W33)</f>
        <v>207313</v>
      </c>
      <c r="X34" s="172">
        <f t="shared" si="17"/>
        <v>-5.6544612220007506E-2</v>
      </c>
      <c r="Y34" s="172">
        <f t="shared" si="18"/>
        <v>7.4137132578419335E-2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43722</v>
      </c>
      <c r="D36" s="178">
        <f t="shared" si="22"/>
        <v>12659</v>
      </c>
      <c r="E36" s="178">
        <f t="shared" si="22"/>
        <v>116137</v>
      </c>
      <c r="F36" s="178">
        <f t="shared" si="22"/>
        <v>129655</v>
      </c>
      <c r="G36" s="178">
        <f t="shared" si="22"/>
        <v>139247</v>
      </c>
      <c r="H36" s="178">
        <f t="shared" si="22"/>
        <v>125286</v>
      </c>
      <c r="I36" s="179">
        <f>IFERROR(H36/G36-1,"-")</f>
        <v>-0.100260687842467</v>
      </c>
      <c r="J36" s="179">
        <f t="shared" ref="J36:J48" si="23">H36/H$8</f>
        <v>0.24955630583525054</v>
      </c>
      <c r="K36" s="178">
        <f t="shared" ref="K36:P36" si="24">K37+K40</f>
        <v>117565</v>
      </c>
      <c r="L36" s="178">
        <f t="shared" si="24"/>
        <v>58109</v>
      </c>
      <c r="M36" s="178">
        <f t="shared" si="24"/>
        <v>366448</v>
      </c>
      <c r="N36" s="178">
        <f t="shared" si="24"/>
        <v>401446</v>
      </c>
      <c r="O36" s="178">
        <f t="shared" si="24"/>
        <v>428409</v>
      </c>
      <c r="P36" s="178">
        <f t="shared" si="24"/>
        <v>457275</v>
      </c>
      <c r="Q36" s="179">
        <f>IFERROR(P36/O36-1,"-")</f>
        <v>6.7379536844464072E-2</v>
      </c>
      <c r="R36" s="179">
        <f t="shared" ref="R36:R48" si="25">P36/P$8</f>
        <v>0.19930828876655726</v>
      </c>
      <c r="S36" s="178">
        <f>S37+S40</f>
        <v>161287</v>
      </c>
      <c r="T36" s="178">
        <f>T37+T40</f>
        <v>482585</v>
      </c>
      <c r="U36" s="178">
        <f>U37+U40</f>
        <v>531101</v>
      </c>
      <c r="V36" s="178">
        <f>V37+V40</f>
        <v>567656</v>
      </c>
      <c r="W36" s="178">
        <f>W37+W40</f>
        <v>582561</v>
      </c>
      <c r="X36" s="179">
        <f>IFERROR(W36/V36-1,"-")</f>
        <v>2.6257099370041059E-2</v>
      </c>
      <c r="Y36" s="179">
        <f>W36/W$8</f>
        <v>0.20832944432822131</v>
      </c>
    </row>
    <row r="37" spans="1:25" x14ac:dyDescent="0.25">
      <c r="A37" s="57"/>
      <c r="B37" s="161" t="s">
        <v>99</v>
      </c>
      <c r="C37" s="162">
        <v>3720</v>
      </c>
      <c r="D37" s="162">
        <v>3211</v>
      </c>
      <c r="E37" s="162">
        <v>15955</v>
      </c>
      <c r="F37" s="162">
        <v>19496</v>
      </c>
      <c r="G37" s="162">
        <v>22023</v>
      </c>
      <c r="H37" s="162">
        <v>15133</v>
      </c>
      <c r="I37" s="163">
        <f>IFERROR(H37/G37-1,"-")</f>
        <v>-0.31285474276892344</v>
      </c>
      <c r="J37" s="163">
        <f t="shared" si="23"/>
        <v>3.014331670102682E-2</v>
      </c>
      <c r="K37" s="162">
        <v>10885</v>
      </c>
      <c r="L37" s="162">
        <v>16977</v>
      </c>
      <c r="M37" s="162">
        <v>42389</v>
      </c>
      <c r="N37" s="162">
        <v>36893</v>
      </c>
      <c r="O37" s="162">
        <v>33320</v>
      </c>
      <c r="P37" s="162">
        <v>39395</v>
      </c>
      <c r="Q37" s="163">
        <f>IFERROR(P37/O37-1,"-")</f>
        <v>0.18232292917166859</v>
      </c>
      <c r="R37" s="163">
        <f t="shared" si="25"/>
        <v>1.717073978668968E-2</v>
      </c>
      <c r="S37" s="162">
        <v>14605</v>
      </c>
      <c r="T37" s="162">
        <v>58344</v>
      </c>
      <c r="U37" s="162">
        <v>56389</v>
      </c>
      <c r="V37" s="162">
        <v>55343</v>
      </c>
      <c r="W37" s="162">
        <v>54528</v>
      </c>
      <c r="X37" s="163">
        <f>IFERROR(W37/V37-1,"-")</f>
        <v>-1.4726342988273133E-2</v>
      </c>
      <c r="Y37" s="163">
        <f>W37/W$8</f>
        <v>1.9499739838968369E-2</v>
      </c>
    </row>
    <row r="38" spans="1:25" x14ac:dyDescent="0.25">
      <c r="A38" s="57"/>
      <c r="B38" s="165" t="s">
        <v>105</v>
      </c>
      <c r="C38" s="166">
        <v>1367</v>
      </c>
      <c r="D38" s="166">
        <v>2458</v>
      </c>
      <c r="E38" s="166">
        <v>7434</v>
      </c>
      <c r="F38" s="166">
        <v>10633</v>
      </c>
      <c r="G38" s="166">
        <v>15287</v>
      </c>
      <c r="H38" s="166">
        <v>8790</v>
      </c>
      <c r="I38" s="167">
        <f>IFERROR(H38/G38-1,"-")</f>
        <v>-0.42500163537646363</v>
      </c>
      <c r="J38" s="167">
        <f t="shared" si="23"/>
        <v>1.7508739430517794E-2</v>
      </c>
      <c r="K38" s="166">
        <v>1366</v>
      </c>
      <c r="L38" s="166">
        <v>2854</v>
      </c>
      <c r="M38" s="166">
        <v>6289</v>
      </c>
      <c r="N38" s="166">
        <v>9371</v>
      </c>
      <c r="O38" s="166">
        <v>7109</v>
      </c>
      <c r="P38" s="166">
        <v>11633</v>
      </c>
      <c r="Q38" s="167">
        <f>IFERROR(P38/O38-1,"-")</f>
        <v>0.63637642425094954</v>
      </c>
      <c r="R38" s="167">
        <f t="shared" si="25"/>
        <v>5.070369740793528E-3</v>
      </c>
      <c r="S38" s="166">
        <v>2733</v>
      </c>
      <c r="T38" s="166">
        <v>13723</v>
      </c>
      <c r="U38" s="166">
        <v>20004</v>
      </c>
      <c r="V38" s="166">
        <v>22396</v>
      </c>
      <c r="W38" s="166">
        <v>20423</v>
      </c>
      <c r="X38" s="167">
        <f>IFERROR(W38/V38-1,"-")</f>
        <v>-8.8096088587247712E-2</v>
      </c>
      <c r="Y38" s="167">
        <f>W38/W$8</f>
        <v>7.3034621979762866E-3</v>
      </c>
    </row>
    <row r="39" spans="1:25" x14ac:dyDescent="0.25">
      <c r="A39" s="57"/>
      <c r="B39" s="165" t="s">
        <v>102</v>
      </c>
      <c r="C39" s="166">
        <v>2353</v>
      </c>
      <c r="D39" s="166">
        <v>753</v>
      </c>
      <c r="E39" s="166">
        <v>8521</v>
      </c>
      <c r="F39" s="166">
        <v>8863</v>
      </c>
      <c r="G39" s="166">
        <v>6736</v>
      </c>
      <c r="H39" s="166">
        <v>6343</v>
      </c>
      <c r="I39" s="167">
        <f>IFERROR(H39/G39-1,"-")</f>
        <v>-5.8343230403800517E-2</v>
      </c>
      <c r="J39" s="167">
        <f t="shared" si="23"/>
        <v>1.2634577270509028E-2</v>
      </c>
      <c r="K39" s="166">
        <v>9519</v>
      </c>
      <c r="L39" s="166">
        <v>14123</v>
      </c>
      <c r="M39" s="166">
        <v>36100</v>
      </c>
      <c r="N39" s="166">
        <v>27522</v>
      </c>
      <c r="O39" s="166">
        <v>26211</v>
      </c>
      <c r="P39" s="166">
        <v>27762</v>
      </c>
      <c r="Q39" s="167">
        <f>IFERROR(P39/O39-1,"-")</f>
        <v>5.9173629392239802E-2</v>
      </c>
      <c r="R39" s="167">
        <f t="shared" si="25"/>
        <v>1.2100370045896152E-2</v>
      </c>
      <c r="S39" s="166">
        <v>11872</v>
      </c>
      <c r="T39" s="166">
        <v>44621</v>
      </c>
      <c r="U39" s="166">
        <v>36385</v>
      </c>
      <c r="V39" s="166">
        <v>32947</v>
      </c>
      <c r="W39" s="166">
        <v>34105</v>
      </c>
      <c r="X39" s="167">
        <f>IFERROR(W39/V39-1,"-")</f>
        <v>3.5147357877803653E-2</v>
      </c>
      <c r="Y39" s="167">
        <f>W39/W$8</f>
        <v>1.2196277640992081E-2</v>
      </c>
    </row>
    <row r="40" spans="1:25" x14ac:dyDescent="0.25">
      <c r="A40" s="57"/>
      <c r="B40" s="161" t="s">
        <v>109</v>
      </c>
      <c r="C40" s="162">
        <v>40002</v>
      </c>
      <c r="D40" s="162">
        <v>9448</v>
      </c>
      <c r="E40" s="162">
        <v>100182</v>
      </c>
      <c r="F40" s="162">
        <v>110159</v>
      </c>
      <c r="G40" s="162">
        <v>117224</v>
      </c>
      <c r="H40" s="162">
        <v>110153</v>
      </c>
      <c r="I40" s="163">
        <f>IFERROR(H40/G40-1,"-")</f>
        <v>-6.032041220227935E-2</v>
      </c>
      <c r="J40" s="163">
        <f t="shared" si="23"/>
        <v>0.21941298913422372</v>
      </c>
      <c r="K40" s="162">
        <v>106680</v>
      </c>
      <c r="L40" s="162">
        <v>41132</v>
      </c>
      <c r="M40" s="162">
        <v>324059</v>
      </c>
      <c r="N40" s="162">
        <v>364553</v>
      </c>
      <c r="O40" s="162">
        <v>395089</v>
      </c>
      <c r="P40" s="162">
        <v>417880</v>
      </c>
      <c r="Q40" s="163">
        <f>IFERROR(P40/O40-1,"-")</f>
        <v>5.7685736631493123E-2</v>
      </c>
      <c r="R40" s="163">
        <f t="shared" si="25"/>
        <v>0.18213754897986759</v>
      </c>
      <c r="S40" s="162">
        <v>146682</v>
      </c>
      <c r="T40" s="162">
        <v>424241</v>
      </c>
      <c r="U40" s="162">
        <v>474712</v>
      </c>
      <c r="V40" s="162">
        <v>512313</v>
      </c>
      <c r="W40" s="162">
        <v>528033</v>
      </c>
      <c r="X40" s="163">
        <f>IFERROR(W40/V40-1,"-")</f>
        <v>3.0684366783587436E-2</v>
      </c>
      <c r="Y40" s="163">
        <f>W40/W$8</f>
        <v>0.18882970448925293</v>
      </c>
    </row>
    <row r="41" spans="1:25" s="57" customFormat="1" x14ac:dyDescent="0.25">
      <c r="B41" s="165" t="s">
        <v>112</v>
      </c>
      <c r="C41" s="166">
        <v>19320</v>
      </c>
      <c r="D41" s="166">
        <v>2219</v>
      </c>
      <c r="E41" s="166">
        <v>48779</v>
      </c>
      <c r="F41" s="166">
        <v>47879</v>
      </c>
      <c r="G41" s="166">
        <v>50039</v>
      </c>
      <c r="H41" s="166">
        <v>44717</v>
      </c>
      <c r="I41" s="167">
        <f t="shared" ref="I41:I48" si="26">IFERROR(H41/G41-1,"-")</f>
        <v>-0.10635704150762404</v>
      </c>
      <c r="J41" s="167">
        <f t="shared" si="23"/>
        <v>8.9071479080143817E-2</v>
      </c>
      <c r="K41" s="166">
        <v>50104</v>
      </c>
      <c r="L41" s="166">
        <v>7555</v>
      </c>
      <c r="M41" s="166">
        <v>169633</v>
      </c>
      <c r="N41" s="166">
        <v>195278</v>
      </c>
      <c r="O41" s="166">
        <v>221210</v>
      </c>
      <c r="P41" s="166">
        <v>229840</v>
      </c>
      <c r="Q41" s="167">
        <f t="shared" ref="Q41:Q48" si="27">IFERROR(P41/O41-1,"-")</f>
        <v>3.9012702861534354E-2</v>
      </c>
      <c r="R41" s="167">
        <f t="shared" si="25"/>
        <v>0.100178267104271</v>
      </c>
      <c r="S41" s="166">
        <v>69424</v>
      </c>
      <c r="T41" s="166">
        <v>218412</v>
      </c>
      <c r="U41" s="166">
        <v>243157</v>
      </c>
      <c r="V41" s="166">
        <v>271249</v>
      </c>
      <c r="W41" s="166">
        <v>274557</v>
      </c>
      <c r="X41" s="167">
        <f t="shared" ref="X41:X48" si="28">IFERROR(W41/V41-1,"-")</f>
        <v>1.2195436665204396E-2</v>
      </c>
      <c r="Y41" s="167">
        <f t="shared" ref="Y41:Y48" si="29">W41/W$8</f>
        <v>9.8184236923555573E-2</v>
      </c>
    </row>
    <row r="42" spans="1:25" s="57" customFormat="1" x14ac:dyDescent="0.25">
      <c r="B42" s="165" t="s">
        <v>115</v>
      </c>
      <c r="C42" s="166">
        <v>2941</v>
      </c>
      <c r="D42" s="166">
        <v>214</v>
      </c>
      <c r="E42" s="166">
        <v>4580</v>
      </c>
      <c r="F42" s="166">
        <v>6825</v>
      </c>
      <c r="G42" s="166">
        <v>7244</v>
      </c>
      <c r="H42" s="166">
        <v>8062</v>
      </c>
      <c r="I42" s="167">
        <f t="shared" si="26"/>
        <v>0.11292103810049703</v>
      </c>
      <c r="J42" s="167">
        <f t="shared" si="23"/>
        <v>1.6058641329787765E-2</v>
      </c>
      <c r="K42" s="166">
        <v>6234</v>
      </c>
      <c r="L42" s="166">
        <v>2788</v>
      </c>
      <c r="M42" s="166">
        <v>11814</v>
      </c>
      <c r="N42" s="166">
        <v>14535</v>
      </c>
      <c r="O42" s="166">
        <v>12721</v>
      </c>
      <c r="P42" s="166">
        <v>13089</v>
      </c>
      <c r="Q42" s="167">
        <f t="shared" si="27"/>
        <v>2.8928543353510028E-2</v>
      </c>
      <c r="R42" s="167">
        <f t="shared" si="25"/>
        <v>5.7049831975626662E-3</v>
      </c>
      <c r="S42" s="166">
        <v>9175</v>
      </c>
      <c r="T42" s="166">
        <v>16394</v>
      </c>
      <c r="U42" s="166">
        <v>21360</v>
      </c>
      <c r="V42" s="166">
        <v>19965</v>
      </c>
      <c r="W42" s="166">
        <v>21151</v>
      </c>
      <c r="X42" s="167">
        <f t="shared" si="28"/>
        <v>5.9403956924618084E-2</v>
      </c>
      <c r="Y42" s="167">
        <f t="shared" si="29"/>
        <v>7.5638020344413869E-3</v>
      </c>
    </row>
    <row r="43" spans="1:25" x14ac:dyDescent="0.25">
      <c r="A43" s="57"/>
      <c r="B43" s="165" t="s">
        <v>118</v>
      </c>
      <c r="C43" s="166">
        <v>1747</v>
      </c>
      <c r="D43" s="166">
        <v>414</v>
      </c>
      <c r="E43" s="166">
        <v>3474</v>
      </c>
      <c r="F43" s="166">
        <v>5140</v>
      </c>
      <c r="G43" s="166">
        <v>5775</v>
      </c>
      <c r="H43" s="166">
        <v>5598</v>
      </c>
      <c r="I43" s="167">
        <f t="shared" si="26"/>
        <v>-3.0649350649350704E-2</v>
      </c>
      <c r="J43" s="167">
        <f t="shared" si="23"/>
        <v>1.1150616988855359E-2</v>
      </c>
      <c r="K43" s="166">
        <v>2889</v>
      </c>
      <c r="L43" s="166">
        <v>4201</v>
      </c>
      <c r="M43" s="166">
        <v>8084</v>
      </c>
      <c r="N43" s="166">
        <v>8393</v>
      </c>
      <c r="O43" s="166">
        <v>7703</v>
      </c>
      <c r="P43" s="166">
        <v>9053</v>
      </c>
      <c r="Q43" s="167">
        <f t="shared" si="27"/>
        <v>0.17525639361287815</v>
      </c>
      <c r="R43" s="167">
        <f t="shared" si="25"/>
        <v>3.9458486429471166E-3</v>
      </c>
      <c r="S43" s="166">
        <v>4636</v>
      </c>
      <c r="T43" s="166">
        <v>11558</v>
      </c>
      <c r="U43" s="166">
        <v>13533</v>
      </c>
      <c r="V43" s="166">
        <v>13478</v>
      </c>
      <c r="W43" s="166">
        <v>14651</v>
      </c>
      <c r="X43" s="167">
        <f t="shared" si="28"/>
        <v>8.7030716723549562E-2</v>
      </c>
      <c r="Y43" s="167">
        <f t="shared" si="29"/>
        <v>5.2393392088601375E-3</v>
      </c>
    </row>
    <row r="44" spans="1:25" x14ac:dyDescent="0.25">
      <c r="A44" s="57"/>
      <c r="B44" s="165" t="s">
        <v>125</v>
      </c>
      <c r="C44" s="166">
        <v>765</v>
      </c>
      <c r="D44" s="166">
        <v>228</v>
      </c>
      <c r="E44" s="166">
        <v>2017</v>
      </c>
      <c r="F44" s="166">
        <v>2071</v>
      </c>
      <c r="G44" s="166">
        <v>2523</v>
      </c>
      <c r="H44" s="166">
        <v>1994</v>
      </c>
      <c r="I44" s="167">
        <f t="shared" si="26"/>
        <v>-0.2096710265556877</v>
      </c>
      <c r="J44" s="167">
        <f t="shared" si="23"/>
        <v>3.9718346330435131E-3</v>
      </c>
      <c r="K44" s="166">
        <v>5319</v>
      </c>
      <c r="L44" s="166">
        <v>3855</v>
      </c>
      <c r="M44" s="166">
        <v>19256</v>
      </c>
      <c r="N44" s="166">
        <v>17394</v>
      </c>
      <c r="O44" s="166">
        <v>18778</v>
      </c>
      <c r="P44" s="166">
        <v>17497</v>
      </c>
      <c r="Q44" s="167">
        <f t="shared" si="27"/>
        <v>-6.8218127596123113E-2</v>
      </c>
      <c r="R44" s="167">
        <f t="shared" si="25"/>
        <v>7.6262580034956043E-3</v>
      </c>
      <c r="S44" s="166">
        <v>6084</v>
      </c>
      <c r="T44" s="166">
        <v>21273</v>
      </c>
      <c r="U44" s="166">
        <v>19465</v>
      </c>
      <c r="V44" s="166">
        <v>21301</v>
      </c>
      <c r="W44" s="166">
        <v>19491</v>
      </c>
      <c r="X44" s="167">
        <f t="shared" si="28"/>
        <v>-8.4972536500633744E-2</v>
      </c>
      <c r="Y44" s="167">
        <f t="shared" si="29"/>
        <v>6.9701699897544833E-3</v>
      </c>
    </row>
    <row r="45" spans="1:25" x14ac:dyDescent="0.25">
      <c r="A45" s="57"/>
      <c r="B45" s="165" t="s">
        <v>121</v>
      </c>
      <c r="C45" s="166">
        <v>885</v>
      </c>
      <c r="D45" s="166">
        <v>113</v>
      </c>
      <c r="E45" s="166">
        <v>1063</v>
      </c>
      <c r="F45" s="166">
        <v>1345</v>
      </c>
      <c r="G45" s="166">
        <v>1511</v>
      </c>
      <c r="H45" s="166">
        <v>1991</v>
      </c>
      <c r="I45" s="167">
        <f t="shared" si="26"/>
        <v>0.31767041694242226</v>
      </c>
      <c r="J45" s="167">
        <f t="shared" si="23"/>
        <v>3.965858954056988E-3</v>
      </c>
      <c r="K45" s="166">
        <v>7751</v>
      </c>
      <c r="L45" s="166">
        <v>4535</v>
      </c>
      <c r="M45" s="166">
        <v>18088</v>
      </c>
      <c r="N45" s="166">
        <v>21594</v>
      </c>
      <c r="O45" s="166">
        <v>22419</v>
      </c>
      <c r="P45" s="166">
        <v>18490</v>
      </c>
      <c r="Q45" s="167">
        <f t="shared" si="27"/>
        <v>-0.17525313350283245</v>
      </c>
      <c r="R45" s="167">
        <f t="shared" si="25"/>
        <v>8.0590678678992816E-3</v>
      </c>
      <c r="S45" s="166">
        <v>8636</v>
      </c>
      <c r="T45" s="166">
        <v>19151</v>
      </c>
      <c r="U45" s="166">
        <v>22939</v>
      </c>
      <c r="V45" s="166">
        <v>23930</v>
      </c>
      <c r="W45" s="166">
        <v>20481</v>
      </c>
      <c r="X45" s="167">
        <f t="shared" si="28"/>
        <v>-0.1441287087338069</v>
      </c>
      <c r="Y45" s="167">
        <f t="shared" si="29"/>
        <v>7.3242035585737815E-3</v>
      </c>
    </row>
    <row r="46" spans="1:25" x14ac:dyDescent="0.25">
      <c r="A46" s="57"/>
      <c r="B46" s="165" t="s">
        <v>130</v>
      </c>
      <c r="C46" s="166">
        <v>1095</v>
      </c>
      <c r="D46" s="166">
        <v>13</v>
      </c>
      <c r="E46" s="166">
        <v>1595</v>
      </c>
      <c r="F46" s="166">
        <v>1666</v>
      </c>
      <c r="G46" s="166">
        <v>984</v>
      </c>
      <c r="H46" s="166">
        <v>1173</v>
      </c>
      <c r="I46" s="167">
        <f t="shared" si="26"/>
        <v>0.19207317073170738</v>
      </c>
      <c r="J46" s="167">
        <f t="shared" si="23"/>
        <v>2.336490483731214E-3</v>
      </c>
      <c r="K46" s="166">
        <v>2224</v>
      </c>
      <c r="L46" s="166">
        <v>762</v>
      </c>
      <c r="M46" s="166">
        <v>3713</v>
      </c>
      <c r="N46" s="166">
        <v>4562</v>
      </c>
      <c r="O46" s="166">
        <v>4273</v>
      </c>
      <c r="P46" s="166">
        <v>5312</v>
      </c>
      <c r="Q46" s="167">
        <f t="shared" si="27"/>
        <v>0.24315469225368602</v>
      </c>
      <c r="R46" s="167">
        <f t="shared" si="25"/>
        <v>2.3152930510698206E-3</v>
      </c>
      <c r="S46" s="166">
        <v>3319</v>
      </c>
      <c r="T46" s="166">
        <v>5308</v>
      </c>
      <c r="U46" s="166">
        <v>6228</v>
      </c>
      <c r="V46" s="166">
        <v>5257</v>
      </c>
      <c r="W46" s="166">
        <v>6485</v>
      </c>
      <c r="X46" s="167">
        <f t="shared" si="28"/>
        <v>0.23359330416587398</v>
      </c>
      <c r="Y46" s="167">
        <f t="shared" si="29"/>
        <v>2.319098680599139E-3</v>
      </c>
    </row>
    <row r="47" spans="1:25" x14ac:dyDescent="0.25">
      <c r="A47" s="57"/>
      <c r="B47" s="165" t="s">
        <v>133</v>
      </c>
      <c r="C47" s="166">
        <v>1063</v>
      </c>
      <c r="D47" s="166">
        <v>13</v>
      </c>
      <c r="E47" s="166">
        <v>781</v>
      </c>
      <c r="F47" s="166">
        <v>1075</v>
      </c>
      <c r="G47" s="166">
        <v>873</v>
      </c>
      <c r="H47" s="166">
        <v>779</v>
      </c>
      <c r="I47" s="167">
        <f t="shared" si="26"/>
        <v>-0.10767468499427257</v>
      </c>
      <c r="J47" s="167">
        <f t="shared" si="23"/>
        <v>1.5516846435009511E-3</v>
      </c>
      <c r="K47" s="166">
        <v>3685</v>
      </c>
      <c r="L47" s="166">
        <v>642</v>
      </c>
      <c r="M47" s="166">
        <v>3143</v>
      </c>
      <c r="N47" s="166">
        <v>4863</v>
      </c>
      <c r="O47" s="166">
        <v>4514</v>
      </c>
      <c r="P47" s="166">
        <v>3917</v>
      </c>
      <c r="Q47" s="167">
        <f t="shared" si="27"/>
        <v>-0.13225520602569785</v>
      </c>
      <c r="R47" s="167">
        <f t="shared" si="25"/>
        <v>1.7072671086296098E-3</v>
      </c>
      <c r="S47" s="166">
        <v>4748</v>
      </c>
      <c r="T47" s="166">
        <v>3924</v>
      </c>
      <c r="U47" s="166">
        <v>5938</v>
      </c>
      <c r="V47" s="166">
        <v>5387</v>
      </c>
      <c r="W47" s="166">
        <v>4696</v>
      </c>
      <c r="X47" s="167">
        <f t="shared" si="28"/>
        <v>-0.12827176536105434</v>
      </c>
      <c r="Y47" s="167">
        <f t="shared" si="29"/>
        <v>1.6793349890660845E-3</v>
      </c>
    </row>
    <row r="48" spans="1:25" x14ac:dyDescent="0.25">
      <c r="A48" s="57"/>
      <c r="B48" s="170" t="s">
        <v>147</v>
      </c>
      <c r="C48" s="171">
        <f t="shared" ref="C48" si="30">C40-SUM(C41:C47)</f>
        <v>12186</v>
      </c>
      <c r="D48" s="171">
        <f t="shared" ref="D48:H48" si="31">D40-SUM(D41:D47)</f>
        <v>6234</v>
      </c>
      <c r="E48" s="171">
        <f t="shared" si="31"/>
        <v>37893</v>
      </c>
      <c r="F48" s="171">
        <f t="shared" si="31"/>
        <v>44158</v>
      </c>
      <c r="G48" s="171">
        <f t="shared" si="31"/>
        <v>48275</v>
      </c>
      <c r="H48" s="171">
        <f t="shared" si="31"/>
        <v>45839</v>
      </c>
      <c r="I48" s="172">
        <f t="shared" si="26"/>
        <v>-5.0460901087519439E-2</v>
      </c>
      <c r="J48" s="172">
        <f t="shared" si="23"/>
        <v>9.1306383021104109E-2</v>
      </c>
      <c r="K48" s="171">
        <f t="shared" ref="K48:P48" si="32">K40-SUM(K41:K47)</f>
        <v>28474</v>
      </c>
      <c r="L48" s="171">
        <f t="shared" si="32"/>
        <v>16794</v>
      </c>
      <c r="M48" s="171">
        <f t="shared" si="32"/>
        <v>90328</v>
      </c>
      <c r="N48" s="171">
        <f t="shared" si="32"/>
        <v>97934</v>
      </c>
      <c r="O48" s="171">
        <f t="shared" si="32"/>
        <v>103471</v>
      </c>
      <c r="P48" s="171">
        <f t="shared" si="32"/>
        <v>120682</v>
      </c>
      <c r="Q48" s="172">
        <f t="shared" si="27"/>
        <v>0.16633646142397396</v>
      </c>
      <c r="R48" s="172">
        <f t="shared" si="25"/>
        <v>5.2600564003992482E-2</v>
      </c>
      <c r="S48" s="171">
        <f>S40-SUM(S41:S47)</f>
        <v>40660</v>
      </c>
      <c r="T48" s="171">
        <f>T40-SUM(T41:T47)</f>
        <v>128221</v>
      </c>
      <c r="U48" s="171">
        <f>U40-SUM(U41:U47)</f>
        <v>142092</v>
      </c>
      <c r="V48" s="171">
        <f>V40-SUM(V41:V47)</f>
        <v>151746</v>
      </c>
      <c r="W48" s="171">
        <f>W40-SUM(W41:W47)</f>
        <v>166521</v>
      </c>
      <c r="X48" s="172">
        <f t="shared" si="28"/>
        <v>9.736665216875573E-2</v>
      </c>
      <c r="Y48" s="172">
        <f t="shared" si="29"/>
        <v>5.9549519104402357E-2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1055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9247</v>
      </c>
      <c r="T50" s="178">
        <f>T51+T54</f>
        <v>22508</v>
      </c>
      <c r="U50" s="178">
        <f>U51+U54</f>
        <v>32923</v>
      </c>
      <c r="V50" s="178">
        <f>V51+V54</f>
        <v>28494</v>
      </c>
      <c r="W50" s="178">
        <f>W51+W54</f>
        <v>27551</v>
      </c>
      <c r="X50" s="179">
        <f>IFERROR(W50/V50-1,"-")</f>
        <v>-3.3094686600687817E-2</v>
      </c>
      <c r="Y50" s="179">
        <f>W50/W$8</f>
        <v>9.8525038934752333E-3</v>
      </c>
    </row>
    <row r="51" spans="1:25" x14ac:dyDescent="0.25">
      <c r="A51" s="57"/>
      <c r="B51" s="161" t="s">
        <v>99</v>
      </c>
      <c r="C51" s="162">
        <v>890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1663</v>
      </c>
      <c r="T51" s="162">
        <v>3711</v>
      </c>
      <c r="U51" s="162">
        <v>14572</v>
      </c>
      <c r="V51" s="162">
        <v>7752</v>
      </c>
      <c r="W51" s="162">
        <v>5603</v>
      </c>
      <c r="X51" s="163">
        <f>IFERROR(W51/V51-1,"-")</f>
        <v>-0.27721878224974206</v>
      </c>
      <c r="Y51" s="163">
        <f>W51/W$8</f>
        <v>2.0036869556510372E-3</v>
      </c>
    </row>
    <row r="52" spans="1:25" x14ac:dyDescent="0.25">
      <c r="A52" s="57"/>
      <c r="B52" s="165" t="s">
        <v>105</v>
      </c>
      <c r="C52" s="166">
        <v>890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1257</v>
      </c>
      <c r="T52" s="166">
        <v>1903</v>
      </c>
      <c r="U52" s="166">
        <v>10834</v>
      </c>
      <c r="V52" s="166">
        <v>5190</v>
      </c>
      <c r="W52" s="166">
        <v>3256</v>
      </c>
      <c r="X52" s="167">
        <f>IFERROR(W52/V52-1,"-")</f>
        <v>-0.37263969171483624</v>
      </c>
      <c r="Y52" s="167">
        <f>W52/W$8</f>
        <v>1.1643770707834692E-3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1808</v>
      </c>
      <c r="U53" s="166">
        <v>3738</v>
      </c>
      <c r="V53" s="166">
        <v>2562</v>
      </c>
      <c r="W53" s="166">
        <v>2347</v>
      </c>
      <c r="X53" s="167">
        <f>IFERROR(W53/V53-1,"-")</f>
        <v>-8.391881342701013E-2</v>
      </c>
      <c r="Y53" s="167">
        <f>W53/W$8</f>
        <v>8.3930988486756821E-4</v>
      </c>
    </row>
    <row r="54" spans="1:25" x14ac:dyDescent="0.25">
      <c r="A54" s="57"/>
      <c r="B54" s="161" t="s">
        <v>109</v>
      </c>
      <c r="C54" s="162">
        <v>165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7584</v>
      </c>
      <c r="T54" s="162">
        <v>18797</v>
      </c>
      <c r="U54" s="162">
        <v>18351</v>
      </c>
      <c r="V54" s="162">
        <v>20742</v>
      </c>
      <c r="W54" s="162">
        <v>21948</v>
      </c>
      <c r="X54" s="163">
        <f>IFERROR(W54/V54-1,"-")</f>
        <v>5.8142898466878812E-2</v>
      </c>
      <c r="Y54" s="163">
        <f>W54/W$8</f>
        <v>7.8488169378241948E-3</v>
      </c>
    </row>
    <row r="55" spans="1:25" s="57" customFormat="1" x14ac:dyDescent="0.25">
      <c r="B55" s="165" t="s">
        <v>112</v>
      </c>
      <c r="C55" s="166">
        <v>14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2315</v>
      </c>
      <c r="T55" s="166">
        <v>6815</v>
      </c>
      <c r="U55" s="166">
        <v>5827</v>
      </c>
      <c r="V55" s="166">
        <v>7309</v>
      </c>
      <c r="W55" s="166">
        <v>7932</v>
      </c>
      <c r="X55" s="167">
        <f t="shared" ref="X55:X62" si="39">IFERROR(W55/V55-1,"-")</f>
        <v>8.5237378574360312E-2</v>
      </c>
      <c r="Y55" s="167">
        <f t="shared" ref="Y55:Y62" si="40">W55/W$8</f>
        <v>2.836559866540073E-3</v>
      </c>
    </row>
    <row r="56" spans="1:25" s="57" customFormat="1" x14ac:dyDescent="0.25">
      <c r="B56" s="165" t="s">
        <v>115</v>
      </c>
      <c r="C56" s="166">
        <v>37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2201</v>
      </c>
      <c r="T56" s="166">
        <v>4238</v>
      </c>
      <c r="U56" s="166">
        <v>3135</v>
      </c>
      <c r="V56" s="166">
        <v>4049</v>
      </c>
      <c r="W56" s="166">
        <v>4171</v>
      </c>
      <c r="X56" s="167">
        <f t="shared" si="39"/>
        <v>3.0130896517658767E-2</v>
      </c>
      <c r="Y56" s="167">
        <f t="shared" si="40"/>
        <v>1.4915899146922143E-3</v>
      </c>
    </row>
    <row r="57" spans="1:25" x14ac:dyDescent="0.25">
      <c r="A57" s="57"/>
      <c r="B57" s="165" t="s">
        <v>118</v>
      </c>
      <c r="C57" s="166">
        <v>35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428</v>
      </c>
      <c r="T57" s="166">
        <v>1532</v>
      </c>
      <c r="U57" s="166">
        <v>1919</v>
      </c>
      <c r="V57" s="166">
        <v>1507</v>
      </c>
      <c r="W57" s="166">
        <v>1676</v>
      </c>
      <c r="X57" s="167">
        <f t="shared" si="39"/>
        <v>0.11214333112143327</v>
      </c>
      <c r="Y57" s="167">
        <f t="shared" si="40"/>
        <v>5.9935379933448842E-4</v>
      </c>
    </row>
    <row r="58" spans="1:25" x14ac:dyDescent="0.25">
      <c r="A58" s="57"/>
      <c r="B58" s="165" t="s">
        <v>125</v>
      </c>
      <c r="C58" s="166">
        <v>25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230</v>
      </c>
      <c r="T58" s="166">
        <v>558</v>
      </c>
      <c r="U58" s="166">
        <v>409</v>
      </c>
      <c r="V58" s="166">
        <v>679</v>
      </c>
      <c r="W58" s="166">
        <v>657</v>
      </c>
      <c r="X58" s="167">
        <f t="shared" si="39"/>
        <v>-3.2400589101620025E-2</v>
      </c>
      <c r="Y58" s="167">
        <f t="shared" si="40"/>
        <v>2.3494955021644324E-4</v>
      </c>
    </row>
    <row r="59" spans="1:25" x14ac:dyDescent="0.25">
      <c r="A59" s="57"/>
      <c r="B59" s="165" t="s">
        <v>121</v>
      </c>
      <c r="C59" s="166">
        <v>16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151</v>
      </c>
      <c r="T59" s="166">
        <v>484</v>
      </c>
      <c r="U59" s="166">
        <v>429</v>
      </c>
      <c r="V59" s="166">
        <v>435</v>
      </c>
      <c r="W59" s="166">
        <v>564</v>
      </c>
      <c r="X59" s="167">
        <f t="shared" si="39"/>
        <v>0.29655172413793096</v>
      </c>
      <c r="Y59" s="167">
        <f t="shared" si="40"/>
        <v>2.0169185132735767E-4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62</v>
      </c>
      <c r="U60" s="166">
        <v>159</v>
      </c>
      <c r="V60" s="166">
        <v>92</v>
      </c>
      <c r="W60" s="166">
        <v>172</v>
      </c>
      <c r="X60" s="167">
        <f t="shared" si="39"/>
        <v>0.86956521739130443</v>
      </c>
      <c r="Y60" s="167">
        <f t="shared" si="40"/>
        <v>6.1508862461534612E-5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97</v>
      </c>
      <c r="U61" s="166">
        <v>140</v>
      </c>
      <c r="V61" s="166">
        <v>90</v>
      </c>
      <c r="W61" s="166">
        <v>417</v>
      </c>
      <c r="X61" s="167">
        <f t="shared" si="39"/>
        <v>3.6333333333333337</v>
      </c>
      <c r="Y61" s="167">
        <f t="shared" si="40"/>
        <v>1.4912323050267402E-4</v>
      </c>
    </row>
    <row r="62" spans="1:25" x14ac:dyDescent="0.25">
      <c r="A62" s="57"/>
      <c r="B62" s="170" t="s">
        <v>147</v>
      </c>
      <c r="C62" s="171">
        <f t="shared" ref="C62" si="41">C54-SUM(C55:C61)</f>
        <v>38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2078</v>
      </c>
      <c r="T62" s="171">
        <f>T54-SUM(T55:T61)</f>
        <v>5011</v>
      </c>
      <c r="U62" s="171">
        <f>U54-SUM(U55:U61)</f>
        <v>6333</v>
      </c>
      <c r="V62" s="171">
        <f>V54-SUM(V55:V61)</f>
        <v>6581</v>
      </c>
      <c r="W62" s="171">
        <f>W54-SUM(W55:W61)</f>
        <v>6359</v>
      </c>
      <c r="X62" s="172">
        <f t="shared" si="39"/>
        <v>-3.3733475155751425E-2</v>
      </c>
      <c r="Y62" s="172">
        <f t="shared" si="40"/>
        <v>2.2740398627494104E-3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27988</v>
      </c>
      <c r="L64" s="178">
        <f t="shared" si="46"/>
        <v>25235</v>
      </c>
      <c r="M64" s="178">
        <f t="shared" si="46"/>
        <v>0</v>
      </c>
      <c r="N64" s="178">
        <f t="shared" si="46"/>
        <v>54117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29928</v>
      </c>
      <c r="T64" s="178">
        <f>T65+T68</f>
        <v>100008</v>
      </c>
      <c r="U64" s="178">
        <f>U65+U68</f>
        <v>115270</v>
      </c>
      <c r="V64" s="178">
        <f>V65+V68</f>
        <v>132160</v>
      </c>
      <c r="W64" s="178">
        <f>W65+W68</f>
        <v>102901</v>
      </c>
      <c r="X64" s="179">
        <f>IFERROR(W64/V64-1,"-")</f>
        <v>-0.22139073849878932</v>
      </c>
      <c r="Y64" s="179">
        <f>W64/W$8</f>
        <v>3.6798392186944029E-2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11254</v>
      </c>
      <c r="L65" s="162">
        <v>14677</v>
      </c>
      <c r="M65" s="162">
        <v>0</v>
      </c>
      <c r="N65" s="162">
        <v>23432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11351</v>
      </c>
      <c r="T65" s="162">
        <v>27176</v>
      </c>
      <c r="U65" s="162">
        <v>29241</v>
      </c>
      <c r="V65" s="162">
        <v>39888</v>
      </c>
      <c r="W65" s="162">
        <v>29124</v>
      </c>
      <c r="X65" s="163">
        <f>IFERROR(W65/V65-1,"-")</f>
        <v>-0.26985559566786999</v>
      </c>
      <c r="Y65" s="163">
        <f>W65/W$8</f>
        <v>1.0415023897265896E-2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3946</v>
      </c>
      <c r="L66" s="166">
        <v>13481</v>
      </c>
      <c r="M66" s="166">
        <v>0</v>
      </c>
      <c r="N66" s="166">
        <v>16493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4003</v>
      </c>
      <c r="T66" s="166">
        <v>22180</v>
      </c>
      <c r="U66" s="166">
        <v>20844</v>
      </c>
      <c r="V66" s="166">
        <v>23962</v>
      </c>
      <c r="W66" s="166">
        <v>9961</v>
      </c>
      <c r="X66" s="167">
        <f>IFERROR(W66/V66-1,"-")</f>
        <v>-0.58430014189132795</v>
      </c>
      <c r="Y66" s="167">
        <f>W66/W$8</f>
        <v>3.5621498777868967E-3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7308</v>
      </c>
      <c r="L67" s="166">
        <v>1196</v>
      </c>
      <c r="M67" s="166">
        <v>0</v>
      </c>
      <c r="N67" s="166">
        <v>6939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7348</v>
      </c>
      <c r="T67" s="166">
        <v>4996</v>
      </c>
      <c r="U67" s="166">
        <v>8397</v>
      </c>
      <c r="V67" s="166">
        <v>15926</v>
      </c>
      <c r="W67" s="166">
        <v>19163</v>
      </c>
      <c r="X67" s="167">
        <f>IFERROR(W67/V67-1,"-")</f>
        <v>0.20325254301142781</v>
      </c>
      <c r="Y67" s="167">
        <f>W67/W$8</f>
        <v>6.8528740194789984E-3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16734</v>
      </c>
      <c r="L68" s="162">
        <v>10558</v>
      </c>
      <c r="M68" s="162">
        <v>0</v>
      </c>
      <c r="N68" s="162">
        <v>30685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18577</v>
      </c>
      <c r="T68" s="162">
        <v>72832</v>
      </c>
      <c r="U68" s="162">
        <v>86029</v>
      </c>
      <c r="V68" s="162">
        <v>92272</v>
      </c>
      <c r="W68" s="162">
        <v>73777</v>
      </c>
      <c r="X68" s="163">
        <f>IFERROR(W68/V68-1,"-")</f>
        <v>-0.20044000346800761</v>
      </c>
      <c r="Y68" s="163">
        <f>W68/W$8</f>
        <v>2.6383368289678133E-2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932</v>
      </c>
      <c r="M69" s="166">
        <v>0</v>
      </c>
      <c r="N69" s="166">
        <v>12658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35001</v>
      </c>
      <c r="U69" s="166">
        <v>32744</v>
      </c>
      <c r="V69" s="166">
        <v>32081</v>
      </c>
      <c r="W69" s="166">
        <v>31987</v>
      </c>
      <c r="X69" s="167">
        <f t="shared" ref="X69:X76" si="50">IFERROR(W69/V69-1,"-")</f>
        <v>-2.9300832268320809E-3</v>
      </c>
      <c r="Y69" s="167">
        <f t="shared" ref="Y69:Y76" si="51">W69/W$8</f>
        <v>1.1438860369518068E-2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2038</v>
      </c>
      <c r="L70" s="166">
        <v>1276</v>
      </c>
      <c r="M70" s="166">
        <v>0</v>
      </c>
      <c r="N70" s="166">
        <v>2697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2309</v>
      </c>
      <c r="T70" s="166">
        <v>5326</v>
      </c>
      <c r="U70" s="166">
        <v>5826</v>
      </c>
      <c r="V70" s="166">
        <v>6157</v>
      </c>
      <c r="W70" s="166">
        <v>6553</v>
      </c>
      <c r="X70" s="167">
        <f t="shared" si="50"/>
        <v>6.431703751827178E-2</v>
      </c>
      <c r="Y70" s="167">
        <f t="shared" si="51"/>
        <v>2.3434161378513741E-3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1895</v>
      </c>
      <c r="L71" s="166">
        <v>2286</v>
      </c>
      <c r="M71" s="166">
        <v>0</v>
      </c>
      <c r="N71" s="166">
        <v>2728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2459</v>
      </c>
      <c r="T71" s="166">
        <v>9592</v>
      </c>
      <c r="U71" s="166">
        <v>10213</v>
      </c>
      <c r="V71" s="166">
        <v>12857</v>
      </c>
      <c r="W71" s="166">
        <v>6959</v>
      </c>
      <c r="X71" s="167">
        <f t="shared" si="50"/>
        <v>-0.4587384304270048</v>
      </c>
      <c r="Y71" s="167">
        <f t="shared" si="51"/>
        <v>2.4886056620338336E-3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228</v>
      </c>
      <c r="L72" s="166">
        <v>570</v>
      </c>
      <c r="M72" s="166">
        <v>0</v>
      </c>
      <c r="N72" s="166">
        <v>882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250</v>
      </c>
      <c r="T72" s="166">
        <v>1217</v>
      </c>
      <c r="U72" s="166">
        <v>2262</v>
      </c>
      <c r="V72" s="166">
        <v>3104</v>
      </c>
      <c r="W72" s="166">
        <v>1732</v>
      </c>
      <c r="X72" s="167">
        <f t="shared" si="50"/>
        <v>-0.4420103092783505</v>
      </c>
      <c r="Y72" s="167">
        <f t="shared" si="51"/>
        <v>6.1937994060103454E-4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591</v>
      </c>
      <c r="L73" s="166">
        <v>660</v>
      </c>
      <c r="M73" s="166">
        <v>0</v>
      </c>
      <c r="N73" s="166">
        <v>940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591</v>
      </c>
      <c r="T73" s="166">
        <v>1818</v>
      </c>
      <c r="U73" s="166">
        <v>1876</v>
      </c>
      <c r="V73" s="166">
        <v>2598</v>
      </c>
      <c r="W73" s="166">
        <v>1905</v>
      </c>
      <c r="X73" s="167">
        <f t="shared" si="50"/>
        <v>-0.26674364896073899</v>
      </c>
      <c r="Y73" s="167">
        <f t="shared" si="51"/>
        <v>6.8124641272804319E-4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29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890</v>
      </c>
      <c r="U74" s="166">
        <v>3208</v>
      </c>
      <c r="V74" s="166">
        <v>1641</v>
      </c>
      <c r="W74" s="166">
        <v>829</v>
      </c>
      <c r="X74" s="167">
        <f t="shared" si="50"/>
        <v>-0.49482023156611821</v>
      </c>
      <c r="Y74" s="167">
        <f t="shared" si="51"/>
        <v>2.9645841267797788E-4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42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930</v>
      </c>
      <c r="V75" s="166">
        <v>203</v>
      </c>
      <c r="W75" s="166">
        <v>529</v>
      </c>
      <c r="X75" s="167">
        <f t="shared" si="50"/>
        <v>1.6059113300492611</v>
      </c>
      <c r="Y75" s="167">
        <f t="shared" si="51"/>
        <v>1.8917551303576633E-4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3826</v>
      </c>
      <c r="L76" s="171">
        <f t="shared" si="54"/>
        <v>4834</v>
      </c>
      <c r="M76" s="171">
        <f t="shared" si="54"/>
        <v>0</v>
      </c>
      <c r="N76" s="171">
        <f t="shared" si="54"/>
        <v>10709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4449</v>
      </c>
      <c r="T76" s="171">
        <f>T68-SUM(T69:T75)</f>
        <v>18704</v>
      </c>
      <c r="U76" s="171">
        <f>U68-SUM(U69:U75)</f>
        <v>28970</v>
      </c>
      <c r="V76" s="171">
        <f>V68-SUM(V69:V75)</f>
        <v>33631</v>
      </c>
      <c r="W76" s="171">
        <f>W68-SUM(W69:W75)</f>
        <v>23283</v>
      </c>
      <c r="X76" s="172">
        <f t="shared" si="50"/>
        <v>-0.30769230769230771</v>
      </c>
      <c r="Y76" s="172">
        <f t="shared" si="51"/>
        <v>8.3262258412320368E-3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25039</v>
      </c>
      <c r="D78" s="178">
        <f t="shared" si="55"/>
        <v>34362</v>
      </c>
      <c r="E78" s="178">
        <f t="shared" si="55"/>
        <v>67869</v>
      </c>
      <c r="F78" s="178">
        <f t="shared" si="55"/>
        <v>68827</v>
      </c>
      <c r="G78" s="178">
        <f t="shared" si="55"/>
        <v>77895</v>
      </c>
      <c r="H78" s="178">
        <f t="shared" si="55"/>
        <v>85846</v>
      </c>
      <c r="I78" s="179">
        <f>IFERROR(H78/G78-1,"-")</f>
        <v>0.10207330380640611</v>
      </c>
      <c r="J78" s="179">
        <f t="shared" ref="J78:J90" si="56">H78/H$8</f>
        <v>0.1709960460924039</v>
      </c>
      <c r="K78" s="178">
        <f t="shared" ref="K78:P78" si="57">K79+K82</f>
        <v>108496</v>
      </c>
      <c r="L78" s="178">
        <f t="shared" si="57"/>
        <v>92473</v>
      </c>
      <c r="M78" s="178">
        <f t="shared" si="57"/>
        <v>303815</v>
      </c>
      <c r="N78" s="178">
        <f t="shared" si="57"/>
        <v>360307</v>
      </c>
      <c r="O78" s="178">
        <f t="shared" si="57"/>
        <v>418592</v>
      </c>
      <c r="P78" s="178">
        <f t="shared" si="57"/>
        <v>415716</v>
      </c>
      <c r="Q78" s="179">
        <f>IFERROR(P78/O78-1,"-")</f>
        <v>-6.8706520908187185E-3</v>
      </c>
      <c r="R78" s="179">
        <f t="shared" ref="R78:R90" si="58">P78/P$8</f>
        <v>0.18119434601252665</v>
      </c>
      <c r="S78" s="178">
        <f>S79+S82</f>
        <v>133535</v>
      </c>
      <c r="T78" s="178">
        <f>T79+T82</f>
        <v>371684</v>
      </c>
      <c r="U78" s="178">
        <f>U79+U82</f>
        <v>429134</v>
      </c>
      <c r="V78" s="178">
        <f>V79+V82</f>
        <v>496487</v>
      </c>
      <c r="W78" s="178">
        <f>W79+W82</f>
        <v>501562</v>
      </c>
      <c r="X78" s="179">
        <f>IFERROR(W78/V78-1,"-")</f>
        <v>1.0221818496758184E-2</v>
      </c>
      <c r="Y78" s="179">
        <f>W78/W$8</f>
        <v>0.17936341903448966</v>
      </c>
    </row>
    <row r="79" spans="1:25" x14ac:dyDescent="0.25">
      <c r="A79" s="57"/>
      <c r="B79" s="161" t="s">
        <v>99</v>
      </c>
      <c r="C79" s="162">
        <v>8859</v>
      </c>
      <c r="D79" s="162">
        <v>21082</v>
      </c>
      <c r="E79" s="162">
        <v>35703</v>
      </c>
      <c r="F79" s="162">
        <v>35098</v>
      </c>
      <c r="G79" s="162">
        <v>38659</v>
      </c>
      <c r="H79" s="162">
        <v>45312</v>
      </c>
      <c r="I79" s="163">
        <f>IFERROR(H79/G79-1,"-")</f>
        <v>0.17209446700638931</v>
      </c>
      <c r="J79" s="163">
        <f t="shared" si="56"/>
        <v>9.0256655412471243E-2</v>
      </c>
      <c r="K79" s="162">
        <v>43669</v>
      </c>
      <c r="L79" s="162">
        <v>57501</v>
      </c>
      <c r="M79" s="162">
        <v>154371</v>
      </c>
      <c r="N79" s="162">
        <v>163183</v>
      </c>
      <c r="O79" s="162">
        <v>172978</v>
      </c>
      <c r="P79" s="162">
        <v>172183</v>
      </c>
      <c r="Q79" s="163">
        <f>IFERROR(P79/O79-1,"-")</f>
        <v>-4.5959601799072658E-3</v>
      </c>
      <c r="R79" s="163">
        <f t="shared" si="58"/>
        <v>7.5047835732747536E-2</v>
      </c>
      <c r="S79" s="162">
        <v>52528</v>
      </c>
      <c r="T79" s="162">
        <v>190074</v>
      </c>
      <c r="U79" s="162">
        <v>198281</v>
      </c>
      <c r="V79" s="162">
        <v>211637</v>
      </c>
      <c r="W79" s="162">
        <v>217495</v>
      </c>
      <c r="X79" s="163">
        <f>IFERROR(W79/V79-1,"-")</f>
        <v>2.7679470035957721E-2</v>
      </c>
      <c r="Y79" s="163">
        <f>W79/W$8</f>
        <v>7.7778314192275988E-2</v>
      </c>
    </row>
    <row r="80" spans="1:25" x14ac:dyDescent="0.25">
      <c r="A80" s="57"/>
      <c r="B80" s="165" t="s">
        <v>105</v>
      </c>
      <c r="C80" s="166">
        <v>3541</v>
      </c>
      <c r="D80" s="166">
        <v>13515</v>
      </c>
      <c r="E80" s="166">
        <v>22343</v>
      </c>
      <c r="F80" s="166">
        <v>22228</v>
      </c>
      <c r="G80" s="166">
        <v>20841</v>
      </c>
      <c r="H80" s="166">
        <v>22804</v>
      </c>
      <c r="I80" s="167">
        <f>IFERROR(H80/G80-1,"-")</f>
        <v>9.4189338323496852E-2</v>
      </c>
      <c r="J80" s="167">
        <f t="shared" si="56"/>
        <v>4.5423127869570847E-2</v>
      </c>
      <c r="K80" s="166">
        <v>6555</v>
      </c>
      <c r="L80" s="166">
        <v>13202</v>
      </c>
      <c r="M80" s="166">
        <v>23916</v>
      </c>
      <c r="N80" s="166">
        <v>19534</v>
      </c>
      <c r="O80" s="166">
        <v>31988</v>
      </c>
      <c r="P80" s="166">
        <v>26285</v>
      </c>
      <c r="Q80" s="167">
        <f>IFERROR(P80/O80-1,"-")</f>
        <v>-0.1782856071026635</v>
      </c>
      <c r="R80" s="167">
        <f t="shared" si="58"/>
        <v>1.1456603510423614E-2</v>
      </c>
      <c r="S80" s="166">
        <v>10096</v>
      </c>
      <c r="T80" s="166">
        <v>46259</v>
      </c>
      <c r="U80" s="166">
        <v>41762</v>
      </c>
      <c r="V80" s="166">
        <v>52829</v>
      </c>
      <c r="W80" s="166">
        <v>49089</v>
      </c>
      <c r="X80" s="167">
        <f>IFERROR(W80/V80-1,"-")</f>
        <v>-7.0794450017982569E-2</v>
      </c>
      <c r="Y80" s="167">
        <f>W80/W$8</f>
        <v>1.7554700868455071E-2</v>
      </c>
    </row>
    <row r="81" spans="1:25" x14ac:dyDescent="0.25">
      <c r="A81" s="57"/>
      <c r="B81" s="165" t="s">
        <v>102</v>
      </c>
      <c r="C81" s="166">
        <v>5318</v>
      </c>
      <c r="D81" s="166">
        <v>7567</v>
      </c>
      <c r="E81" s="166">
        <v>13360</v>
      </c>
      <c r="F81" s="166">
        <v>12870</v>
      </c>
      <c r="G81" s="166">
        <v>17818</v>
      </c>
      <c r="H81" s="166">
        <v>22508</v>
      </c>
      <c r="I81" s="167">
        <f>IFERROR(H81/G81-1,"-")</f>
        <v>0.26321697160175095</v>
      </c>
      <c r="J81" s="167">
        <f t="shared" si="56"/>
        <v>4.4833527542900396E-2</v>
      </c>
      <c r="K81" s="166">
        <v>37114</v>
      </c>
      <c r="L81" s="166">
        <v>44299</v>
      </c>
      <c r="M81" s="166">
        <v>130455</v>
      </c>
      <c r="N81" s="166">
        <v>143649</v>
      </c>
      <c r="O81" s="166">
        <v>140990</v>
      </c>
      <c r="P81" s="166">
        <v>145898</v>
      </c>
      <c r="Q81" s="167">
        <f>IFERROR(P81/O81-1,"-")</f>
        <v>3.4810979502092332E-2</v>
      </c>
      <c r="R81" s="167">
        <f t="shared" si="58"/>
        <v>6.3591232222323921E-2</v>
      </c>
      <c r="S81" s="166">
        <v>42432</v>
      </c>
      <c r="T81" s="166">
        <v>143815</v>
      </c>
      <c r="U81" s="166">
        <v>156519</v>
      </c>
      <c r="V81" s="166">
        <v>158808</v>
      </c>
      <c r="W81" s="166">
        <v>168406</v>
      </c>
      <c r="X81" s="167">
        <f>IFERROR(W81/V81-1,"-")</f>
        <v>6.043776132184786E-2</v>
      </c>
      <c r="Y81" s="167">
        <f>W81/W$8</f>
        <v>6.0223613323820917E-2</v>
      </c>
    </row>
    <row r="82" spans="1:25" x14ac:dyDescent="0.25">
      <c r="A82" s="57"/>
      <c r="B82" s="161" t="s">
        <v>109</v>
      </c>
      <c r="C82" s="162">
        <v>16180</v>
      </c>
      <c r="D82" s="162">
        <v>13280</v>
      </c>
      <c r="E82" s="162">
        <v>32166</v>
      </c>
      <c r="F82" s="162">
        <v>33729</v>
      </c>
      <c r="G82" s="162">
        <v>39236</v>
      </c>
      <c r="H82" s="162">
        <v>40534</v>
      </c>
      <c r="I82" s="163">
        <f>IFERROR(H82/G82-1,"-")</f>
        <v>3.3081863594657923E-2</v>
      </c>
      <c r="J82" s="163">
        <f t="shared" si="56"/>
        <v>8.0739390679932674E-2</v>
      </c>
      <c r="K82" s="162">
        <v>64827</v>
      </c>
      <c r="L82" s="162">
        <v>34972</v>
      </c>
      <c r="M82" s="162">
        <v>149444</v>
      </c>
      <c r="N82" s="162">
        <v>197124</v>
      </c>
      <c r="O82" s="162">
        <v>245614</v>
      </c>
      <c r="P82" s="162">
        <v>243533</v>
      </c>
      <c r="Q82" s="163">
        <f>IFERROR(P82/O82-1,"-")</f>
        <v>-8.4726440675205739E-3</v>
      </c>
      <c r="R82" s="163">
        <f t="shared" si="58"/>
        <v>0.1061465102797791</v>
      </c>
      <c r="S82" s="162">
        <v>81007</v>
      </c>
      <c r="T82" s="162">
        <v>181610</v>
      </c>
      <c r="U82" s="162">
        <v>230853</v>
      </c>
      <c r="V82" s="162">
        <v>284850</v>
      </c>
      <c r="W82" s="162">
        <v>284067</v>
      </c>
      <c r="X82" s="163">
        <f>IFERROR(W82/V82-1,"-")</f>
        <v>-2.7488151658767723E-3</v>
      </c>
      <c r="Y82" s="163">
        <f>W82/W$8</f>
        <v>0.10158510484221367</v>
      </c>
    </row>
    <row r="83" spans="1:25" s="57" customFormat="1" x14ac:dyDescent="0.25">
      <c r="B83" s="165" t="s">
        <v>112</v>
      </c>
      <c r="C83" s="166">
        <v>2151</v>
      </c>
      <c r="D83" s="166">
        <v>1593</v>
      </c>
      <c r="E83" s="166">
        <v>3516</v>
      </c>
      <c r="F83" s="166">
        <v>4496</v>
      </c>
      <c r="G83" s="166">
        <v>5728</v>
      </c>
      <c r="H83" s="166">
        <v>5854</v>
      </c>
      <c r="I83" s="167">
        <f t="shared" ref="I83:I90" si="59">IFERROR(H83/G83-1,"-")</f>
        <v>2.1997206703910699E-2</v>
      </c>
      <c r="J83" s="167">
        <f t="shared" si="56"/>
        <v>1.1660541595705478E-2</v>
      </c>
      <c r="K83" s="166">
        <v>13375</v>
      </c>
      <c r="L83" s="166">
        <v>2045</v>
      </c>
      <c r="M83" s="166">
        <v>34949</v>
      </c>
      <c r="N83" s="166">
        <v>45631</v>
      </c>
      <c r="O83" s="166">
        <v>56321</v>
      </c>
      <c r="P83" s="166">
        <v>60517</v>
      </c>
      <c r="Q83" s="167">
        <f t="shared" ref="Q83:Q90" si="60">IFERROR(P83/O83-1,"-")</f>
        <v>7.4501518083840867E-2</v>
      </c>
      <c r="R83" s="167">
        <f t="shared" si="58"/>
        <v>2.6376993518748556E-2</v>
      </c>
      <c r="S83" s="166">
        <v>15526</v>
      </c>
      <c r="T83" s="166">
        <v>38465</v>
      </c>
      <c r="U83" s="166">
        <v>50127</v>
      </c>
      <c r="V83" s="166">
        <v>62049</v>
      </c>
      <c r="W83" s="166">
        <v>66371</v>
      </c>
      <c r="X83" s="167">
        <f t="shared" ref="X83:X90" si="61">IFERROR(W83/V83-1,"-")</f>
        <v>6.965462779416276E-2</v>
      </c>
      <c r="Y83" s="167">
        <f t="shared" ref="Y83:Y90" si="62">W83/W$8</f>
        <v>2.3734911107177403E-2</v>
      </c>
    </row>
    <row r="84" spans="1:25" s="57" customFormat="1" x14ac:dyDescent="0.25">
      <c r="B84" s="165" t="s">
        <v>115</v>
      </c>
      <c r="C84" s="166">
        <v>4746</v>
      </c>
      <c r="D84" s="166">
        <v>2687</v>
      </c>
      <c r="E84" s="166">
        <v>7989</v>
      </c>
      <c r="F84" s="166">
        <v>9150</v>
      </c>
      <c r="G84" s="166">
        <v>9578</v>
      </c>
      <c r="H84" s="166">
        <v>9055</v>
      </c>
      <c r="I84" s="167">
        <f t="shared" si="59"/>
        <v>-5.4604301524326604E-2</v>
      </c>
      <c r="J84" s="167">
        <f t="shared" si="56"/>
        <v>1.8036591074327486E-2</v>
      </c>
      <c r="K84" s="166">
        <v>25163</v>
      </c>
      <c r="L84" s="166">
        <v>8482</v>
      </c>
      <c r="M84" s="166">
        <v>50132</v>
      </c>
      <c r="N84" s="166">
        <v>59976</v>
      </c>
      <c r="O84" s="166">
        <v>67700</v>
      </c>
      <c r="P84" s="166">
        <v>66643</v>
      </c>
      <c r="Q84" s="167">
        <f t="shared" si="60"/>
        <v>-1.5612998522895105E-2</v>
      </c>
      <c r="R84" s="167">
        <f t="shared" si="58"/>
        <v>2.9047077334797826E-2</v>
      </c>
      <c r="S84" s="166">
        <v>29909</v>
      </c>
      <c r="T84" s="166">
        <v>58121</v>
      </c>
      <c r="U84" s="166">
        <v>69126</v>
      </c>
      <c r="V84" s="166">
        <v>77278</v>
      </c>
      <c r="W84" s="166">
        <v>75698</v>
      </c>
      <c r="X84" s="167">
        <f t="shared" si="61"/>
        <v>-2.0445663707652884E-2</v>
      </c>
      <c r="Y84" s="167">
        <f t="shared" si="62"/>
        <v>2.707033645705376E-2</v>
      </c>
    </row>
    <row r="85" spans="1:25" x14ac:dyDescent="0.25">
      <c r="A85" s="57"/>
      <c r="B85" s="165" t="s">
        <v>118</v>
      </c>
      <c r="C85" s="166">
        <v>1365</v>
      </c>
      <c r="D85" s="166">
        <v>2999</v>
      </c>
      <c r="E85" s="166">
        <v>4028</v>
      </c>
      <c r="F85" s="166">
        <v>3804</v>
      </c>
      <c r="G85" s="166">
        <v>3985</v>
      </c>
      <c r="H85" s="166">
        <v>4168</v>
      </c>
      <c r="I85" s="167">
        <f t="shared" si="59"/>
        <v>4.5922208281053978E-2</v>
      </c>
      <c r="J85" s="167">
        <f t="shared" si="56"/>
        <v>8.3022100052785163E-3</v>
      </c>
      <c r="K85" s="166">
        <v>4166</v>
      </c>
      <c r="L85" s="166">
        <v>5046</v>
      </c>
      <c r="M85" s="166">
        <v>12720</v>
      </c>
      <c r="N85" s="166">
        <v>19657</v>
      </c>
      <c r="O85" s="166">
        <v>31941</v>
      </c>
      <c r="P85" s="166">
        <v>28305</v>
      </c>
      <c r="Q85" s="167">
        <f t="shared" si="60"/>
        <v>-0.11383488306565226</v>
      </c>
      <c r="R85" s="167">
        <f t="shared" si="58"/>
        <v>1.2337042509512664E-2</v>
      </c>
      <c r="S85" s="166">
        <v>5531</v>
      </c>
      <c r="T85" s="166">
        <v>16748</v>
      </c>
      <c r="U85" s="166">
        <v>23461</v>
      </c>
      <c r="V85" s="166">
        <v>35926</v>
      </c>
      <c r="W85" s="166">
        <v>32473</v>
      </c>
      <c r="X85" s="167">
        <f t="shared" si="61"/>
        <v>-9.6114234816010669E-2</v>
      </c>
      <c r="Y85" s="167">
        <f t="shared" si="62"/>
        <v>1.161265866693845E-2</v>
      </c>
    </row>
    <row r="86" spans="1:25" x14ac:dyDescent="0.25">
      <c r="A86" s="57"/>
      <c r="B86" s="165" t="s">
        <v>125</v>
      </c>
      <c r="C86" s="166">
        <v>236</v>
      </c>
      <c r="D86" s="166">
        <v>248</v>
      </c>
      <c r="E86" s="166">
        <v>790</v>
      </c>
      <c r="F86" s="166">
        <v>728</v>
      </c>
      <c r="G86" s="166">
        <v>952</v>
      </c>
      <c r="H86" s="166">
        <v>1013</v>
      </c>
      <c r="I86" s="167">
        <f t="shared" si="59"/>
        <v>6.4075630252100835E-2</v>
      </c>
      <c r="J86" s="167">
        <f t="shared" si="56"/>
        <v>2.0177876044498891E-3</v>
      </c>
      <c r="K86" s="166">
        <v>1059</v>
      </c>
      <c r="L86" s="166">
        <v>1067</v>
      </c>
      <c r="M86" s="166">
        <v>2872</v>
      </c>
      <c r="N86" s="166">
        <v>3651</v>
      </c>
      <c r="O86" s="166">
        <v>7091</v>
      </c>
      <c r="P86" s="166">
        <v>7339</v>
      </c>
      <c r="Q86" s="167">
        <f t="shared" si="60"/>
        <v>3.4973910590889945E-2</v>
      </c>
      <c r="R86" s="167">
        <f t="shared" si="58"/>
        <v>3.1987830763933385E-3</v>
      </c>
      <c r="S86" s="166">
        <v>1295</v>
      </c>
      <c r="T86" s="166">
        <v>3662</v>
      </c>
      <c r="U86" s="166">
        <v>4379</v>
      </c>
      <c r="V86" s="166">
        <v>8043</v>
      </c>
      <c r="W86" s="166">
        <v>8352</v>
      </c>
      <c r="X86" s="167">
        <f t="shared" si="61"/>
        <v>3.8418500559492808E-2</v>
      </c>
      <c r="Y86" s="167">
        <f t="shared" si="62"/>
        <v>2.9867559260391692E-3</v>
      </c>
    </row>
    <row r="87" spans="1:25" x14ac:dyDescent="0.25">
      <c r="A87" s="57"/>
      <c r="B87" s="165" t="s">
        <v>121</v>
      </c>
      <c r="C87" s="166">
        <v>164</v>
      </c>
      <c r="D87" s="166">
        <v>265</v>
      </c>
      <c r="E87" s="166">
        <v>614</v>
      </c>
      <c r="F87" s="166">
        <v>483</v>
      </c>
      <c r="G87" s="166">
        <v>497</v>
      </c>
      <c r="H87" s="166">
        <v>529</v>
      </c>
      <c r="I87" s="167">
        <f t="shared" si="59"/>
        <v>6.4386317907444646E-2</v>
      </c>
      <c r="J87" s="167">
        <f t="shared" si="56"/>
        <v>1.0537113946238808E-3</v>
      </c>
      <c r="K87" s="166">
        <v>1027</v>
      </c>
      <c r="L87" s="166">
        <v>1231</v>
      </c>
      <c r="M87" s="166">
        <v>2613</v>
      </c>
      <c r="N87" s="166">
        <v>3503</v>
      </c>
      <c r="O87" s="166">
        <v>4554</v>
      </c>
      <c r="P87" s="166">
        <v>4670</v>
      </c>
      <c r="Q87" s="167">
        <f t="shared" si="60"/>
        <v>2.5472112428634119E-2</v>
      </c>
      <c r="R87" s="167">
        <f t="shared" si="58"/>
        <v>2.0354703592801323E-3</v>
      </c>
      <c r="S87" s="166">
        <v>1191</v>
      </c>
      <c r="T87" s="166">
        <v>3227</v>
      </c>
      <c r="U87" s="166">
        <v>3986</v>
      </c>
      <c r="V87" s="166">
        <v>5051</v>
      </c>
      <c r="W87" s="166">
        <v>5199</v>
      </c>
      <c r="X87" s="167">
        <f t="shared" si="61"/>
        <v>2.9301128489408024E-2</v>
      </c>
      <c r="Y87" s="167">
        <f t="shared" si="62"/>
        <v>1.8592126507995259E-3</v>
      </c>
    </row>
    <row r="88" spans="1:25" x14ac:dyDescent="0.25">
      <c r="A88" s="57"/>
      <c r="B88" s="165" t="s">
        <v>130</v>
      </c>
      <c r="C88" s="166">
        <v>282</v>
      </c>
      <c r="D88" s="166">
        <v>84</v>
      </c>
      <c r="E88" s="166">
        <v>268</v>
      </c>
      <c r="F88" s="166">
        <v>296</v>
      </c>
      <c r="G88" s="166">
        <v>344</v>
      </c>
      <c r="H88" s="166">
        <v>359</v>
      </c>
      <c r="I88" s="167">
        <f t="shared" si="59"/>
        <v>4.3604651162790775E-2</v>
      </c>
      <c r="J88" s="167">
        <f t="shared" si="56"/>
        <v>7.15089585387473E-4</v>
      </c>
      <c r="K88" s="166">
        <v>1408</v>
      </c>
      <c r="L88" s="166">
        <v>65</v>
      </c>
      <c r="M88" s="166">
        <v>1626</v>
      </c>
      <c r="N88" s="166">
        <v>2216</v>
      </c>
      <c r="O88" s="166">
        <v>2149</v>
      </c>
      <c r="P88" s="166">
        <v>2217</v>
      </c>
      <c r="Q88" s="167">
        <f t="shared" si="60"/>
        <v>3.164262447650068E-2</v>
      </c>
      <c r="R88" s="167">
        <f t="shared" si="58"/>
        <v>9.6630359454476504E-4</v>
      </c>
      <c r="S88" s="166">
        <v>1690</v>
      </c>
      <c r="T88" s="166">
        <v>1894</v>
      </c>
      <c r="U88" s="166">
        <v>2512</v>
      </c>
      <c r="V88" s="166">
        <v>2493</v>
      </c>
      <c r="W88" s="166">
        <v>2576</v>
      </c>
      <c r="X88" s="167">
        <f t="shared" si="61"/>
        <v>3.3293221018852792E-2</v>
      </c>
      <c r="Y88" s="167">
        <f t="shared" si="62"/>
        <v>9.2120249826112299E-4</v>
      </c>
    </row>
    <row r="89" spans="1:25" x14ac:dyDescent="0.25">
      <c r="A89" s="57"/>
      <c r="B89" s="165" t="s">
        <v>133</v>
      </c>
      <c r="C89" s="166">
        <v>384</v>
      </c>
      <c r="D89" s="166">
        <v>114</v>
      </c>
      <c r="E89" s="166">
        <v>404</v>
      </c>
      <c r="F89" s="166">
        <v>391</v>
      </c>
      <c r="G89" s="166">
        <v>375</v>
      </c>
      <c r="H89" s="166">
        <v>461</v>
      </c>
      <c r="I89" s="167">
        <f t="shared" si="59"/>
        <v>0.22933333333333339</v>
      </c>
      <c r="J89" s="167">
        <f t="shared" si="56"/>
        <v>9.1826267092931773E-4</v>
      </c>
      <c r="K89" s="166">
        <v>1882</v>
      </c>
      <c r="L89" s="166">
        <v>125</v>
      </c>
      <c r="M89" s="166">
        <v>1251</v>
      </c>
      <c r="N89" s="166">
        <v>2159</v>
      </c>
      <c r="O89" s="166">
        <v>2609</v>
      </c>
      <c r="P89" s="166">
        <v>1694</v>
      </c>
      <c r="Q89" s="167">
        <f t="shared" si="60"/>
        <v>-0.35070908394020694</v>
      </c>
      <c r="R89" s="167">
        <f t="shared" si="58"/>
        <v>7.3834834874101577E-4</v>
      </c>
      <c r="S89" s="166">
        <v>2266</v>
      </c>
      <c r="T89" s="166">
        <v>1655</v>
      </c>
      <c r="U89" s="166">
        <v>2550</v>
      </c>
      <c r="V89" s="166">
        <v>2984</v>
      </c>
      <c r="W89" s="166">
        <v>2155</v>
      </c>
      <c r="X89" s="167">
        <f t="shared" si="61"/>
        <v>-0.27781501340482573</v>
      </c>
      <c r="Y89" s="167">
        <f t="shared" si="62"/>
        <v>7.7064882909655278E-4</v>
      </c>
    </row>
    <row r="90" spans="1:25" x14ac:dyDescent="0.25">
      <c r="A90" s="57"/>
      <c r="B90" s="170" t="s">
        <v>147</v>
      </c>
      <c r="C90" s="171">
        <f t="shared" ref="C90" si="63">C82-SUM(C83:C89)</f>
        <v>6852</v>
      </c>
      <c r="D90" s="171">
        <f t="shared" ref="D90:H90" si="64">D82-SUM(D83:D89)</f>
        <v>5290</v>
      </c>
      <c r="E90" s="171">
        <f t="shared" si="64"/>
        <v>14557</v>
      </c>
      <c r="F90" s="171">
        <f t="shared" si="64"/>
        <v>14381</v>
      </c>
      <c r="G90" s="171">
        <f t="shared" si="64"/>
        <v>17777</v>
      </c>
      <c r="H90" s="171">
        <f t="shared" si="64"/>
        <v>19095</v>
      </c>
      <c r="I90" s="172">
        <f t="shared" si="59"/>
        <v>7.414074365753498E-2</v>
      </c>
      <c r="J90" s="172">
        <f t="shared" si="56"/>
        <v>3.8035196749230629E-2</v>
      </c>
      <c r="K90" s="171">
        <f t="shared" ref="K90:P90" si="65">K82-SUM(K83:K89)</f>
        <v>16747</v>
      </c>
      <c r="L90" s="171">
        <f t="shared" si="65"/>
        <v>16911</v>
      </c>
      <c r="M90" s="171">
        <f t="shared" si="65"/>
        <v>43281</v>
      </c>
      <c r="N90" s="171">
        <f t="shared" si="65"/>
        <v>60331</v>
      </c>
      <c r="O90" s="171">
        <f t="shared" si="65"/>
        <v>73249</v>
      </c>
      <c r="P90" s="171">
        <f t="shared" si="65"/>
        <v>72148</v>
      </c>
      <c r="Q90" s="172">
        <f t="shared" si="60"/>
        <v>-1.5030921923848806E-2</v>
      </c>
      <c r="R90" s="172">
        <f t="shared" si="58"/>
        <v>3.1446491537760808E-2</v>
      </c>
      <c r="S90" s="171">
        <f>S82-SUM(S83:S89)</f>
        <v>23599</v>
      </c>
      <c r="T90" s="171">
        <f>T82-SUM(T83:T89)</f>
        <v>57838</v>
      </c>
      <c r="U90" s="171">
        <f>U82-SUM(U83:U89)</f>
        <v>74712</v>
      </c>
      <c r="V90" s="171">
        <f>V82-SUM(V83:V89)</f>
        <v>91026</v>
      </c>
      <c r="W90" s="171">
        <f>W82-SUM(W83:W89)</f>
        <v>91243</v>
      </c>
      <c r="X90" s="172">
        <f t="shared" si="61"/>
        <v>2.3839342605409541E-3</v>
      </c>
      <c r="Y90" s="172">
        <f t="shared" si="62"/>
        <v>3.2629378706847692E-2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2331</v>
      </c>
      <c r="F92" s="178">
        <f t="shared" si="66"/>
        <v>4009</v>
      </c>
      <c r="G92" s="178">
        <f t="shared" si="66"/>
        <v>4809</v>
      </c>
      <c r="H92" s="178">
        <f t="shared" si="66"/>
        <v>5323</v>
      </c>
      <c r="I92" s="179">
        <f>IFERROR(H92/G92-1,"-")</f>
        <v>0.10688292784362652</v>
      </c>
      <c r="J92" s="179">
        <f t="shared" ref="J92:J104" si="67">H92/H$8</f>
        <v>1.0602846415090581E-2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18103</v>
      </c>
      <c r="N92" s="178">
        <f t="shared" si="68"/>
        <v>26674</v>
      </c>
      <c r="O92" s="178">
        <f t="shared" si="68"/>
        <v>31881</v>
      </c>
      <c r="P92" s="178">
        <f t="shared" si="68"/>
        <v>30703</v>
      </c>
      <c r="Q92" s="179">
        <f>IFERROR(P92/O92-1,"-")</f>
        <v>-3.6949907468398102E-2</v>
      </c>
      <c r="R92" s="179">
        <f t="shared" ref="R92:R104" si="69">P92/P$8</f>
        <v>1.3382236925262933E-2</v>
      </c>
      <c r="S92" s="178">
        <f>S93+S96</f>
        <v>15531</v>
      </c>
      <c r="T92" s="178">
        <f>T93+T96</f>
        <v>32878</v>
      </c>
      <c r="U92" s="178">
        <f>U93+U96</f>
        <v>39668</v>
      </c>
      <c r="V92" s="178">
        <f>V93+V96</f>
        <v>36690</v>
      </c>
      <c r="W92" s="178">
        <f>W93+W96</f>
        <v>36026</v>
      </c>
      <c r="X92" s="179">
        <f>IFERROR(W92/V92-1,"-")</f>
        <v>-1.8097574270918515E-2</v>
      </c>
      <c r="Y92" s="179">
        <f>W92/W$8</f>
        <v>1.2883245808367709E-2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1880</v>
      </c>
      <c r="F93" s="162">
        <v>2733</v>
      </c>
      <c r="G93" s="162">
        <v>3448</v>
      </c>
      <c r="H93" s="162">
        <v>3844</v>
      </c>
      <c r="I93" s="163">
        <f>IFERROR(H93/G93-1,"-")</f>
        <v>0.11484918793503485</v>
      </c>
      <c r="J93" s="163">
        <f t="shared" si="67"/>
        <v>7.6568366747338332E-3</v>
      </c>
      <c r="K93" s="162">
        <v>4723</v>
      </c>
      <c r="L93" s="162">
        <v>0</v>
      </c>
      <c r="M93" s="162">
        <v>12694</v>
      </c>
      <c r="N93" s="162">
        <v>17187</v>
      </c>
      <c r="O93" s="162">
        <v>18613</v>
      </c>
      <c r="P93" s="162">
        <v>18194</v>
      </c>
      <c r="Q93" s="163">
        <f>IFERROR(P93/O93-1,"-")</f>
        <v>-2.2511148122280167E-2</v>
      </c>
      <c r="R93" s="163">
        <f t="shared" si="69"/>
        <v>7.9300530442703906E-3</v>
      </c>
      <c r="S93" s="162">
        <v>9589</v>
      </c>
      <c r="T93" s="162">
        <v>21277</v>
      </c>
      <c r="U93" s="162">
        <v>26478</v>
      </c>
      <c r="V93" s="162">
        <v>22061</v>
      </c>
      <c r="W93" s="162">
        <v>22038</v>
      </c>
      <c r="X93" s="163">
        <f>IFERROR(W93/V93-1,"-")</f>
        <v>-1.0425638003717097E-3</v>
      </c>
      <c r="Y93" s="163">
        <f>W93/W$8</f>
        <v>7.881001807716859E-3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1395</v>
      </c>
      <c r="F94" s="166">
        <v>1913</v>
      </c>
      <c r="G94" s="166">
        <v>2498</v>
      </c>
      <c r="H94" s="166">
        <v>2800</v>
      </c>
      <c r="I94" s="167">
        <f>IFERROR(H94/G94-1,"-")</f>
        <v>0.12089671737389907</v>
      </c>
      <c r="J94" s="167">
        <f t="shared" si="67"/>
        <v>5.5773003874231876E-3</v>
      </c>
      <c r="K94" s="166">
        <v>2176</v>
      </c>
      <c r="L94" s="166">
        <v>0</v>
      </c>
      <c r="M94" s="166">
        <v>5585</v>
      </c>
      <c r="N94" s="166">
        <v>4042</v>
      </c>
      <c r="O94" s="166">
        <v>3958</v>
      </c>
      <c r="P94" s="166">
        <v>5018</v>
      </c>
      <c r="Q94" s="167">
        <f>IFERROR(P94/O94-1,"-")</f>
        <v>0.26781202627589695</v>
      </c>
      <c r="R94" s="167">
        <f t="shared" si="69"/>
        <v>2.1871499492222063E-3</v>
      </c>
      <c r="S94" s="166">
        <v>5251</v>
      </c>
      <c r="T94" s="166">
        <v>10214</v>
      </c>
      <c r="U94" s="166">
        <v>8603</v>
      </c>
      <c r="V94" s="166">
        <v>6456</v>
      </c>
      <c r="W94" s="166">
        <v>7818</v>
      </c>
      <c r="X94" s="167">
        <f>IFERROR(W94/V94-1,"-")</f>
        <v>0.2109665427509293</v>
      </c>
      <c r="Y94" s="167">
        <f>W94/W$8</f>
        <v>2.7957923646760325E-3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485</v>
      </c>
      <c r="F95" s="166">
        <v>820</v>
      </c>
      <c r="G95" s="166">
        <v>950</v>
      </c>
      <c r="H95" s="166">
        <v>1044</v>
      </c>
      <c r="I95" s="167">
        <f>IFERROR(H95/G95-1,"-")</f>
        <v>9.8947368421052673E-2</v>
      </c>
      <c r="J95" s="167">
        <f t="shared" si="67"/>
        <v>2.0795362873106456E-3</v>
      </c>
      <c r="K95" s="166">
        <v>2547</v>
      </c>
      <c r="L95" s="166">
        <v>0</v>
      </c>
      <c r="M95" s="166">
        <v>7109</v>
      </c>
      <c r="N95" s="166">
        <v>13145</v>
      </c>
      <c r="O95" s="166">
        <v>14655</v>
      </c>
      <c r="P95" s="166">
        <v>13176</v>
      </c>
      <c r="Q95" s="167">
        <f>IFERROR(P95/O95-1,"-")</f>
        <v>-0.10092118730808597</v>
      </c>
      <c r="R95" s="167">
        <f t="shared" si="69"/>
        <v>5.7429030950481843E-3</v>
      </c>
      <c r="S95" s="166">
        <v>4338</v>
      </c>
      <c r="T95" s="166">
        <v>11063</v>
      </c>
      <c r="U95" s="166">
        <v>17875</v>
      </c>
      <c r="V95" s="166">
        <v>15605</v>
      </c>
      <c r="W95" s="166">
        <v>14220</v>
      </c>
      <c r="X95" s="167">
        <f>IFERROR(W95/V95-1,"-")</f>
        <v>-8.8753604613905801E-2</v>
      </c>
      <c r="Y95" s="167">
        <f>W95/W$8</f>
        <v>5.0852094430408265E-3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451</v>
      </c>
      <c r="F96" s="162">
        <v>1276</v>
      </c>
      <c r="G96" s="162">
        <v>1361</v>
      </c>
      <c r="H96" s="162">
        <v>1479</v>
      </c>
      <c r="I96" s="163">
        <f>IFERROR(H96/G96-1,"-")</f>
        <v>8.6700955180014638E-2</v>
      </c>
      <c r="J96" s="163">
        <f t="shared" si="67"/>
        <v>2.946009740356748E-3</v>
      </c>
      <c r="K96" s="162">
        <v>3970</v>
      </c>
      <c r="L96" s="162">
        <v>0</v>
      </c>
      <c r="M96" s="162">
        <v>5409</v>
      </c>
      <c r="N96" s="162">
        <v>9487</v>
      </c>
      <c r="O96" s="162">
        <v>13268</v>
      </c>
      <c r="P96" s="162">
        <v>12509</v>
      </c>
      <c r="Q96" s="163">
        <f>IFERROR(P96/O96-1,"-")</f>
        <v>-5.7205305999396994E-2</v>
      </c>
      <c r="R96" s="163">
        <f t="shared" si="69"/>
        <v>5.4521838809925421E-3</v>
      </c>
      <c r="S96" s="162">
        <v>5942</v>
      </c>
      <c r="T96" s="162">
        <v>11601</v>
      </c>
      <c r="U96" s="162">
        <v>13190</v>
      </c>
      <c r="V96" s="162">
        <v>14629</v>
      </c>
      <c r="W96" s="162">
        <v>13988</v>
      </c>
      <c r="X96" s="163">
        <f>IFERROR(W96/V96-1,"-")</f>
        <v>-4.3817075671611194E-2</v>
      </c>
      <c r="Y96" s="163">
        <f>W96/W$8</f>
        <v>5.0022440006508495E-3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11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1.5138386765862938E-4</v>
      </c>
      <c r="K97" s="166">
        <v>915</v>
      </c>
      <c r="L97" s="166">
        <v>0</v>
      </c>
      <c r="M97" s="166">
        <v>572</v>
      </c>
      <c r="N97" s="166">
        <v>1496</v>
      </c>
      <c r="O97" s="166">
        <v>1999</v>
      </c>
      <c r="P97" s="166">
        <v>1691</v>
      </c>
      <c r="Q97" s="167">
        <f t="shared" ref="Q97:Q104" si="71">IFERROR(P97/O97-1,"-")</f>
        <v>-0.15407703851925958</v>
      </c>
      <c r="R97" s="167">
        <f t="shared" si="69"/>
        <v>7.3704076606910139E-4</v>
      </c>
      <c r="S97" s="166">
        <v>1018</v>
      </c>
      <c r="T97" s="166">
        <v>1498</v>
      </c>
      <c r="U97" s="166">
        <v>1874</v>
      </c>
      <c r="V97" s="166">
        <v>2123</v>
      </c>
      <c r="W97" s="166">
        <v>1767</v>
      </c>
      <c r="X97" s="167">
        <f t="shared" ref="X97:X104" si="72">IFERROR(W97/V97-1,"-")</f>
        <v>-0.16768723504474803</v>
      </c>
      <c r="Y97" s="167">
        <f t="shared" ref="Y97:Y104" si="73">W97/W$8</f>
        <v>6.3189627889262596E-4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58</v>
      </c>
      <c r="F98" s="166">
        <v>157</v>
      </c>
      <c r="G98" s="166">
        <v>231</v>
      </c>
      <c r="H98" s="166">
        <v>211</v>
      </c>
      <c r="I98" s="167">
        <f t="shared" si="70"/>
        <v>-8.6580086580086535E-2</v>
      </c>
      <c r="J98" s="167">
        <f t="shared" si="67"/>
        <v>4.2028942205224733E-4</v>
      </c>
      <c r="K98" s="166">
        <v>772</v>
      </c>
      <c r="L98" s="166">
        <v>0</v>
      </c>
      <c r="M98" s="166">
        <v>984</v>
      </c>
      <c r="N98" s="166">
        <v>1867</v>
      </c>
      <c r="O98" s="166">
        <v>2555</v>
      </c>
      <c r="P98" s="166">
        <v>2253</v>
      </c>
      <c r="Q98" s="167">
        <f t="shared" si="71"/>
        <v>-0.11819960861056755</v>
      </c>
      <c r="R98" s="167">
        <f t="shared" si="69"/>
        <v>9.8199458660773822E-4</v>
      </c>
      <c r="S98" s="166">
        <v>1157</v>
      </c>
      <c r="T98" s="166">
        <v>2172</v>
      </c>
      <c r="U98" s="166">
        <v>2367</v>
      </c>
      <c r="V98" s="166">
        <v>2786</v>
      </c>
      <c r="W98" s="166">
        <v>2464</v>
      </c>
      <c r="X98" s="167">
        <f t="shared" si="72"/>
        <v>-0.11557788944723613</v>
      </c>
      <c r="Y98" s="167">
        <f t="shared" si="73"/>
        <v>8.8115021572803074E-4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154</v>
      </c>
      <c r="F99" s="166">
        <v>526</v>
      </c>
      <c r="G99" s="166">
        <v>392</v>
      </c>
      <c r="H99" s="166">
        <v>493</v>
      </c>
      <c r="I99" s="167">
        <f t="shared" si="70"/>
        <v>0.25765306122448983</v>
      </c>
      <c r="J99" s="167">
        <f t="shared" si="67"/>
        <v>9.8200324678558259E-4</v>
      </c>
      <c r="K99" s="166">
        <v>622</v>
      </c>
      <c r="L99" s="166">
        <v>0</v>
      </c>
      <c r="M99" s="166">
        <v>1139</v>
      </c>
      <c r="N99" s="166">
        <v>1591</v>
      </c>
      <c r="O99" s="166">
        <v>2208</v>
      </c>
      <c r="P99" s="166">
        <v>2030</v>
      </c>
      <c r="Q99" s="167">
        <f t="shared" si="71"/>
        <v>-8.0615942028985477E-2</v>
      </c>
      <c r="R99" s="167">
        <f t="shared" si="69"/>
        <v>8.847976079954322E-4</v>
      </c>
      <c r="S99" s="166">
        <v>1446</v>
      </c>
      <c r="T99" s="166">
        <v>2389</v>
      </c>
      <c r="U99" s="166">
        <v>2631</v>
      </c>
      <c r="V99" s="166">
        <v>2600</v>
      </c>
      <c r="W99" s="166">
        <v>2523</v>
      </c>
      <c r="X99" s="167">
        <f t="shared" si="72"/>
        <v>-2.9615384615384599E-2</v>
      </c>
      <c r="Y99" s="167">
        <f t="shared" si="73"/>
        <v>9.0224918599099901E-4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15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9.1627077793380945E-5</v>
      </c>
      <c r="K100" s="166">
        <v>210</v>
      </c>
      <c r="L100" s="166">
        <v>0</v>
      </c>
      <c r="M100" s="166">
        <v>403</v>
      </c>
      <c r="N100" s="166">
        <v>514</v>
      </c>
      <c r="O100" s="166">
        <v>613</v>
      </c>
      <c r="P100" s="166">
        <v>599</v>
      </c>
      <c r="Q100" s="167">
        <f t="shared" si="71"/>
        <v>-2.2838499184339334E-2</v>
      </c>
      <c r="R100" s="167">
        <f t="shared" si="69"/>
        <v>2.610806734922482E-4</v>
      </c>
      <c r="S100" s="166">
        <v>274</v>
      </c>
      <c r="T100" s="166">
        <v>820</v>
      </c>
      <c r="U100" s="166">
        <v>615</v>
      </c>
      <c r="V100" s="166">
        <v>670</v>
      </c>
      <c r="W100" s="166">
        <v>645</v>
      </c>
      <c r="X100" s="167">
        <f t="shared" si="72"/>
        <v>-3.7313432835820892E-2</v>
      </c>
      <c r="Y100" s="167">
        <f t="shared" si="73"/>
        <v>2.3065823423075479E-4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9.7602756779905782E-5</v>
      </c>
      <c r="K101" s="166">
        <v>102</v>
      </c>
      <c r="L101" s="166">
        <v>0</v>
      </c>
      <c r="M101" s="166">
        <v>243</v>
      </c>
      <c r="N101" s="166">
        <v>234</v>
      </c>
      <c r="O101" s="166">
        <v>568</v>
      </c>
      <c r="P101" s="166">
        <v>511</v>
      </c>
      <c r="Q101" s="167">
        <f t="shared" si="71"/>
        <v>-0.10035211267605637</v>
      </c>
      <c r="R101" s="167">
        <f t="shared" si="69"/>
        <v>2.2272491511609154E-4</v>
      </c>
      <c r="S101" s="166">
        <v>177</v>
      </c>
      <c r="T101" s="166">
        <v>493</v>
      </c>
      <c r="U101" s="166">
        <v>385</v>
      </c>
      <c r="V101" s="166">
        <v>598</v>
      </c>
      <c r="W101" s="166">
        <v>560</v>
      </c>
      <c r="X101" s="167">
        <f t="shared" si="72"/>
        <v>-6.3545150501672198E-2</v>
      </c>
      <c r="Y101" s="167">
        <f t="shared" si="73"/>
        <v>2.0026141266546153E-4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2.3902715946099375E-5</v>
      </c>
      <c r="K102" s="166">
        <v>90</v>
      </c>
      <c r="L102" s="166">
        <v>0</v>
      </c>
      <c r="M102" s="166">
        <v>58</v>
      </c>
      <c r="N102" s="166">
        <v>81</v>
      </c>
      <c r="O102" s="166">
        <v>149</v>
      </c>
      <c r="P102" s="166">
        <v>143</v>
      </c>
      <c r="Q102" s="167">
        <f t="shared" si="71"/>
        <v>-4.0268456375838979E-2</v>
      </c>
      <c r="R102" s="167">
        <f t="shared" si="69"/>
        <v>6.2328107361254588E-5</v>
      </c>
      <c r="S102" s="166">
        <v>113</v>
      </c>
      <c r="T102" s="166">
        <v>217</v>
      </c>
      <c r="U102" s="166">
        <v>102</v>
      </c>
      <c r="V102" s="166">
        <v>165</v>
      </c>
      <c r="W102" s="166">
        <v>155</v>
      </c>
      <c r="X102" s="167">
        <f t="shared" si="72"/>
        <v>-6.0606060606060552E-2</v>
      </c>
      <c r="Y102" s="167">
        <f t="shared" si="73"/>
        <v>5.5429498148475954E-5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14</v>
      </c>
      <c r="H103" s="166">
        <v>8</v>
      </c>
      <c r="I103" s="167">
        <f t="shared" si="70"/>
        <v>-0.4285714285714286</v>
      </c>
      <c r="J103" s="167">
        <f t="shared" si="67"/>
        <v>1.593514396406625E-5</v>
      </c>
      <c r="K103" s="166">
        <v>61</v>
      </c>
      <c r="L103" s="166">
        <v>0</v>
      </c>
      <c r="M103" s="166">
        <v>39</v>
      </c>
      <c r="N103" s="166">
        <v>155</v>
      </c>
      <c r="O103" s="166">
        <v>258</v>
      </c>
      <c r="P103" s="166">
        <v>145</v>
      </c>
      <c r="Q103" s="167">
        <f t="shared" si="71"/>
        <v>-0.43798449612403101</v>
      </c>
      <c r="R103" s="167">
        <f t="shared" si="69"/>
        <v>6.3199829142530868E-5</v>
      </c>
      <c r="S103" s="166">
        <v>64</v>
      </c>
      <c r="T103" s="166">
        <v>108</v>
      </c>
      <c r="U103" s="166">
        <v>178</v>
      </c>
      <c r="V103" s="166">
        <v>272</v>
      </c>
      <c r="W103" s="166">
        <v>153</v>
      </c>
      <c r="X103" s="167">
        <f t="shared" si="72"/>
        <v>-0.4375</v>
      </c>
      <c r="Y103" s="167">
        <f t="shared" si="73"/>
        <v>5.4714278817527881E-5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213</v>
      </c>
      <c r="F104" s="171">
        <f t="shared" si="75"/>
        <v>446</v>
      </c>
      <c r="G104" s="171">
        <f t="shared" si="75"/>
        <v>497</v>
      </c>
      <c r="H104" s="171">
        <f t="shared" si="75"/>
        <v>584</v>
      </c>
      <c r="I104" s="172">
        <f t="shared" si="70"/>
        <v>0.17505030181086512</v>
      </c>
      <c r="J104" s="172">
        <f t="shared" si="67"/>
        <v>1.1632655093768362E-3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1971</v>
      </c>
      <c r="N104" s="171">
        <f t="shared" si="76"/>
        <v>3549</v>
      </c>
      <c r="O104" s="171">
        <f t="shared" si="76"/>
        <v>4918</v>
      </c>
      <c r="P104" s="171">
        <f t="shared" si="76"/>
        <v>5137</v>
      </c>
      <c r="Q104" s="172">
        <f t="shared" si="71"/>
        <v>4.4530296868645847E-2</v>
      </c>
      <c r="R104" s="172">
        <f t="shared" si="69"/>
        <v>2.2390173952081456E-3</v>
      </c>
      <c r="S104" s="171">
        <f>S96-SUM(S97:S103)</f>
        <v>1693</v>
      </c>
      <c r="T104" s="171">
        <f>T96-SUM(T97:T103)</f>
        <v>3904</v>
      </c>
      <c r="U104" s="171">
        <f>U96-SUM(U97:U103)</f>
        <v>5038</v>
      </c>
      <c r="V104" s="171">
        <f>V96-SUM(V97:V103)</f>
        <v>5415</v>
      </c>
      <c r="W104" s="171">
        <f>W96-SUM(W97:W103)</f>
        <v>5721</v>
      </c>
      <c r="X104" s="172">
        <f t="shared" si="72"/>
        <v>5.6509695290858808E-2</v>
      </c>
      <c r="Y104" s="172">
        <f t="shared" si="73"/>
        <v>2.0458848961769738E-3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34253</v>
      </c>
      <c r="T106" s="178">
        <f>T107+T110</f>
        <v>109813</v>
      </c>
      <c r="U106" s="178">
        <f>U107+U110</f>
        <v>147358</v>
      </c>
      <c r="V106" s="178">
        <f>V107+V110</f>
        <v>139462</v>
      </c>
      <c r="W106" s="178">
        <f>W107+W110</f>
        <v>151078</v>
      </c>
      <c r="X106" s="179">
        <f>IFERROR(W106/V106-1,"-")</f>
        <v>8.3291505929930842E-2</v>
      </c>
      <c r="Y106" s="179">
        <f>W106/W$8</f>
        <v>5.4026953040486776E-2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13775</v>
      </c>
      <c r="T107" s="162">
        <v>26353</v>
      </c>
      <c r="U107" s="162">
        <v>33173</v>
      </c>
      <c r="V107" s="162">
        <v>30723</v>
      </c>
      <c r="W107" s="162">
        <v>33898</v>
      </c>
      <c r="X107" s="163">
        <f>IFERROR(W107/V107-1,"-")</f>
        <v>0.10334277251570478</v>
      </c>
      <c r="Y107" s="163">
        <f>W107/W$8</f>
        <v>1.2122252440238955E-2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308</v>
      </c>
      <c r="T108" s="166">
        <v>7430</v>
      </c>
      <c r="U108" s="166">
        <v>11643</v>
      </c>
      <c r="V108" s="166">
        <v>8822</v>
      </c>
      <c r="W108" s="166">
        <v>11579</v>
      </c>
      <c r="X108" s="167">
        <f>IFERROR(W108/V108-1,"-")</f>
        <v>0.31251416912264784</v>
      </c>
      <c r="Y108" s="167">
        <f>W108/W$8</f>
        <v>4.1407623165238914E-3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13467</v>
      </c>
      <c r="T109" s="166">
        <v>18923</v>
      </c>
      <c r="U109" s="166">
        <v>21530</v>
      </c>
      <c r="V109" s="166">
        <v>21901</v>
      </c>
      <c r="W109" s="166">
        <v>22319</v>
      </c>
      <c r="X109" s="167">
        <f>IFERROR(W109/V109-1,"-")</f>
        <v>1.9085886489201398E-2</v>
      </c>
      <c r="Y109" s="167">
        <f>W109/W$8</f>
        <v>7.9814901237150633E-3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20478</v>
      </c>
      <c r="T110" s="162">
        <v>83460</v>
      </c>
      <c r="U110" s="162">
        <v>114185</v>
      </c>
      <c r="V110" s="162">
        <v>108739</v>
      </c>
      <c r="W110" s="162">
        <v>117180</v>
      </c>
      <c r="X110" s="163">
        <f>IFERROR(W110/V110-1,"-")</f>
        <v>7.7626242654429412E-2</v>
      </c>
      <c r="Y110" s="163">
        <f>W110/W$8</f>
        <v>4.1904700600247827E-2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10709</v>
      </c>
      <c r="T111" s="166">
        <v>49565</v>
      </c>
      <c r="U111" s="166">
        <v>74713</v>
      </c>
      <c r="V111" s="166">
        <v>67869</v>
      </c>
      <c r="W111" s="166">
        <v>71210</v>
      </c>
      <c r="X111" s="167">
        <f t="shared" ref="X111:X118" si="83">IFERROR(W111/V111-1,"-")</f>
        <v>4.9227187670364936E-2</v>
      </c>
      <c r="Y111" s="167">
        <f t="shared" ref="Y111:Y118" si="84">W111/W$8</f>
        <v>2.5465384278406278E-2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1745</v>
      </c>
      <c r="T112" s="166">
        <v>3756</v>
      </c>
      <c r="U112" s="166">
        <v>4908</v>
      </c>
      <c r="V112" s="166">
        <v>4708</v>
      </c>
      <c r="W112" s="166">
        <v>5313</v>
      </c>
      <c r="X112" s="167">
        <f t="shared" si="83"/>
        <v>0.12850467289719636</v>
      </c>
      <c r="Y112" s="167">
        <f t="shared" si="84"/>
        <v>1.8999801526635661E-3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1108</v>
      </c>
      <c r="T113" s="166">
        <v>5391</v>
      </c>
      <c r="U113" s="166">
        <v>9383</v>
      </c>
      <c r="V113" s="166">
        <v>8106</v>
      </c>
      <c r="W113" s="166">
        <v>9684</v>
      </c>
      <c r="X113" s="167">
        <f t="shared" si="83"/>
        <v>0.19467061435973343</v>
      </c>
      <c r="Y113" s="167">
        <f t="shared" si="84"/>
        <v>3.463092000450588E-3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869</v>
      </c>
      <c r="T114" s="166">
        <v>3932</v>
      </c>
      <c r="U114" s="166">
        <v>3603</v>
      </c>
      <c r="V114" s="166">
        <v>3668</v>
      </c>
      <c r="W114" s="166">
        <v>4141</v>
      </c>
      <c r="X114" s="167">
        <f t="shared" si="83"/>
        <v>0.12895310796074155</v>
      </c>
      <c r="Y114" s="167">
        <f t="shared" si="84"/>
        <v>1.4808616247279931E-3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1069</v>
      </c>
      <c r="T115" s="166">
        <v>3050</v>
      </c>
      <c r="U115" s="166">
        <v>3317</v>
      </c>
      <c r="V115" s="166">
        <v>2958</v>
      </c>
      <c r="W115" s="166">
        <v>3054</v>
      </c>
      <c r="X115" s="167">
        <f t="shared" si="83"/>
        <v>3.2454361054766734E-2</v>
      </c>
      <c r="Y115" s="167">
        <f t="shared" si="84"/>
        <v>1.0921399183577134E-3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209</v>
      </c>
      <c r="T116" s="166">
        <v>474</v>
      </c>
      <c r="U116" s="166">
        <v>754</v>
      </c>
      <c r="V116" s="166">
        <v>826</v>
      </c>
      <c r="W116" s="166">
        <v>813</v>
      </c>
      <c r="X116" s="167">
        <f t="shared" si="83"/>
        <v>-1.57384987893463E-2</v>
      </c>
      <c r="Y116" s="167">
        <f t="shared" si="84"/>
        <v>2.9073665803039324E-4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638</v>
      </c>
      <c r="U117" s="166">
        <v>396</v>
      </c>
      <c r="V117" s="166">
        <v>1042</v>
      </c>
      <c r="W117" s="166">
        <v>670</v>
      </c>
      <c r="X117" s="167">
        <f t="shared" si="83"/>
        <v>-0.35700575815738966</v>
      </c>
      <c r="Y117" s="167">
        <f t="shared" si="84"/>
        <v>2.3959847586760576E-4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4243</v>
      </c>
      <c r="T118" s="171">
        <f>T110-SUM(T111:T117)</f>
        <v>16654</v>
      </c>
      <c r="U118" s="171">
        <f>U110-SUM(U111:U117)</f>
        <v>17111</v>
      </c>
      <c r="V118" s="171">
        <f>V110-SUM(V111:V117)</f>
        <v>19562</v>
      </c>
      <c r="W118" s="171">
        <f>W110-SUM(W111:W117)</f>
        <v>22295</v>
      </c>
      <c r="X118" s="172">
        <f t="shared" si="83"/>
        <v>0.13970964114098772</v>
      </c>
      <c r="Y118" s="172">
        <f t="shared" si="84"/>
        <v>7.972907491743687E-3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29796</v>
      </c>
      <c r="D120" s="178">
        <f t="shared" si="88"/>
        <v>32963</v>
      </c>
      <c r="E120" s="178">
        <f t="shared" si="88"/>
        <v>54289</v>
      </c>
      <c r="F120" s="178">
        <f t="shared" si="88"/>
        <v>63334</v>
      </c>
      <c r="G120" s="178">
        <f t="shared" si="88"/>
        <v>67902</v>
      </c>
      <c r="H120" s="178">
        <f t="shared" si="88"/>
        <v>61422</v>
      </c>
      <c r="I120" s="179">
        <f>IFERROR(H120/G120-1,"-")</f>
        <v>-9.5431651497746794E-2</v>
      </c>
      <c r="J120" s="179">
        <f t="shared" ref="J120:J132" si="89">H120/H$8</f>
        <v>0.12234605157010965</v>
      </c>
      <c r="K120" s="178">
        <f t="shared" ref="K120:P120" si="90">K121+K124</f>
        <v>29833</v>
      </c>
      <c r="L120" s="178">
        <f t="shared" si="90"/>
        <v>54163</v>
      </c>
      <c r="M120" s="178">
        <f t="shared" si="90"/>
        <v>83735</v>
      </c>
      <c r="N120" s="178">
        <f t="shared" si="90"/>
        <v>95045</v>
      </c>
      <c r="O120" s="178">
        <f t="shared" si="90"/>
        <v>94341</v>
      </c>
      <c r="P120" s="178">
        <f t="shared" si="90"/>
        <v>120181</v>
      </c>
      <c r="Q120" s="179">
        <f>IFERROR(P120/O120-1,"-")</f>
        <v>0.27390000105998458</v>
      </c>
      <c r="R120" s="179">
        <f t="shared" ref="R120:R132" si="91">P120/P$8</f>
        <v>5.2382197697782774E-2</v>
      </c>
      <c r="S120" s="178">
        <f>S121+S124</f>
        <v>59629</v>
      </c>
      <c r="T120" s="178">
        <f>T121+T124</f>
        <v>138024</v>
      </c>
      <c r="U120" s="178">
        <f>U121+U124</f>
        <v>158379</v>
      </c>
      <c r="V120" s="178">
        <f>V121+V124</f>
        <v>162243</v>
      </c>
      <c r="W120" s="178">
        <f>W121+W124</f>
        <v>181603</v>
      </c>
      <c r="X120" s="179">
        <f>IFERROR(W120/V120-1,"-")</f>
        <v>0.11932718206640658</v>
      </c>
      <c r="Y120" s="179">
        <f>W120/W$8</f>
        <v>6.4942988079081804E-2</v>
      </c>
    </row>
    <row r="121" spans="1:25" x14ac:dyDescent="0.25">
      <c r="A121" s="57"/>
      <c r="B121" s="161" t="s">
        <v>99</v>
      </c>
      <c r="C121" s="162">
        <v>13566</v>
      </c>
      <c r="D121" s="162">
        <v>17654</v>
      </c>
      <c r="E121" s="162">
        <v>31827</v>
      </c>
      <c r="F121" s="162">
        <v>40573</v>
      </c>
      <c r="G121" s="162">
        <v>46647</v>
      </c>
      <c r="H121" s="162">
        <v>39787</v>
      </c>
      <c r="I121" s="163">
        <f>IFERROR(H121/G121-1,"-")</f>
        <v>-0.14706197611850713</v>
      </c>
      <c r="J121" s="163">
        <f t="shared" si="89"/>
        <v>7.9251446612287987E-2</v>
      </c>
      <c r="K121" s="162">
        <v>17566</v>
      </c>
      <c r="L121" s="162">
        <v>40113</v>
      </c>
      <c r="M121" s="162">
        <v>52556</v>
      </c>
      <c r="N121" s="162">
        <v>56441</v>
      </c>
      <c r="O121" s="162">
        <v>54890</v>
      </c>
      <c r="P121" s="162">
        <v>76726</v>
      </c>
      <c r="Q121" s="163">
        <f>IFERROR(P121/O121-1,"-")</f>
        <v>0.39781380943705602</v>
      </c>
      <c r="R121" s="163">
        <f t="shared" si="91"/>
        <v>3.3441862695102229E-2</v>
      </c>
      <c r="S121" s="162">
        <v>31132</v>
      </c>
      <c r="T121" s="162">
        <v>84383</v>
      </c>
      <c r="U121" s="162">
        <v>97014</v>
      </c>
      <c r="V121" s="162">
        <v>101537</v>
      </c>
      <c r="W121" s="162">
        <v>116513</v>
      </c>
      <c r="X121" s="163">
        <f>IFERROR(W121/V121-1,"-")</f>
        <v>0.14749303209667408</v>
      </c>
      <c r="Y121" s="163">
        <f>W121/W$8</f>
        <v>4.1666174953376642E-2</v>
      </c>
    </row>
    <row r="122" spans="1:25" x14ac:dyDescent="0.25">
      <c r="A122" s="57"/>
      <c r="B122" s="165" t="s">
        <v>105</v>
      </c>
      <c r="C122" s="166">
        <v>6872</v>
      </c>
      <c r="D122" s="166">
        <v>8494</v>
      </c>
      <c r="E122" s="166">
        <v>18371</v>
      </c>
      <c r="F122" s="166">
        <v>18163</v>
      </c>
      <c r="G122" s="166">
        <v>27473</v>
      </c>
      <c r="H122" s="166">
        <v>24419</v>
      </c>
      <c r="I122" s="167">
        <f>IFERROR(H122/G122-1,"-")</f>
        <v>-0.11116368798456666</v>
      </c>
      <c r="J122" s="167">
        <f t="shared" si="89"/>
        <v>4.8640035057316719E-2</v>
      </c>
      <c r="K122" s="166">
        <v>8049</v>
      </c>
      <c r="L122" s="166">
        <v>21124</v>
      </c>
      <c r="M122" s="166">
        <v>25652</v>
      </c>
      <c r="N122" s="166">
        <v>25819</v>
      </c>
      <c r="O122" s="166">
        <v>21853</v>
      </c>
      <c r="P122" s="166">
        <v>37542</v>
      </c>
      <c r="Q122" s="167">
        <f>IFERROR(P122/O122-1,"-")</f>
        <v>0.71793346451288143</v>
      </c>
      <c r="R122" s="167">
        <f t="shared" si="91"/>
        <v>1.6363089556337199E-2</v>
      </c>
      <c r="S122" s="166">
        <v>14921</v>
      </c>
      <c r="T122" s="166">
        <v>44023</v>
      </c>
      <c r="U122" s="166">
        <v>43982</v>
      </c>
      <c r="V122" s="166">
        <v>49326</v>
      </c>
      <c r="W122" s="166">
        <v>61961</v>
      </c>
      <c r="X122" s="167">
        <f>IFERROR(W122/V122-1,"-")</f>
        <v>0.25615294165348912</v>
      </c>
      <c r="Y122" s="167">
        <f>W122/W$8</f>
        <v>2.2157852482436895E-2</v>
      </c>
    </row>
    <row r="123" spans="1:25" x14ac:dyDescent="0.25">
      <c r="A123" s="57"/>
      <c r="B123" s="165" t="s">
        <v>102</v>
      </c>
      <c r="C123" s="166">
        <v>6694</v>
      </c>
      <c r="D123" s="166">
        <v>9160</v>
      </c>
      <c r="E123" s="166">
        <v>13456</v>
      </c>
      <c r="F123" s="166">
        <v>22410</v>
      </c>
      <c r="G123" s="166">
        <v>19174</v>
      </c>
      <c r="H123" s="166">
        <v>15368</v>
      </c>
      <c r="I123" s="167">
        <f>IFERROR(H123/G123-1,"-")</f>
        <v>-0.19849796599561909</v>
      </c>
      <c r="J123" s="167">
        <f t="shared" si="89"/>
        <v>3.0611411554971268E-2</v>
      </c>
      <c r="K123" s="166">
        <v>9517</v>
      </c>
      <c r="L123" s="166">
        <v>18989</v>
      </c>
      <c r="M123" s="166">
        <v>26904</v>
      </c>
      <c r="N123" s="166">
        <v>30622</v>
      </c>
      <c r="O123" s="166">
        <v>33037</v>
      </c>
      <c r="P123" s="166">
        <v>39184</v>
      </c>
      <c r="Q123" s="167">
        <f>IFERROR(P123/O123-1,"-")</f>
        <v>0.18606410993734301</v>
      </c>
      <c r="R123" s="167">
        <f t="shared" si="91"/>
        <v>1.7078773138765033E-2</v>
      </c>
      <c r="S123" s="166">
        <v>16211</v>
      </c>
      <c r="T123" s="166">
        <v>40360</v>
      </c>
      <c r="U123" s="166">
        <v>53032</v>
      </c>
      <c r="V123" s="166">
        <v>52211</v>
      </c>
      <c r="W123" s="166">
        <v>54552</v>
      </c>
      <c r="X123" s="167">
        <f>IFERROR(W123/V123-1,"-")</f>
        <v>4.4837294822930085E-2</v>
      </c>
      <c r="Y123" s="167">
        <f>W123/W$8</f>
        <v>1.9508322470939744E-2</v>
      </c>
    </row>
    <row r="124" spans="1:25" x14ac:dyDescent="0.25">
      <c r="A124" s="57"/>
      <c r="B124" s="161" t="s">
        <v>109</v>
      </c>
      <c r="C124" s="162">
        <v>16230</v>
      </c>
      <c r="D124" s="162">
        <v>15309</v>
      </c>
      <c r="E124" s="162">
        <v>22462</v>
      </c>
      <c r="F124" s="162">
        <v>22761</v>
      </c>
      <c r="G124" s="162">
        <v>21255</v>
      </c>
      <c r="H124" s="162">
        <v>21635</v>
      </c>
      <c r="I124" s="163">
        <f>IFERROR(H124/G124-1,"-")</f>
        <v>1.7878146318513366E-2</v>
      </c>
      <c r="J124" s="163">
        <f t="shared" si="89"/>
        <v>4.3094604957821664E-2</v>
      </c>
      <c r="K124" s="162">
        <v>12267</v>
      </c>
      <c r="L124" s="162">
        <v>14050</v>
      </c>
      <c r="M124" s="162">
        <v>31179</v>
      </c>
      <c r="N124" s="162">
        <v>38604</v>
      </c>
      <c r="O124" s="162">
        <v>39451</v>
      </c>
      <c r="P124" s="162">
        <v>43455</v>
      </c>
      <c r="Q124" s="163">
        <f>IFERROR(P124/O124-1,"-")</f>
        <v>0.10149299130567035</v>
      </c>
      <c r="R124" s="163">
        <f t="shared" si="91"/>
        <v>1.8940335002680546E-2</v>
      </c>
      <c r="S124" s="162">
        <v>28497</v>
      </c>
      <c r="T124" s="162">
        <v>53641</v>
      </c>
      <c r="U124" s="162">
        <v>61365</v>
      </c>
      <c r="V124" s="162">
        <v>60706</v>
      </c>
      <c r="W124" s="162">
        <v>65090</v>
      </c>
      <c r="X124" s="163">
        <f>IFERROR(W124/V124-1,"-")</f>
        <v>7.2216914308305569E-2</v>
      </c>
      <c r="Y124" s="163">
        <f>W124/W$8</f>
        <v>2.3276813125705162E-2</v>
      </c>
    </row>
    <row r="125" spans="1:25" s="57" customFormat="1" x14ac:dyDescent="0.25">
      <c r="B125" s="165" t="s">
        <v>112</v>
      </c>
      <c r="C125" s="166">
        <v>1047</v>
      </c>
      <c r="D125" s="166">
        <v>201</v>
      </c>
      <c r="E125" s="166">
        <v>1387</v>
      </c>
      <c r="F125" s="166">
        <v>2385</v>
      </c>
      <c r="G125" s="166">
        <v>1638</v>
      </c>
      <c r="H125" s="166">
        <v>1607</v>
      </c>
      <c r="I125" s="167">
        <f t="shared" ref="I125:I132" si="92">IFERROR(H125/G125-1,"-")</f>
        <v>-1.8925518925518969E-2</v>
      </c>
      <c r="J125" s="167">
        <f t="shared" si="89"/>
        <v>3.2009720437818079E-3</v>
      </c>
      <c r="K125" s="166">
        <v>1867</v>
      </c>
      <c r="L125" s="166">
        <v>838</v>
      </c>
      <c r="M125" s="166">
        <v>4234</v>
      </c>
      <c r="N125" s="166">
        <v>5788</v>
      </c>
      <c r="O125" s="166">
        <v>5537</v>
      </c>
      <c r="P125" s="166">
        <v>5147</v>
      </c>
      <c r="Q125" s="167">
        <f t="shared" ref="Q125:Q132" si="93">IFERROR(P125/O125-1,"-")</f>
        <v>-7.0435253747516691E-2</v>
      </c>
      <c r="R125" s="167">
        <f t="shared" si="91"/>
        <v>2.2433760041145269E-3</v>
      </c>
      <c r="S125" s="166">
        <v>2914</v>
      </c>
      <c r="T125" s="166">
        <v>5621</v>
      </c>
      <c r="U125" s="166">
        <v>8173</v>
      </c>
      <c r="V125" s="166">
        <v>7175</v>
      </c>
      <c r="W125" s="166">
        <v>6754</v>
      </c>
      <c r="X125" s="167">
        <f t="shared" ref="X125:X132" si="94">IFERROR(W125/V125-1,"-")</f>
        <v>-5.8675958188153299E-2</v>
      </c>
      <c r="Y125" s="167">
        <f t="shared" ref="Y125:Y132" si="95">W125/W$8</f>
        <v>2.4152956806116556E-3</v>
      </c>
    </row>
    <row r="126" spans="1:25" s="57" customFormat="1" x14ac:dyDescent="0.25">
      <c r="B126" s="165" t="s">
        <v>115</v>
      </c>
      <c r="C126" s="166">
        <v>1259</v>
      </c>
      <c r="D126" s="166">
        <v>1197</v>
      </c>
      <c r="E126" s="166">
        <v>1791</v>
      </c>
      <c r="F126" s="166">
        <v>3059</v>
      </c>
      <c r="G126" s="166">
        <v>3073</v>
      </c>
      <c r="H126" s="166">
        <v>2875</v>
      </c>
      <c r="I126" s="167">
        <f t="shared" si="92"/>
        <v>-6.4432150992515425E-2</v>
      </c>
      <c r="J126" s="167">
        <f t="shared" si="89"/>
        <v>5.7266923620863091E-3</v>
      </c>
      <c r="K126" s="166">
        <v>1804</v>
      </c>
      <c r="L126" s="166">
        <v>1785</v>
      </c>
      <c r="M126" s="166">
        <v>3870</v>
      </c>
      <c r="N126" s="166">
        <v>5611</v>
      </c>
      <c r="O126" s="166">
        <v>5222</v>
      </c>
      <c r="P126" s="166">
        <v>6119</v>
      </c>
      <c r="Q126" s="167">
        <f t="shared" si="93"/>
        <v>0.17177326694752959</v>
      </c>
      <c r="R126" s="167">
        <f t="shared" si="91"/>
        <v>2.6670327898148027E-3</v>
      </c>
      <c r="S126" s="166">
        <v>3063</v>
      </c>
      <c r="T126" s="166">
        <v>5661</v>
      </c>
      <c r="U126" s="166">
        <v>8670</v>
      </c>
      <c r="V126" s="166">
        <v>8295</v>
      </c>
      <c r="W126" s="166">
        <v>8994</v>
      </c>
      <c r="X126" s="167">
        <f t="shared" si="94"/>
        <v>8.4267631103074114E-2</v>
      </c>
      <c r="Y126" s="167">
        <f t="shared" si="95"/>
        <v>3.2163413312735019E-3</v>
      </c>
    </row>
    <row r="127" spans="1:25" x14ac:dyDescent="0.25">
      <c r="A127" s="57"/>
      <c r="B127" s="165" t="s">
        <v>118</v>
      </c>
      <c r="C127" s="166">
        <v>959</v>
      </c>
      <c r="D127" s="166">
        <v>1246</v>
      </c>
      <c r="E127" s="166">
        <v>1586</v>
      </c>
      <c r="F127" s="166">
        <v>1930</v>
      </c>
      <c r="G127" s="166">
        <v>1774</v>
      </c>
      <c r="H127" s="166">
        <v>1871</v>
      </c>
      <c r="I127" s="167">
        <f t="shared" si="92"/>
        <v>5.467869222096966E-2</v>
      </c>
      <c r="J127" s="167">
        <f t="shared" si="89"/>
        <v>3.7268317945959944E-3</v>
      </c>
      <c r="K127" s="166">
        <v>1162</v>
      </c>
      <c r="L127" s="166">
        <v>3084</v>
      </c>
      <c r="M127" s="166">
        <v>3734</v>
      </c>
      <c r="N127" s="166">
        <v>3843</v>
      </c>
      <c r="O127" s="166">
        <v>3870</v>
      </c>
      <c r="P127" s="166">
        <v>4200</v>
      </c>
      <c r="Q127" s="167">
        <f t="shared" si="93"/>
        <v>8.5271317829457294E-2</v>
      </c>
      <c r="R127" s="167">
        <f t="shared" si="91"/>
        <v>1.8306157406802045E-3</v>
      </c>
      <c r="S127" s="166">
        <v>2121</v>
      </c>
      <c r="T127" s="166">
        <v>5320</v>
      </c>
      <c r="U127" s="166">
        <v>5773</v>
      </c>
      <c r="V127" s="166">
        <v>5644</v>
      </c>
      <c r="W127" s="166">
        <v>6071</v>
      </c>
      <c r="X127" s="167">
        <f t="shared" si="94"/>
        <v>7.5655563430191419E-2</v>
      </c>
      <c r="Y127" s="167">
        <f t="shared" si="95"/>
        <v>2.1710482790928873E-3</v>
      </c>
    </row>
    <row r="128" spans="1:25" x14ac:dyDescent="0.25">
      <c r="A128" s="57"/>
      <c r="B128" s="165" t="s">
        <v>125</v>
      </c>
      <c r="C128" s="166">
        <v>289</v>
      </c>
      <c r="D128" s="166">
        <v>161</v>
      </c>
      <c r="E128" s="166">
        <v>547</v>
      </c>
      <c r="F128" s="166">
        <v>476</v>
      </c>
      <c r="G128" s="166">
        <v>402</v>
      </c>
      <c r="H128" s="166">
        <v>536</v>
      </c>
      <c r="I128" s="167">
        <f t="shared" si="92"/>
        <v>0.33333333333333326</v>
      </c>
      <c r="J128" s="167">
        <f t="shared" si="89"/>
        <v>1.0676546455924388E-3</v>
      </c>
      <c r="K128" s="166">
        <v>286</v>
      </c>
      <c r="L128" s="166">
        <v>383</v>
      </c>
      <c r="M128" s="166">
        <v>1097</v>
      </c>
      <c r="N128" s="166">
        <v>1274</v>
      </c>
      <c r="O128" s="166">
        <v>1186</v>
      </c>
      <c r="P128" s="166">
        <v>1171</v>
      </c>
      <c r="Q128" s="167">
        <f t="shared" si="93"/>
        <v>-1.2647554806070826E-2</v>
      </c>
      <c r="R128" s="167">
        <f t="shared" si="91"/>
        <v>5.103931029372665E-4</v>
      </c>
      <c r="S128" s="166">
        <v>575</v>
      </c>
      <c r="T128" s="166">
        <v>1644</v>
      </c>
      <c r="U128" s="166">
        <v>1750</v>
      </c>
      <c r="V128" s="166">
        <v>1588</v>
      </c>
      <c r="W128" s="166">
        <v>1707</v>
      </c>
      <c r="X128" s="167">
        <f t="shared" si="94"/>
        <v>7.4937027707808523E-2</v>
      </c>
      <c r="Y128" s="167">
        <f t="shared" si="95"/>
        <v>6.1043969896418357E-4</v>
      </c>
    </row>
    <row r="129" spans="1:25" x14ac:dyDescent="0.25">
      <c r="A129" s="57"/>
      <c r="B129" s="165" t="s">
        <v>121</v>
      </c>
      <c r="C129" s="166">
        <v>202</v>
      </c>
      <c r="D129" s="166">
        <v>118</v>
      </c>
      <c r="E129" s="166">
        <v>402</v>
      </c>
      <c r="F129" s="166">
        <v>358</v>
      </c>
      <c r="G129" s="166">
        <v>366</v>
      </c>
      <c r="H129" s="166">
        <v>344</v>
      </c>
      <c r="I129" s="167">
        <f t="shared" si="92"/>
        <v>-6.0109289617486295E-2</v>
      </c>
      <c r="J129" s="167">
        <f t="shared" si="89"/>
        <v>6.8521119045484875E-4</v>
      </c>
      <c r="K129" s="166">
        <v>302</v>
      </c>
      <c r="L129" s="166">
        <v>373</v>
      </c>
      <c r="M129" s="166">
        <v>764</v>
      </c>
      <c r="N129" s="166">
        <v>836</v>
      </c>
      <c r="O129" s="166">
        <v>882</v>
      </c>
      <c r="P129" s="166">
        <v>1228</v>
      </c>
      <c r="Q129" s="167">
        <f t="shared" si="93"/>
        <v>0.39229024943310664</v>
      </c>
      <c r="R129" s="167">
        <f t="shared" si="91"/>
        <v>5.352371737036407E-4</v>
      </c>
      <c r="S129" s="166">
        <v>504</v>
      </c>
      <c r="T129" s="166">
        <v>1166</v>
      </c>
      <c r="U129" s="166">
        <v>1194</v>
      </c>
      <c r="V129" s="166">
        <v>1248</v>
      </c>
      <c r="W129" s="166">
        <v>1572</v>
      </c>
      <c r="X129" s="167">
        <f t="shared" si="94"/>
        <v>0.25961538461538458</v>
      </c>
      <c r="Y129" s="167">
        <f t="shared" si="95"/>
        <v>5.6216239412518838E-4</v>
      </c>
    </row>
    <row r="130" spans="1:25" x14ac:dyDescent="0.25">
      <c r="A130" s="57"/>
      <c r="B130" s="165" t="s">
        <v>130</v>
      </c>
      <c r="C130" s="166">
        <v>174</v>
      </c>
      <c r="D130" s="166">
        <v>24</v>
      </c>
      <c r="E130" s="166">
        <v>163</v>
      </c>
      <c r="F130" s="166">
        <v>160</v>
      </c>
      <c r="G130" s="166">
        <v>169</v>
      </c>
      <c r="H130" s="166">
        <v>195</v>
      </c>
      <c r="I130" s="167">
        <f t="shared" si="92"/>
        <v>0.15384615384615374</v>
      </c>
      <c r="J130" s="167">
        <f t="shared" si="89"/>
        <v>3.8841913412411485E-4</v>
      </c>
      <c r="K130" s="166">
        <v>463</v>
      </c>
      <c r="L130" s="166">
        <v>57</v>
      </c>
      <c r="M130" s="166">
        <v>460</v>
      </c>
      <c r="N130" s="166">
        <v>673</v>
      </c>
      <c r="O130" s="166">
        <v>753</v>
      </c>
      <c r="P130" s="166">
        <v>534</v>
      </c>
      <c r="Q130" s="167">
        <f t="shared" si="93"/>
        <v>-0.29083665338645415</v>
      </c>
      <c r="R130" s="167">
        <f t="shared" si="91"/>
        <v>2.3274971560076886E-4</v>
      </c>
      <c r="S130" s="166">
        <v>637</v>
      </c>
      <c r="T130" s="166">
        <v>623</v>
      </c>
      <c r="U130" s="166">
        <v>833</v>
      </c>
      <c r="V130" s="166">
        <v>922</v>
      </c>
      <c r="W130" s="166">
        <v>729</v>
      </c>
      <c r="X130" s="167">
        <f t="shared" si="94"/>
        <v>-0.20932754880694138</v>
      </c>
      <c r="Y130" s="167">
        <f t="shared" si="95"/>
        <v>2.60697446130574E-4</v>
      </c>
    </row>
    <row r="131" spans="1:25" x14ac:dyDescent="0.25">
      <c r="A131" s="57"/>
      <c r="B131" s="165" t="s">
        <v>133</v>
      </c>
      <c r="C131" s="166">
        <v>153</v>
      </c>
      <c r="D131" s="166">
        <v>74</v>
      </c>
      <c r="E131" s="166">
        <v>144</v>
      </c>
      <c r="F131" s="166">
        <v>266</v>
      </c>
      <c r="G131" s="166">
        <v>187</v>
      </c>
      <c r="H131" s="166">
        <v>200</v>
      </c>
      <c r="I131" s="167">
        <f t="shared" si="92"/>
        <v>6.9518716577540163E-2</v>
      </c>
      <c r="J131" s="167">
        <f t="shared" si="89"/>
        <v>3.9837859910165626E-4</v>
      </c>
      <c r="K131" s="166">
        <v>832</v>
      </c>
      <c r="L131" s="166">
        <v>120</v>
      </c>
      <c r="M131" s="166">
        <v>927</v>
      </c>
      <c r="N131" s="166">
        <v>1261</v>
      </c>
      <c r="O131" s="166">
        <v>1216</v>
      </c>
      <c r="P131" s="166">
        <v>1232</v>
      </c>
      <c r="Q131" s="167">
        <f t="shared" si="93"/>
        <v>1.3157894736842035E-2</v>
      </c>
      <c r="R131" s="167">
        <f t="shared" si="91"/>
        <v>5.3698061726619329E-4</v>
      </c>
      <c r="S131" s="166">
        <v>985</v>
      </c>
      <c r="T131" s="166">
        <v>1071</v>
      </c>
      <c r="U131" s="166">
        <v>1527</v>
      </c>
      <c r="V131" s="166">
        <v>1403</v>
      </c>
      <c r="W131" s="166">
        <v>1432</v>
      </c>
      <c r="X131" s="167">
        <f t="shared" si="94"/>
        <v>2.0669992872416332E-2</v>
      </c>
      <c r="Y131" s="167">
        <f t="shared" si="95"/>
        <v>5.1209704095882302E-4</v>
      </c>
    </row>
    <row r="132" spans="1:25" x14ac:dyDescent="0.25">
      <c r="A132" s="57"/>
      <c r="B132" s="170" t="s">
        <v>147</v>
      </c>
      <c r="C132" s="171">
        <f t="shared" ref="C132" si="96">C124-SUM(C125:C131)</f>
        <v>12147</v>
      </c>
      <c r="D132" s="171">
        <f t="shared" ref="D132:H132" si="97">D124-SUM(D125:D131)</f>
        <v>12288</v>
      </c>
      <c r="E132" s="171">
        <f t="shared" si="97"/>
        <v>16442</v>
      </c>
      <c r="F132" s="171">
        <f t="shared" si="97"/>
        <v>14127</v>
      </c>
      <c r="G132" s="171">
        <f t="shared" si="97"/>
        <v>13646</v>
      </c>
      <c r="H132" s="171">
        <f t="shared" si="97"/>
        <v>14007</v>
      </c>
      <c r="I132" s="172">
        <f t="shared" si="92"/>
        <v>2.6454638721969737E-2</v>
      </c>
      <c r="J132" s="172">
        <f t="shared" si="89"/>
        <v>2.7900445188084495E-2</v>
      </c>
      <c r="K132" s="171">
        <f t="shared" ref="K132:P132" si="98">K124-SUM(K125:K131)</f>
        <v>5551</v>
      </c>
      <c r="L132" s="171">
        <f t="shared" si="98"/>
        <v>7410</v>
      </c>
      <c r="M132" s="171">
        <f t="shared" si="98"/>
        <v>16093</v>
      </c>
      <c r="N132" s="171">
        <f t="shared" si="98"/>
        <v>19318</v>
      </c>
      <c r="O132" s="171">
        <f t="shared" si="98"/>
        <v>20785</v>
      </c>
      <c r="P132" s="171">
        <f t="shared" si="98"/>
        <v>23824</v>
      </c>
      <c r="Q132" s="172">
        <f t="shared" si="93"/>
        <v>0.14621121000721682</v>
      </c>
      <c r="R132" s="172">
        <f t="shared" si="91"/>
        <v>1.0383949858563141E-2</v>
      </c>
      <c r="S132" s="171">
        <f>S124-SUM(S125:S131)</f>
        <v>17698</v>
      </c>
      <c r="T132" s="171">
        <f>T124-SUM(T125:T131)</f>
        <v>32535</v>
      </c>
      <c r="U132" s="171">
        <f>U124-SUM(U125:U131)</f>
        <v>33445</v>
      </c>
      <c r="V132" s="171">
        <f>V124-SUM(V125:V131)</f>
        <v>34431</v>
      </c>
      <c r="W132" s="171">
        <f>W124-SUM(W125:W131)</f>
        <v>37831</v>
      </c>
      <c r="X132" s="172">
        <f t="shared" si="94"/>
        <v>9.8748221079840937E-2</v>
      </c>
      <c r="Y132" s="172">
        <f t="shared" si="95"/>
        <v>1.3528731254548348E-2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9862</v>
      </c>
      <c r="D134" s="178">
        <f t="shared" si="99"/>
        <v>8652</v>
      </c>
      <c r="E134" s="178">
        <f t="shared" si="99"/>
        <v>33035</v>
      </c>
      <c r="F134" s="178">
        <f t="shared" si="99"/>
        <v>31977</v>
      </c>
      <c r="G134" s="178">
        <f t="shared" si="99"/>
        <v>35791</v>
      </c>
      <c r="H134" s="178">
        <f t="shared" si="99"/>
        <v>34465</v>
      </c>
      <c r="I134" s="179">
        <f>IFERROR(H134/G134-1,"-")</f>
        <v>-3.7048419993853221E-2</v>
      </c>
      <c r="J134" s="179">
        <f t="shared" ref="J134:J146" si="100">H134/H$8</f>
        <v>6.8650592090192919E-2</v>
      </c>
      <c r="K134" s="178">
        <f t="shared" ref="K134:P134" si="101">K135+K138</f>
        <v>40956</v>
      </c>
      <c r="L134" s="178">
        <f t="shared" si="101"/>
        <v>15474</v>
      </c>
      <c r="M134" s="178">
        <f t="shared" si="101"/>
        <v>107322</v>
      </c>
      <c r="N134" s="178">
        <f t="shared" si="101"/>
        <v>118864</v>
      </c>
      <c r="O134" s="178">
        <f t="shared" si="101"/>
        <v>123267</v>
      </c>
      <c r="P134" s="178">
        <f t="shared" si="101"/>
        <v>118450</v>
      </c>
      <c r="Q134" s="179">
        <f>IFERROR(P134/O134-1,"-")</f>
        <v>-3.9077774262373577E-2</v>
      </c>
      <c r="R134" s="179">
        <f t="shared" ref="R134:R146" si="102">P134/P$8</f>
        <v>5.1627722496088151E-2</v>
      </c>
      <c r="S134" s="178">
        <f>S135+S138</f>
        <v>50818</v>
      </c>
      <c r="T134" s="178">
        <f>T135+T138</f>
        <v>140357</v>
      </c>
      <c r="U134" s="178">
        <f>U135+U138</f>
        <v>150841</v>
      </c>
      <c r="V134" s="178">
        <f>V135+V138</f>
        <v>159058</v>
      </c>
      <c r="W134" s="178">
        <f>W135+W138</f>
        <v>152915</v>
      </c>
      <c r="X134" s="179">
        <f>IFERROR(W134/V134-1,"-")</f>
        <v>-3.8621131914144513E-2</v>
      </c>
      <c r="Y134" s="179">
        <f>W134/W$8</f>
        <v>5.4683881995962587E-2</v>
      </c>
    </row>
    <row r="135" spans="1:25" x14ac:dyDescent="0.25">
      <c r="A135" s="57"/>
      <c r="B135" s="161" t="s">
        <v>99</v>
      </c>
      <c r="C135" s="162">
        <v>2454</v>
      </c>
      <c r="D135" s="162">
        <v>3553</v>
      </c>
      <c r="E135" s="162">
        <v>3911</v>
      </c>
      <c r="F135" s="162">
        <v>5095</v>
      </c>
      <c r="G135" s="162">
        <v>5493</v>
      </c>
      <c r="H135" s="162">
        <v>2273</v>
      </c>
      <c r="I135" s="163">
        <f>IFERROR(H135/G135-1,"-")</f>
        <v>-0.58620061896959763</v>
      </c>
      <c r="J135" s="163">
        <f t="shared" si="100"/>
        <v>4.5275727787903236E-3</v>
      </c>
      <c r="K135" s="162">
        <v>6197</v>
      </c>
      <c r="L135" s="162">
        <v>7032</v>
      </c>
      <c r="M135" s="162">
        <v>11345</v>
      </c>
      <c r="N135" s="162">
        <v>11589</v>
      </c>
      <c r="O135" s="162">
        <v>9045</v>
      </c>
      <c r="P135" s="162">
        <v>12021</v>
      </c>
      <c r="Q135" s="163">
        <f>IFERROR(P135/O135-1,"-")</f>
        <v>0.32902155887230511</v>
      </c>
      <c r="R135" s="163">
        <f t="shared" si="102"/>
        <v>5.2394837663611278E-3</v>
      </c>
      <c r="S135" s="162">
        <v>8651</v>
      </c>
      <c r="T135" s="162">
        <v>15256</v>
      </c>
      <c r="U135" s="162">
        <v>16684</v>
      </c>
      <c r="V135" s="162">
        <v>14538</v>
      </c>
      <c r="W135" s="162">
        <v>14294</v>
      </c>
      <c r="X135" s="163">
        <f>IFERROR(W135/V135-1,"-")</f>
        <v>-1.6783601595817821E-2</v>
      </c>
      <c r="Y135" s="163">
        <f>W135/W$8</f>
        <v>5.1116725582859056E-3</v>
      </c>
    </row>
    <row r="136" spans="1:25" x14ac:dyDescent="0.25">
      <c r="A136" s="57"/>
      <c r="B136" s="165" t="s">
        <v>105</v>
      </c>
      <c r="C136" s="166">
        <v>2454</v>
      </c>
      <c r="D136" s="166">
        <v>3553</v>
      </c>
      <c r="E136" s="166">
        <v>3840</v>
      </c>
      <c r="F136" s="166">
        <v>5095</v>
      </c>
      <c r="G136" s="166">
        <v>5493</v>
      </c>
      <c r="H136" s="166">
        <v>2273</v>
      </c>
      <c r="I136" s="167">
        <f>IFERROR(H136/G136-1,"-")</f>
        <v>-0.58620061896959763</v>
      </c>
      <c r="J136" s="167">
        <f t="shared" si="100"/>
        <v>4.5275727787903236E-3</v>
      </c>
      <c r="K136" s="166">
        <v>3528</v>
      </c>
      <c r="L136" s="166">
        <v>3473</v>
      </c>
      <c r="M136" s="166">
        <v>6767</v>
      </c>
      <c r="N136" s="166">
        <v>5591</v>
      </c>
      <c r="O136" s="166">
        <v>3736</v>
      </c>
      <c r="P136" s="166">
        <v>6063</v>
      </c>
      <c r="Q136" s="167">
        <f>IFERROR(P136/O136-1,"-")</f>
        <v>0.62285867237687365</v>
      </c>
      <c r="R136" s="167">
        <f t="shared" si="102"/>
        <v>2.6426245799390665E-3</v>
      </c>
      <c r="S136" s="166">
        <v>5982</v>
      </c>
      <c r="T136" s="166">
        <v>10607</v>
      </c>
      <c r="U136" s="166">
        <v>10686</v>
      </c>
      <c r="V136" s="166">
        <v>9229</v>
      </c>
      <c r="W136" s="166">
        <v>8336</v>
      </c>
      <c r="X136" s="167">
        <f>IFERROR(W136/V136-1,"-")</f>
        <v>-9.6760212374038312E-2</v>
      </c>
      <c r="Y136" s="167">
        <f>W136/W$8</f>
        <v>2.9810341713915845E-3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3559</v>
      </c>
      <c r="M137" s="166">
        <v>4578</v>
      </c>
      <c r="N137" s="166">
        <v>5998</v>
      </c>
      <c r="O137" s="166">
        <v>5309</v>
      </c>
      <c r="P137" s="166">
        <v>5958</v>
      </c>
      <c r="Q137" s="167">
        <f>IFERROR(P137/O137-1,"-")</f>
        <v>0.12224524392540959</v>
      </c>
      <c r="R137" s="167">
        <f t="shared" si="102"/>
        <v>2.5968591864220614E-3</v>
      </c>
      <c r="S137" s="166">
        <v>2669</v>
      </c>
      <c r="T137" s="166">
        <v>4649</v>
      </c>
      <c r="U137" s="166">
        <v>5998</v>
      </c>
      <c r="V137" s="166">
        <v>5309</v>
      </c>
      <c r="W137" s="166">
        <v>5958</v>
      </c>
      <c r="X137" s="167">
        <f>IFERROR(W137/V137-1,"-")</f>
        <v>0.12224524392540959</v>
      </c>
      <c r="Y137" s="167">
        <f>W137/W$8</f>
        <v>2.1306383868943211E-3</v>
      </c>
    </row>
    <row r="138" spans="1:25" x14ac:dyDescent="0.25">
      <c r="A138" s="57"/>
      <c r="B138" s="161" t="s">
        <v>109</v>
      </c>
      <c r="C138" s="162">
        <v>7408</v>
      </c>
      <c r="D138" s="162">
        <v>5099</v>
      </c>
      <c r="E138" s="162">
        <v>29124</v>
      </c>
      <c r="F138" s="162">
        <v>26882</v>
      </c>
      <c r="G138" s="162">
        <v>30298</v>
      </c>
      <c r="H138" s="162">
        <v>32192</v>
      </c>
      <c r="I138" s="163">
        <f>IFERROR(H138/G138-1,"-")</f>
        <v>6.2512377054591006E-2</v>
      </c>
      <c r="J138" s="163">
        <f t="shared" si="100"/>
        <v>6.4123019311402588E-2</v>
      </c>
      <c r="K138" s="162">
        <v>34759</v>
      </c>
      <c r="L138" s="162">
        <v>8442</v>
      </c>
      <c r="M138" s="162">
        <v>95977</v>
      </c>
      <c r="N138" s="162">
        <v>107275</v>
      </c>
      <c r="O138" s="162">
        <v>114222</v>
      </c>
      <c r="P138" s="162">
        <v>106429</v>
      </c>
      <c r="Q138" s="163">
        <f>IFERROR(P138/O138-1,"-")</f>
        <v>-6.8226786433436604E-2</v>
      </c>
      <c r="R138" s="163">
        <f t="shared" si="102"/>
        <v>4.638823872972702E-2</v>
      </c>
      <c r="S138" s="162">
        <v>42167</v>
      </c>
      <c r="T138" s="162">
        <v>125101</v>
      </c>
      <c r="U138" s="162">
        <v>134157</v>
      </c>
      <c r="V138" s="162">
        <v>144520</v>
      </c>
      <c r="W138" s="162">
        <v>138621</v>
      </c>
      <c r="X138" s="163">
        <f>IFERROR(W138/V138-1,"-")</f>
        <v>-4.08178798782175E-2</v>
      </c>
      <c r="Y138" s="163">
        <f>W138/W$8</f>
        <v>4.9572209437676679E-2</v>
      </c>
    </row>
    <row r="139" spans="1:25" s="57" customFormat="1" x14ac:dyDescent="0.25">
      <c r="B139" s="165" t="s">
        <v>112</v>
      </c>
      <c r="C139" s="166">
        <v>3361</v>
      </c>
      <c r="D139" s="166">
        <v>2156</v>
      </c>
      <c r="E139" s="166">
        <v>14464</v>
      </c>
      <c r="F139" s="166">
        <v>13806</v>
      </c>
      <c r="G139" s="166">
        <v>17363</v>
      </c>
      <c r="H139" s="166">
        <v>18418</v>
      </c>
      <c r="I139" s="167">
        <f t="shared" ref="I139:I146" si="103">IFERROR(H139/G139-1,"-")</f>
        <v>6.076138916085938E-2</v>
      </c>
      <c r="J139" s="167">
        <f t="shared" si="100"/>
        <v>3.6686685191271523E-2</v>
      </c>
      <c r="K139" s="166">
        <v>12472</v>
      </c>
      <c r="L139" s="166">
        <v>841</v>
      </c>
      <c r="M139" s="166">
        <v>39714</v>
      </c>
      <c r="N139" s="166">
        <v>43960</v>
      </c>
      <c r="O139" s="166">
        <v>47643</v>
      </c>
      <c r="P139" s="166">
        <v>46255</v>
      </c>
      <c r="Q139" s="167">
        <f t="shared" ref="Q139:Q146" si="104">IFERROR(P139/O139-1,"-")</f>
        <v>-2.9133345926998677E-2</v>
      </c>
      <c r="R139" s="167">
        <f t="shared" si="102"/>
        <v>2.0160745496467347E-2</v>
      </c>
      <c r="S139" s="166">
        <v>15833</v>
      </c>
      <c r="T139" s="166">
        <v>54178</v>
      </c>
      <c r="U139" s="166">
        <v>57766</v>
      </c>
      <c r="V139" s="166">
        <v>65006</v>
      </c>
      <c r="W139" s="166">
        <v>64673</v>
      </c>
      <c r="X139" s="167">
        <f t="shared" ref="X139:X146" si="105">IFERROR(W139/V139-1,"-")</f>
        <v>-5.1226040673169049E-3</v>
      </c>
      <c r="Y139" s="167">
        <f t="shared" ref="Y139:Y146" si="106">W139/W$8</f>
        <v>2.3127689895202488E-2</v>
      </c>
    </row>
    <row r="140" spans="1:25" s="57" customFormat="1" x14ac:dyDescent="0.25">
      <c r="B140" s="165" t="s">
        <v>115</v>
      </c>
      <c r="C140" s="166">
        <v>1257</v>
      </c>
      <c r="D140" s="166">
        <v>508</v>
      </c>
      <c r="E140" s="166">
        <v>861</v>
      </c>
      <c r="F140" s="166">
        <v>1273</v>
      </c>
      <c r="G140" s="166">
        <v>1115</v>
      </c>
      <c r="H140" s="166">
        <v>1262</v>
      </c>
      <c r="I140" s="167">
        <f t="shared" si="103"/>
        <v>0.13183856502242142</v>
      </c>
      <c r="J140" s="167">
        <f t="shared" si="100"/>
        <v>2.5137689603314511E-3</v>
      </c>
      <c r="K140" s="166">
        <v>2280</v>
      </c>
      <c r="L140" s="166">
        <v>911</v>
      </c>
      <c r="M140" s="166">
        <v>6938</v>
      </c>
      <c r="N140" s="166">
        <v>10323</v>
      </c>
      <c r="O140" s="166">
        <v>11255</v>
      </c>
      <c r="P140" s="166">
        <v>10499</v>
      </c>
      <c r="Q140" s="167">
        <f t="shared" si="104"/>
        <v>-6.7170146601510439E-2</v>
      </c>
      <c r="R140" s="167">
        <f t="shared" si="102"/>
        <v>4.5761034908098734E-3</v>
      </c>
      <c r="S140" s="166">
        <v>3537</v>
      </c>
      <c r="T140" s="166">
        <v>7799</v>
      </c>
      <c r="U140" s="166">
        <v>11596</v>
      </c>
      <c r="V140" s="166">
        <v>12370</v>
      </c>
      <c r="W140" s="166">
        <v>11761</v>
      </c>
      <c r="X140" s="167">
        <f t="shared" si="105"/>
        <v>-4.9232012934518954E-2</v>
      </c>
      <c r="Y140" s="167">
        <f t="shared" si="106"/>
        <v>4.2058472756401656E-3</v>
      </c>
    </row>
    <row r="141" spans="1:25" x14ac:dyDescent="0.25">
      <c r="A141" s="57"/>
      <c r="B141" s="165" t="s">
        <v>118</v>
      </c>
      <c r="C141" s="166">
        <v>147</v>
      </c>
      <c r="D141" s="166">
        <v>300</v>
      </c>
      <c r="E141" s="166">
        <v>4432</v>
      </c>
      <c r="F141" s="166">
        <v>3314</v>
      </c>
      <c r="G141" s="166">
        <v>3497</v>
      </c>
      <c r="H141" s="166">
        <v>3420</v>
      </c>
      <c r="I141" s="167">
        <f t="shared" si="103"/>
        <v>-2.201887331998853E-2</v>
      </c>
      <c r="J141" s="167">
        <f t="shared" si="100"/>
        <v>6.8122740446383218E-3</v>
      </c>
      <c r="K141" s="166">
        <v>3786</v>
      </c>
      <c r="L141" s="166">
        <v>2153</v>
      </c>
      <c r="M141" s="166">
        <v>11843</v>
      </c>
      <c r="N141" s="166">
        <v>10906</v>
      </c>
      <c r="O141" s="166">
        <v>11213</v>
      </c>
      <c r="P141" s="166">
        <v>9386</v>
      </c>
      <c r="Q141" s="167">
        <f t="shared" si="104"/>
        <v>-0.16293587799875142</v>
      </c>
      <c r="R141" s="167">
        <f t="shared" si="102"/>
        <v>4.090990319529619E-3</v>
      </c>
      <c r="S141" s="166">
        <v>3933</v>
      </c>
      <c r="T141" s="166">
        <v>16275</v>
      </c>
      <c r="U141" s="166">
        <v>14220</v>
      </c>
      <c r="V141" s="166">
        <v>14710</v>
      </c>
      <c r="W141" s="166">
        <v>12806</v>
      </c>
      <c r="X141" s="167">
        <f t="shared" si="105"/>
        <v>-0.12943575798776341</v>
      </c>
      <c r="Y141" s="167">
        <f t="shared" si="106"/>
        <v>4.5795493760605365E-3</v>
      </c>
    </row>
    <row r="142" spans="1:25" x14ac:dyDescent="0.25">
      <c r="A142" s="57"/>
      <c r="B142" s="165" t="s">
        <v>125</v>
      </c>
      <c r="C142" s="166">
        <v>113</v>
      </c>
      <c r="D142" s="166">
        <v>109</v>
      </c>
      <c r="E142" s="166">
        <v>3207</v>
      </c>
      <c r="F142" s="166">
        <v>2199</v>
      </c>
      <c r="G142" s="166">
        <v>1280</v>
      </c>
      <c r="H142" s="166">
        <v>856</v>
      </c>
      <c r="I142" s="167">
        <f t="shared" si="103"/>
        <v>-0.33125000000000004</v>
      </c>
      <c r="J142" s="167">
        <f t="shared" si="100"/>
        <v>1.7050604041550887E-3</v>
      </c>
      <c r="K142" s="166">
        <v>447</v>
      </c>
      <c r="L142" s="166">
        <v>152</v>
      </c>
      <c r="M142" s="166">
        <v>2708</v>
      </c>
      <c r="N142" s="166">
        <v>2721</v>
      </c>
      <c r="O142" s="166">
        <v>2158</v>
      </c>
      <c r="P142" s="166">
        <v>2147</v>
      </c>
      <c r="Q142" s="167">
        <f t="shared" si="104"/>
        <v>-5.0973123262280096E-3</v>
      </c>
      <c r="R142" s="167">
        <f t="shared" si="102"/>
        <v>9.3579333220009499E-4</v>
      </c>
      <c r="S142" s="166">
        <v>560</v>
      </c>
      <c r="T142" s="166">
        <v>5915</v>
      </c>
      <c r="U142" s="166">
        <v>4920</v>
      </c>
      <c r="V142" s="166">
        <v>3438</v>
      </c>
      <c r="W142" s="166">
        <v>3003</v>
      </c>
      <c r="X142" s="167">
        <f t="shared" si="105"/>
        <v>-0.12652705061082026</v>
      </c>
      <c r="Y142" s="167">
        <f t="shared" si="106"/>
        <v>1.0739018254185375E-3</v>
      </c>
    </row>
    <row r="143" spans="1:25" x14ac:dyDescent="0.25">
      <c r="A143" s="57"/>
      <c r="B143" s="165" t="s">
        <v>121</v>
      </c>
      <c r="C143" s="166">
        <v>428</v>
      </c>
      <c r="D143" s="166">
        <v>538</v>
      </c>
      <c r="E143" s="166">
        <v>222</v>
      </c>
      <c r="F143" s="166">
        <v>668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221</v>
      </c>
      <c r="M143" s="166">
        <v>2159</v>
      </c>
      <c r="N143" s="166">
        <v>2374</v>
      </c>
      <c r="O143" s="166">
        <v>2764</v>
      </c>
      <c r="P143" s="166">
        <v>2442</v>
      </c>
      <c r="Q143" s="167">
        <f t="shared" si="104"/>
        <v>-0.11649782923299568</v>
      </c>
      <c r="R143" s="167">
        <f t="shared" si="102"/>
        <v>1.0643722949383475E-3</v>
      </c>
      <c r="S143" s="166">
        <v>1201</v>
      </c>
      <c r="T143" s="166">
        <v>2381</v>
      </c>
      <c r="U143" s="166">
        <v>3042</v>
      </c>
      <c r="V143" s="166">
        <v>3555</v>
      </c>
      <c r="W143" s="166">
        <v>2442</v>
      </c>
      <c r="X143" s="167">
        <f t="shared" si="105"/>
        <v>-0.31308016877637135</v>
      </c>
      <c r="Y143" s="167">
        <f t="shared" si="106"/>
        <v>8.7328280308760181E-4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1564</v>
      </c>
      <c r="N144" s="166">
        <v>1815</v>
      </c>
      <c r="O144" s="166">
        <v>1826</v>
      </c>
      <c r="P144" s="166">
        <v>2028</v>
      </c>
      <c r="Q144" s="167">
        <f t="shared" si="104"/>
        <v>0.11062431544359264</v>
      </c>
      <c r="R144" s="167">
        <f t="shared" si="102"/>
        <v>8.8392588621415591E-4</v>
      </c>
      <c r="S144" s="166">
        <v>1581</v>
      </c>
      <c r="T144" s="166">
        <v>1643</v>
      </c>
      <c r="U144" s="166">
        <v>1954</v>
      </c>
      <c r="V144" s="166">
        <v>1832</v>
      </c>
      <c r="W144" s="166">
        <v>2028</v>
      </c>
      <c r="X144" s="167">
        <f t="shared" si="105"/>
        <v>0.10698689956331875</v>
      </c>
      <c r="Y144" s="167">
        <f t="shared" si="106"/>
        <v>7.252324015813499E-4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4</v>
      </c>
      <c r="M145" s="166">
        <v>693</v>
      </c>
      <c r="N145" s="166">
        <v>1256</v>
      </c>
      <c r="O145" s="166">
        <v>1108</v>
      </c>
      <c r="P145" s="166">
        <v>825</v>
      </c>
      <c r="Q145" s="167">
        <f t="shared" si="104"/>
        <v>-0.25541516245487361</v>
      </c>
      <c r="R145" s="167">
        <f t="shared" si="102"/>
        <v>3.5958523477646877E-4</v>
      </c>
      <c r="S145" s="166">
        <v>3280</v>
      </c>
      <c r="T145" s="166">
        <v>742</v>
      </c>
      <c r="U145" s="166">
        <v>1318</v>
      </c>
      <c r="V145" s="166">
        <v>1162</v>
      </c>
      <c r="W145" s="166">
        <v>825</v>
      </c>
      <c r="X145" s="167">
        <f t="shared" si="105"/>
        <v>-0.29001721170395867</v>
      </c>
      <c r="Y145" s="167">
        <f t="shared" si="106"/>
        <v>2.9502797401608172E-4</v>
      </c>
    </row>
    <row r="146" spans="1:25" x14ac:dyDescent="0.25">
      <c r="A146" s="57"/>
      <c r="B146" s="170" t="s">
        <v>147</v>
      </c>
      <c r="C146" s="171">
        <f t="shared" ref="C146" si="107">C138-SUM(C139:C145)</f>
        <v>1145</v>
      </c>
      <c r="D146" s="171">
        <f t="shared" ref="D146:H146" si="108">D138-SUM(D139:D145)</f>
        <v>1486</v>
      </c>
      <c r="E146" s="171">
        <f t="shared" si="108"/>
        <v>5810</v>
      </c>
      <c r="F146" s="171">
        <f t="shared" si="108"/>
        <v>5421</v>
      </c>
      <c r="G146" s="171">
        <f t="shared" si="108"/>
        <v>6192</v>
      </c>
      <c r="H146" s="171">
        <f t="shared" si="108"/>
        <v>8236</v>
      </c>
      <c r="I146" s="172">
        <f t="shared" si="103"/>
        <v>0.33010335917312661</v>
      </c>
      <c r="J146" s="172">
        <f t="shared" si="100"/>
        <v>1.6405230711006205E-2</v>
      </c>
      <c r="K146" s="171">
        <f t="shared" ref="K146:P146" si="109">K138-SUM(K139:K145)</f>
        <v>11097</v>
      </c>
      <c r="L146" s="171">
        <f t="shared" si="109"/>
        <v>4145</v>
      </c>
      <c r="M146" s="171">
        <f t="shared" si="109"/>
        <v>30358</v>
      </c>
      <c r="N146" s="171">
        <f t="shared" si="109"/>
        <v>33920</v>
      </c>
      <c r="O146" s="171">
        <f t="shared" si="109"/>
        <v>36255</v>
      </c>
      <c r="P146" s="171">
        <f t="shared" si="109"/>
        <v>32847</v>
      </c>
      <c r="Q146" s="172">
        <f t="shared" si="104"/>
        <v>-9.4000827472072834E-2</v>
      </c>
      <c r="R146" s="172">
        <f t="shared" si="102"/>
        <v>1.4316722674791114E-2</v>
      </c>
      <c r="S146" s="171">
        <f>S138-SUM(S139:S145)</f>
        <v>12242</v>
      </c>
      <c r="T146" s="171">
        <f>T138-SUM(T139:T145)</f>
        <v>36168</v>
      </c>
      <c r="U146" s="171">
        <f>U138-SUM(U139:U145)</f>
        <v>39341</v>
      </c>
      <c r="V146" s="171">
        <f>V138-SUM(V139:V145)</f>
        <v>42447</v>
      </c>
      <c r="W146" s="171">
        <f>W138-SUM(W139:W145)</f>
        <v>41083</v>
      </c>
      <c r="X146" s="172">
        <f t="shared" si="105"/>
        <v>-3.2134190873324364E-2</v>
      </c>
      <c r="Y146" s="172">
        <f t="shared" si="106"/>
        <v>1.4691677886669922E-2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7012</v>
      </c>
      <c r="D148" s="178">
        <f t="shared" si="110"/>
        <v>6583</v>
      </c>
      <c r="E148" s="178">
        <f t="shared" si="110"/>
        <v>19262</v>
      </c>
      <c r="F148" s="178">
        <f t="shared" si="110"/>
        <v>18910</v>
      </c>
      <c r="G148" s="178">
        <f t="shared" si="110"/>
        <v>23005</v>
      </c>
      <c r="H148" s="178">
        <f t="shared" si="110"/>
        <v>22203</v>
      </c>
      <c r="I148" s="179">
        <f>IFERROR(H148/G148-1,"-")</f>
        <v>-3.4861986524668542E-2</v>
      </c>
      <c r="J148" s="179">
        <f t="shared" ref="J148:J160" si="111">H148/H$8</f>
        <v>4.4226000179270371E-2</v>
      </c>
      <c r="K148" s="178">
        <f t="shared" ref="K148:P148" si="112">K149+K152</f>
        <v>19650</v>
      </c>
      <c r="L148" s="178">
        <f t="shared" si="112"/>
        <v>28236</v>
      </c>
      <c r="M148" s="178">
        <f t="shared" si="112"/>
        <v>50933</v>
      </c>
      <c r="N148" s="178">
        <f t="shared" si="112"/>
        <v>54644</v>
      </c>
      <c r="O148" s="178">
        <f t="shared" si="112"/>
        <v>53069</v>
      </c>
      <c r="P148" s="178">
        <f t="shared" si="112"/>
        <v>52636</v>
      </c>
      <c r="Q148" s="179">
        <f>IFERROR(P148/O148-1,"-")</f>
        <v>-8.1591889803840356E-3</v>
      </c>
      <c r="R148" s="179">
        <f t="shared" ref="R148:R160" si="113">P148/P$8</f>
        <v>2.2941973839629343E-2</v>
      </c>
      <c r="S148" s="178">
        <f>S149+S152</f>
        <v>26662</v>
      </c>
      <c r="T148" s="178">
        <f>T149+T152</f>
        <v>70195</v>
      </c>
      <c r="U148" s="178">
        <f>U149+U152</f>
        <v>73554</v>
      </c>
      <c r="V148" s="178">
        <f>V149+V152</f>
        <v>76074</v>
      </c>
      <c r="W148" s="178">
        <f>W149+W152</f>
        <v>74839</v>
      </c>
      <c r="X148" s="179">
        <f>IFERROR(W148/V148-1,"-")</f>
        <v>-1.6234193022583221E-2</v>
      </c>
      <c r="Y148" s="179">
        <f>W148/W$8</f>
        <v>2.6763149754411561E-2</v>
      </c>
    </row>
    <row r="149" spans="1:25" x14ac:dyDescent="0.25">
      <c r="A149" s="57"/>
      <c r="B149" s="161" t="s">
        <v>99</v>
      </c>
      <c r="C149" s="162">
        <v>4593</v>
      </c>
      <c r="D149" s="162">
        <v>3752</v>
      </c>
      <c r="E149" s="162">
        <v>12035</v>
      </c>
      <c r="F149" s="162">
        <v>12175</v>
      </c>
      <c r="G149" s="162">
        <v>12744</v>
      </c>
      <c r="H149" s="162">
        <v>11537</v>
      </c>
      <c r="I149" s="163">
        <f>IFERROR(H149/G149-1,"-")</f>
        <v>-9.4711236660389164E-2</v>
      </c>
      <c r="J149" s="163">
        <f t="shared" si="111"/>
        <v>2.2980469489179041E-2</v>
      </c>
      <c r="K149" s="162">
        <v>6052</v>
      </c>
      <c r="L149" s="162">
        <v>19303</v>
      </c>
      <c r="M149" s="162">
        <v>26065</v>
      </c>
      <c r="N149" s="162">
        <v>27012</v>
      </c>
      <c r="O149" s="162">
        <v>22531</v>
      </c>
      <c r="P149" s="162">
        <v>21893</v>
      </c>
      <c r="Q149" s="163">
        <f>IFERROR(P149/O149-1,"-")</f>
        <v>-2.831654165372155E-2</v>
      </c>
      <c r="R149" s="163">
        <f t="shared" si="113"/>
        <v>9.5423024787408845E-3</v>
      </c>
      <c r="S149" s="162">
        <v>10645</v>
      </c>
      <c r="T149" s="162">
        <v>38100</v>
      </c>
      <c r="U149" s="162">
        <v>39187</v>
      </c>
      <c r="V149" s="162">
        <v>35275</v>
      </c>
      <c r="W149" s="162">
        <v>33430</v>
      </c>
      <c r="X149" s="163">
        <f>IFERROR(W149/V149-1,"-")</f>
        <v>-5.2303330970942641E-2</v>
      </c>
      <c r="Y149" s="163">
        <f>W149/W$8</f>
        <v>1.1954891116797105E-2</v>
      </c>
    </row>
    <row r="150" spans="1:25" x14ac:dyDescent="0.25">
      <c r="A150" s="57"/>
      <c r="B150" s="165" t="s">
        <v>105</v>
      </c>
      <c r="C150" s="166">
        <v>1112</v>
      </c>
      <c r="D150" s="166">
        <v>1601</v>
      </c>
      <c r="E150" s="166">
        <v>4558</v>
      </c>
      <c r="F150" s="166">
        <v>3388</v>
      </c>
      <c r="G150" s="166">
        <v>3652</v>
      </c>
      <c r="H150" s="166">
        <v>3637</v>
      </c>
      <c r="I150" s="167">
        <f>IFERROR(H150/G150-1,"-")</f>
        <v>-4.1073384446878025E-3</v>
      </c>
      <c r="J150" s="167">
        <f t="shared" si="111"/>
        <v>7.2445148246636192E-3</v>
      </c>
      <c r="K150" s="166">
        <v>4344</v>
      </c>
      <c r="L150" s="166">
        <v>16886</v>
      </c>
      <c r="M150" s="166">
        <v>22789</v>
      </c>
      <c r="N150" s="166">
        <v>25249</v>
      </c>
      <c r="O150" s="166">
        <v>20673</v>
      </c>
      <c r="P150" s="166">
        <v>17867</v>
      </c>
      <c r="Q150" s="167">
        <f>IFERROR(P150/O150-1,"-")</f>
        <v>-0.13573259807478355</v>
      </c>
      <c r="R150" s="167">
        <f t="shared" si="113"/>
        <v>7.7875265330317172E-3</v>
      </c>
      <c r="S150" s="166">
        <v>5456</v>
      </c>
      <c r="T150" s="166">
        <v>27347</v>
      </c>
      <c r="U150" s="166">
        <v>28637</v>
      </c>
      <c r="V150" s="166">
        <v>24325</v>
      </c>
      <c r="W150" s="166">
        <v>21504</v>
      </c>
      <c r="X150" s="167">
        <f>IFERROR(W150/V150-1,"-")</f>
        <v>-0.11597122302158269</v>
      </c>
      <c r="Y150" s="167">
        <f>W150/W$8</f>
        <v>7.6900382463537227E-3</v>
      </c>
    </row>
    <row r="151" spans="1:25" x14ac:dyDescent="0.25">
      <c r="A151" s="57"/>
      <c r="B151" s="165" t="s">
        <v>102</v>
      </c>
      <c r="C151" s="166">
        <v>3481</v>
      </c>
      <c r="D151" s="166">
        <v>2151</v>
      </c>
      <c r="E151" s="166">
        <v>7477</v>
      </c>
      <c r="F151" s="166">
        <v>8787</v>
      </c>
      <c r="G151" s="166">
        <v>9092</v>
      </c>
      <c r="H151" s="166">
        <v>7900</v>
      </c>
      <c r="I151" s="167">
        <f>IFERROR(H151/G151-1,"-")</f>
        <v>-0.13110426748790149</v>
      </c>
      <c r="J151" s="167">
        <f t="shared" si="111"/>
        <v>1.5735954664515422E-2</v>
      </c>
      <c r="K151" s="166">
        <v>1708</v>
      </c>
      <c r="L151" s="166">
        <v>2417</v>
      </c>
      <c r="M151" s="166">
        <v>3276</v>
      </c>
      <c r="N151" s="166">
        <v>1763</v>
      </c>
      <c r="O151" s="166">
        <v>1858</v>
      </c>
      <c r="P151" s="166">
        <v>4026</v>
      </c>
      <c r="Q151" s="167">
        <f>IFERROR(P151/O151-1,"-")</f>
        <v>1.1668460710441333</v>
      </c>
      <c r="R151" s="167">
        <f t="shared" si="113"/>
        <v>1.7547759457091675E-3</v>
      </c>
      <c r="S151" s="166">
        <v>5189</v>
      </c>
      <c r="T151" s="166">
        <v>10753</v>
      </c>
      <c r="U151" s="166">
        <v>10550</v>
      </c>
      <c r="V151" s="166">
        <v>10950</v>
      </c>
      <c r="W151" s="166">
        <v>11926</v>
      </c>
      <c r="X151" s="167">
        <f>IFERROR(W151/V151-1,"-")</f>
        <v>8.913242009132416E-2</v>
      </c>
      <c r="Y151" s="167">
        <f>W151/W$8</f>
        <v>4.2648528704433827E-3</v>
      </c>
    </row>
    <row r="152" spans="1:25" x14ac:dyDescent="0.25">
      <c r="A152" s="57"/>
      <c r="B152" s="161" t="s">
        <v>109</v>
      </c>
      <c r="C152" s="162">
        <v>2419</v>
      </c>
      <c r="D152" s="162">
        <v>2831</v>
      </c>
      <c r="E152" s="162">
        <v>7227</v>
      </c>
      <c r="F152" s="162">
        <v>6735</v>
      </c>
      <c r="G152" s="162">
        <v>10261</v>
      </c>
      <c r="H152" s="162">
        <v>10666</v>
      </c>
      <c r="I152" s="163">
        <f>IFERROR(H152/G152-1,"-")</f>
        <v>3.9469837247831485E-2</v>
      </c>
      <c r="J152" s="163">
        <f t="shared" si="111"/>
        <v>2.124553069009133E-2</v>
      </c>
      <c r="K152" s="162">
        <v>13598</v>
      </c>
      <c r="L152" s="162">
        <v>8933</v>
      </c>
      <c r="M152" s="162">
        <v>24868</v>
      </c>
      <c r="N152" s="162">
        <v>27632</v>
      </c>
      <c r="O152" s="162">
        <v>30538</v>
      </c>
      <c r="P152" s="162">
        <v>30743</v>
      </c>
      <c r="Q152" s="163">
        <f>IFERROR(P152/O152-1,"-")</f>
        <v>6.7129478027376788E-3</v>
      </c>
      <c r="R152" s="163">
        <f t="shared" si="113"/>
        <v>1.3399671360888458E-2</v>
      </c>
      <c r="S152" s="162">
        <v>16017</v>
      </c>
      <c r="T152" s="162">
        <v>32095</v>
      </c>
      <c r="U152" s="162">
        <v>34367</v>
      </c>
      <c r="V152" s="162">
        <v>40799</v>
      </c>
      <c r="W152" s="162">
        <v>41409</v>
      </c>
      <c r="X152" s="163">
        <f>IFERROR(W152/V152-1,"-")</f>
        <v>1.495134684673638E-2</v>
      </c>
      <c r="Y152" s="163">
        <f>W152/W$8</f>
        <v>1.4808258637614457E-2</v>
      </c>
    </row>
    <row r="153" spans="1:25" s="57" customFormat="1" x14ac:dyDescent="0.25">
      <c r="B153" s="165" t="s">
        <v>112</v>
      </c>
      <c r="C153" s="166">
        <v>297</v>
      </c>
      <c r="D153" s="166">
        <v>135</v>
      </c>
      <c r="E153" s="166">
        <v>623</v>
      </c>
      <c r="F153" s="166">
        <v>559</v>
      </c>
      <c r="G153" s="166">
        <v>863</v>
      </c>
      <c r="H153" s="166">
        <v>950</v>
      </c>
      <c r="I153" s="167">
        <f t="shared" ref="I153:I160" si="114">IFERROR(H153/G153-1,"-")</f>
        <v>0.10081112398609493</v>
      </c>
      <c r="J153" s="167">
        <f t="shared" si="111"/>
        <v>1.8922983457328672E-3</v>
      </c>
      <c r="K153" s="166">
        <v>4649</v>
      </c>
      <c r="L153" s="166">
        <v>628</v>
      </c>
      <c r="M153" s="166">
        <v>11552</v>
      </c>
      <c r="N153" s="166">
        <v>11407</v>
      </c>
      <c r="O153" s="166">
        <v>12499</v>
      </c>
      <c r="P153" s="166">
        <v>10727</v>
      </c>
      <c r="Q153" s="167">
        <f t="shared" ref="Q153:Q160" si="115">IFERROR(P153/O153-1,"-")</f>
        <v>-0.14177134170733663</v>
      </c>
      <c r="R153" s="167">
        <f t="shared" si="113"/>
        <v>4.6754797738753698E-3</v>
      </c>
      <c r="S153" s="166">
        <v>4946</v>
      </c>
      <c r="T153" s="166">
        <v>12175</v>
      </c>
      <c r="U153" s="166">
        <v>11966</v>
      </c>
      <c r="V153" s="166">
        <v>13362</v>
      </c>
      <c r="W153" s="166">
        <v>11677</v>
      </c>
      <c r="X153" s="167">
        <f t="shared" ref="X153:X160" si="116">IFERROR(W153/V153-1,"-")</f>
        <v>-0.12610387666516987</v>
      </c>
      <c r="Y153" s="167">
        <f t="shared" ref="Y153:Y160" si="117">W153/W$8</f>
        <v>4.1758080637403468E-3</v>
      </c>
    </row>
    <row r="154" spans="1:25" s="57" customFormat="1" x14ac:dyDescent="0.25">
      <c r="B154" s="165" t="s">
        <v>115</v>
      </c>
      <c r="C154" s="166">
        <v>434</v>
      </c>
      <c r="D154" s="166">
        <v>416</v>
      </c>
      <c r="E154" s="166">
        <v>1308</v>
      </c>
      <c r="F154" s="166">
        <v>1380</v>
      </c>
      <c r="G154" s="166">
        <v>1809</v>
      </c>
      <c r="H154" s="166">
        <v>1781</v>
      </c>
      <c r="I154" s="167">
        <f t="shared" si="114"/>
        <v>-1.5478164731896116E-2</v>
      </c>
      <c r="J154" s="167">
        <f t="shared" si="111"/>
        <v>3.5475614250002488E-3</v>
      </c>
      <c r="K154" s="166">
        <v>3566</v>
      </c>
      <c r="L154" s="166">
        <v>1739</v>
      </c>
      <c r="M154" s="166">
        <v>4702</v>
      </c>
      <c r="N154" s="166">
        <v>4696</v>
      </c>
      <c r="O154" s="166">
        <v>4283</v>
      </c>
      <c r="P154" s="166">
        <v>4277</v>
      </c>
      <c r="Q154" s="167">
        <f t="shared" si="115"/>
        <v>-1.4008872285781182E-3</v>
      </c>
      <c r="R154" s="167">
        <f t="shared" si="113"/>
        <v>1.8641770292593415E-3</v>
      </c>
      <c r="S154" s="166">
        <v>4000</v>
      </c>
      <c r="T154" s="166">
        <v>6010</v>
      </c>
      <c r="U154" s="166">
        <v>6076</v>
      </c>
      <c r="V154" s="166">
        <v>6092</v>
      </c>
      <c r="W154" s="166">
        <v>6058</v>
      </c>
      <c r="X154" s="167">
        <f t="shared" si="116"/>
        <v>-5.5810899540380543E-3</v>
      </c>
      <c r="Y154" s="167">
        <f t="shared" si="117"/>
        <v>2.1663993534417249E-3</v>
      </c>
    </row>
    <row r="155" spans="1:25" x14ac:dyDescent="0.25">
      <c r="A155" s="57"/>
      <c r="B155" s="165" t="s">
        <v>118</v>
      </c>
      <c r="C155" s="166">
        <v>345</v>
      </c>
      <c r="D155" s="166">
        <v>686</v>
      </c>
      <c r="E155" s="166">
        <v>1380</v>
      </c>
      <c r="F155" s="166">
        <v>1244</v>
      </c>
      <c r="G155" s="166">
        <v>1791</v>
      </c>
      <c r="H155" s="166">
        <v>1881</v>
      </c>
      <c r="I155" s="167">
        <f t="shared" si="114"/>
        <v>5.0251256281407031E-2</v>
      </c>
      <c r="J155" s="167">
        <f t="shared" si="111"/>
        <v>3.7467507245510772E-3</v>
      </c>
      <c r="K155" s="166">
        <v>1555</v>
      </c>
      <c r="L155" s="166">
        <v>2352</v>
      </c>
      <c r="M155" s="166">
        <v>2594</v>
      </c>
      <c r="N155" s="166">
        <v>4287</v>
      </c>
      <c r="O155" s="166">
        <v>5235</v>
      </c>
      <c r="P155" s="166">
        <v>8588</v>
      </c>
      <c r="Q155" s="167">
        <f t="shared" si="115"/>
        <v>0.64049665711556836</v>
      </c>
      <c r="R155" s="167">
        <f t="shared" si="113"/>
        <v>3.74317332880038E-3</v>
      </c>
      <c r="S155" s="166">
        <v>1900</v>
      </c>
      <c r="T155" s="166">
        <v>3974</v>
      </c>
      <c r="U155" s="166">
        <v>5531</v>
      </c>
      <c r="V155" s="166">
        <v>7026</v>
      </c>
      <c r="W155" s="166">
        <v>10469</v>
      </c>
      <c r="X155" s="167">
        <f t="shared" si="116"/>
        <v>0.49003700540848283</v>
      </c>
      <c r="Y155" s="167">
        <f t="shared" si="117"/>
        <v>3.7438155878477082E-3</v>
      </c>
    </row>
    <row r="156" spans="1:25" x14ac:dyDescent="0.25">
      <c r="A156" s="57"/>
      <c r="B156" s="165" t="s">
        <v>125</v>
      </c>
      <c r="C156" s="166">
        <v>215</v>
      </c>
      <c r="D156" s="166">
        <v>114</v>
      </c>
      <c r="E156" s="166">
        <v>457</v>
      </c>
      <c r="F156" s="166">
        <v>379</v>
      </c>
      <c r="G156" s="166">
        <v>549</v>
      </c>
      <c r="H156" s="166">
        <v>619</v>
      </c>
      <c r="I156" s="167">
        <f t="shared" si="114"/>
        <v>0.127504553734062</v>
      </c>
      <c r="J156" s="167">
        <f t="shared" si="111"/>
        <v>1.2329817642196261E-3</v>
      </c>
      <c r="K156" s="166">
        <v>313</v>
      </c>
      <c r="L156" s="166">
        <v>261</v>
      </c>
      <c r="M156" s="166">
        <v>526</v>
      </c>
      <c r="N156" s="166">
        <v>511</v>
      </c>
      <c r="O156" s="166">
        <v>666</v>
      </c>
      <c r="P156" s="166">
        <v>612</v>
      </c>
      <c r="Q156" s="167">
        <f t="shared" si="115"/>
        <v>-8.108108108108103E-2</v>
      </c>
      <c r="R156" s="167">
        <f t="shared" si="113"/>
        <v>2.6674686507054406E-4</v>
      </c>
      <c r="S156" s="166">
        <v>528</v>
      </c>
      <c r="T156" s="166">
        <v>983</v>
      </c>
      <c r="U156" s="166">
        <v>890</v>
      </c>
      <c r="V156" s="166">
        <v>1215</v>
      </c>
      <c r="W156" s="166">
        <v>1231</v>
      </c>
      <c r="X156" s="167">
        <f t="shared" si="116"/>
        <v>1.3168724279835287E-2</v>
      </c>
      <c r="Y156" s="167">
        <f t="shared" si="117"/>
        <v>4.402174981985413E-4</v>
      </c>
    </row>
    <row r="157" spans="1:25" x14ac:dyDescent="0.25">
      <c r="A157" s="57"/>
      <c r="B157" s="165" t="s">
        <v>121</v>
      </c>
      <c r="C157" s="166">
        <v>125</v>
      </c>
      <c r="D157" s="166">
        <v>152</v>
      </c>
      <c r="E157" s="166">
        <v>320</v>
      </c>
      <c r="F157" s="166">
        <v>310</v>
      </c>
      <c r="G157" s="166">
        <v>450</v>
      </c>
      <c r="H157" s="166">
        <v>500</v>
      </c>
      <c r="I157" s="167">
        <f t="shared" si="114"/>
        <v>0.11111111111111116</v>
      </c>
      <c r="J157" s="167">
        <f t="shared" si="111"/>
        <v>9.9594649775414058E-4</v>
      </c>
      <c r="K157" s="166">
        <v>686</v>
      </c>
      <c r="L157" s="166">
        <v>800</v>
      </c>
      <c r="M157" s="166">
        <v>1749</v>
      </c>
      <c r="N157" s="166">
        <v>1493</v>
      </c>
      <c r="O157" s="166">
        <v>1780</v>
      </c>
      <c r="P157" s="166">
        <v>1203</v>
      </c>
      <c r="Q157" s="167">
        <f t="shared" si="115"/>
        <v>-0.32415730337078652</v>
      </c>
      <c r="R157" s="167">
        <f t="shared" si="113"/>
        <v>5.243406514376872E-4</v>
      </c>
      <c r="S157" s="166">
        <v>811</v>
      </c>
      <c r="T157" s="166">
        <v>2069</v>
      </c>
      <c r="U157" s="166">
        <v>1803</v>
      </c>
      <c r="V157" s="166">
        <v>2230</v>
      </c>
      <c r="W157" s="166">
        <v>1703</v>
      </c>
      <c r="X157" s="167">
        <f t="shared" si="116"/>
        <v>-0.23632286995515694</v>
      </c>
      <c r="Y157" s="167">
        <f t="shared" si="117"/>
        <v>6.0900926030228741E-4</v>
      </c>
    </row>
    <row r="158" spans="1:25" x14ac:dyDescent="0.25">
      <c r="A158" s="57"/>
      <c r="B158" s="165" t="s">
        <v>130</v>
      </c>
      <c r="C158" s="166">
        <v>44</v>
      </c>
      <c r="D158" s="166">
        <v>21</v>
      </c>
      <c r="E158" s="166">
        <v>78</v>
      </c>
      <c r="F158" s="166">
        <v>72</v>
      </c>
      <c r="G158" s="166">
        <v>71</v>
      </c>
      <c r="H158" s="166">
        <v>52</v>
      </c>
      <c r="I158" s="167">
        <f t="shared" si="114"/>
        <v>-0.26760563380281688</v>
      </c>
      <c r="J158" s="167">
        <f t="shared" si="111"/>
        <v>1.0357843576643063E-4</v>
      </c>
      <c r="K158" s="166">
        <v>170</v>
      </c>
      <c r="L158" s="166">
        <v>16</v>
      </c>
      <c r="M158" s="166">
        <v>189</v>
      </c>
      <c r="N158" s="166">
        <v>183</v>
      </c>
      <c r="O158" s="166">
        <v>201</v>
      </c>
      <c r="P158" s="166">
        <v>152</v>
      </c>
      <c r="Q158" s="167">
        <f t="shared" si="115"/>
        <v>-0.24378109452736318</v>
      </c>
      <c r="R158" s="167">
        <f t="shared" si="113"/>
        <v>6.6250855376997881E-5</v>
      </c>
      <c r="S158" s="166">
        <v>214</v>
      </c>
      <c r="T158" s="166">
        <v>267</v>
      </c>
      <c r="U158" s="166">
        <v>255</v>
      </c>
      <c r="V158" s="166">
        <v>272</v>
      </c>
      <c r="W158" s="166">
        <v>204</v>
      </c>
      <c r="X158" s="167">
        <f t="shared" si="116"/>
        <v>-0.25</v>
      </c>
      <c r="Y158" s="167">
        <f t="shared" si="117"/>
        <v>7.2952371756703846E-5</v>
      </c>
    </row>
    <row r="159" spans="1:25" x14ac:dyDescent="0.25">
      <c r="A159" s="57"/>
      <c r="B159" s="165" t="s">
        <v>133</v>
      </c>
      <c r="C159" s="166">
        <v>56</v>
      </c>
      <c r="D159" s="166">
        <v>28</v>
      </c>
      <c r="E159" s="166">
        <v>60</v>
      </c>
      <c r="F159" s="166">
        <v>49</v>
      </c>
      <c r="G159" s="166">
        <v>50</v>
      </c>
      <c r="H159" s="166">
        <v>68</v>
      </c>
      <c r="I159" s="167">
        <f t="shared" si="114"/>
        <v>0.3600000000000001</v>
      </c>
      <c r="J159" s="167">
        <f t="shared" si="111"/>
        <v>1.3544872369456313E-4</v>
      </c>
      <c r="K159" s="166">
        <v>221</v>
      </c>
      <c r="L159" s="166">
        <v>41</v>
      </c>
      <c r="M159" s="166">
        <v>338</v>
      </c>
      <c r="N159" s="166">
        <v>468</v>
      </c>
      <c r="O159" s="166">
        <v>339</v>
      </c>
      <c r="P159" s="166">
        <v>213</v>
      </c>
      <c r="Q159" s="167">
        <f t="shared" si="115"/>
        <v>-0.37168141592920356</v>
      </c>
      <c r="R159" s="167">
        <f t="shared" si="113"/>
        <v>9.2838369705924655E-5</v>
      </c>
      <c r="S159" s="166">
        <v>277</v>
      </c>
      <c r="T159" s="166">
        <v>398</v>
      </c>
      <c r="U159" s="166">
        <v>517</v>
      </c>
      <c r="V159" s="166">
        <v>389</v>
      </c>
      <c r="W159" s="166">
        <v>281</v>
      </c>
      <c r="X159" s="167">
        <f t="shared" si="116"/>
        <v>-0.27763496143958866</v>
      </c>
      <c r="Y159" s="167">
        <f t="shared" si="117"/>
        <v>1.0048831599820479E-4</v>
      </c>
    </row>
    <row r="160" spans="1:25" x14ac:dyDescent="0.25">
      <c r="A160" s="57"/>
      <c r="B160" s="170" t="s">
        <v>147</v>
      </c>
      <c r="C160" s="171">
        <f t="shared" ref="C160" si="118">C152-SUM(C153:C159)</f>
        <v>903</v>
      </c>
      <c r="D160" s="171">
        <f t="shared" ref="D160:H160" si="119">D152-SUM(D153:D159)</f>
        <v>1279</v>
      </c>
      <c r="E160" s="171">
        <f t="shared" si="119"/>
        <v>3001</v>
      </c>
      <c r="F160" s="171">
        <f t="shared" si="119"/>
        <v>2742</v>
      </c>
      <c r="G160" s="171">
        <f t="shared" si="119"/>
        <v>4678</v>
      </c>
      <c r="H160" s="171">
        <f t="shared" si="119"/>
        <v>4815</v>
      </c>
      <c r="I160" s="172">
        <f t="shared" si="114"/>
        <v>2.928601966652411E-2</v>
      </c>
      <c r="J160" s="172">
        <f t="shared" si="111"/>
        <v>9.5909647733723753E-3</v>
      </c>
      <c r="K160" s="171">
        <f t="shared" ref="K160:P160" si="120">K152-SUM(K153:K159)</f>
        <v>2438</v>
      </c>
      <c r="L160" s="171">
        <f t="shared" si="120"/>
        <v>3096</v>
      </c>
      <c r="M160" s="171">
        <f t="shared" si="120"/>
        <v>3218</v>
      </c>
      <c r="N160" s="171">
        <f t="shared" si="120"/>
        <v>4587</v>
      </c>
      <c r="O160" s="171">
        <f t="shared" si="120"/>
        <v>5535</v>
      </c>
      <c r="P160" s="171">
        <f t="shared" si="120"/>
        <v>4971</v>
      </c>
      <c r="Q160" s="172">
        <f t="shared" si="115"/>
        <v>-0.10189701897018966</v>
      </c>
      <c r="R160" s="172">
        <f t="shared" si="113"/>
        <v>2.1666644873622135E-3</v>
      </c>
      <c r="S160" s="171">
        <f>S152-SUM(S153:S159)</f>
        <v>3341</v>
      </c>
      <c r="T160" s="171">
        <f>T152-SUM(T153:T159)</f>
        <v>6219</v>
      </c>
      <c r="U160" s="171">
        <f>U152-SUM(U153:U159)</f>
        <v>7329</v>
      </c>
      <c r="V160" s="171">
        <f>V152-SUM(V153:V159)</f>
        <v>10213</v>
      </c>
      <c r="W160" s="171">
        <f>W152-SUM(W153:W159)</f>
        <v>9786</v>
      </c>
      <c r="X160" s="172">
        <f t="shared" si="116"/>
        <v>-4.1809458533241917E-2</v>
      </c>
      <c r="Y160" s="172">
        <f t="shared" si="117"/>
        <v>3.4995681863289399E-3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74D0E-BAB1-4C33-AD98-B2139CDCEA0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D8466-F385-49AA-95BD-AC0374AF3BF5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225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2" x14ac:dyDescent="0.25">
      <c r="B7" s="295" t="s">
        <v>54</v>
      </c>
      <c r="C7" s="290" t="s">
        <v>8</v>
      </c>
      <c r="D7" s="15" t="s">
        <v>32</v>
      </c>
      <c r="E7" s="16">
        <v>18239</v>
      </c>
      <c r="F7" s="16">
        <v>24659</v>
      </c>
      <c r="G7" s="16">
        <v>25495</v>
      </c>
      <c r="H7" s="16">
        <v>25319</v>
      </c>
      <c r="I7" s="16">
        <v>25459</v>
      </c>
      <c r="J7" s="17">
        <f>I7/H7-1</f>
        <v>5.5294442908486729E-3</v>
      </c>
      <c r="K7" s="16">
        <f>I7-H7</f>
        <v>140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15840</v>
      </c>
      <c r="F8" s="20">
        <v>20467</v>
      </c>
      <c r="G8" s="20">
        <v>20391</v>
      </c>
      <c r="H8" s="20">
        <v>20545</v>
      </c>
      <c r="I8" s="20">
        <v>19559</v>
      </c>
      <c r="J8" s="21">
        <f t="shared" ref="J8:J20" si="0">I8/H8-1</f>
        <v>-4.7992212217084496E-2</v>
      </c>
      <c r="K8" s="20">
        <f t="shared" ref="K8:K17" si="1">I8-H8</f>
        <v>-986</v>
      </c>
      <c r="L8" s="22">
        <f>I8/$I$7</f>
        <v>0.76825484111709019</v>
      </c>
    </row>
    <row r="9" spans="2:12" x14ac:dyDescent="0.25">
      <c r="B9" s="283"/>
      <c r="C9" s="286"/>
      <c r="D9" s="23" t="s">
        <v>34</v>
      </c>
      <c r="E9" s="24">
        <v>2399</v>
      </c>
      <c r="F9" s="24">
        <v>4192</v>
      </c>
      <c r="G9" s="24">
        <v>5104</v>
      </c>
      <c r="H9" s="24">
        <v>4774</v>
      </c>
      <c r="I9" s="24">
        <v>5900</v>
      </c>
      <c r="J9" s="25">
        <f>IFERROR(I9/H9-1,"-")</f>
        <v>0.23586091328026804</v>
      </c>
      <c r="K9" s="24">
        <f>IFERROR(I9-H9,"-")</f>
        <v>1126</v>
      </c>
      <c r="L9" s="25">
        <f>IFERROR(I9/$I$7,"-")</f>
        <v>0.23174515888290978</v>
      </c>
    </row>
    <row r="10" spans="2:12" x14ac:dyDescent="0.25">
      <c r="B10" s="283"/>
      <c r="C10" s="287" t="s">
        <v>35</v>
      </c>
      <c r="D10" s="26" t="s">
        <v>32</v>
      </c>
      <c r="E10" s="27">
        <v>20044</v>
      </c>
      <c r="F10" s="27">
        <v>29629</v>
      </c>
      <c r="G10" s="27">
        <v>30619</v>
      </c>
      <c r="H10" s="27">
        <v>30242</v>
      </c>
      <c r="I10" s="27">
        <v>30549</v>
      </c>
      <c r="J10" s="28">
        <f t="shared" si="0"/>
        <v>1.015144501025067E-2</v>
      </c>
      <c r="K10" s="27">
        <f t="shared" si="1"/>
        <v>307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17280</v>
      </c>
      <c r="F11" s="29">
        <v>24748</v>
      </c>
      <c r="G11" s="29">
        <v>24789</v>
      </c>
      <c r="H11" s="29">
        <v>24620</v>
      </c>
      <c r="I11" s="29">
        <v>23718</v>
      </c>
      <c r="J11" s="30">
        <f t="shared" si="0"/>
        <v>-3.6636880584890341E-2</v>
      </c>
      <c r="K11" s="29">
        <f t="shared" si="1"/>
        <v>-902</v>
      </c>
      <c r="L11" s="31">
        <f>I11/$I$10</f>
        <v>0.77639202592556222</v>
      </c>
    </row>
    <row r="12" spans="2:12" x14ac:dyDescent="0.25">
      <c r="B12" s="283"/>
      <c r="C12" s="289"/>
      <c r="D12" s="32" t="s">
        <v>34</v>
      </c>
      <c r="E12" s="33">
        <v>2764</v>
      </c>
      <c r="F12" s="33">
        <v>4881</v>
      </c>
      <c r="G12" s="33">
        <v>5830</v>
      </c>
      <c r="H12" s="33">
        <v>5622</v>
      </c>
      <c r="I12" s="33">
        <v>6831</v>
      </c>
      <c r="J12" s="34">
        <f>IFERROR(I12/H12-1,"-")</f>
        <v>0.21504802561366065</v>
      </c>
      <c r="K12" s="33">
        <f>IFERROR(I12-H12,"-")</f>
        <v>1209</v>
      </c>
      <c r="L12" s="34">
        <f>IFERROR(I12/$I$10,"-")</f>
        <v>0.22360797407443778</v>
      </c>
    </row>
    <row r="13" spans="2:12" x14ac:dyDescent="0.25">
      <c r="B13" s="283"/>
      <c r="C13" s="290" t="s">
        <v>21</v>
      </c>
      <c r="D13" s="15" t="s">
        <v>32</v>
      </c>
      <c r="E13" s="16">
        <v>94829</v>
      </c>
      <c r="F13" s="16">
        <v>178525</v>
      </c>
      <c r="G13" s="16">
        <v>181874</v>
      </c>
      <c r="H13" s="16">
        <v>179514</v>
      </c>
      <c r="I13" s="16">
        <v>189132</v>
      </c>
      <c r="J13" s="17">
        <f t="shared" si="0"/>
        <v>5.3577993916908984E-2</v>
      </c>
      <c r="K13" s="16">
        <f t="shared" si="1"/>
        <v>9618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79694</v>
      </c>
      <c r="F14" s="20">
        <v>151061</v>
      </c>
      <c r="G14" s="20">
        <v>150474</v>
      </c>
      <c r="H14" s="20">
        <v>148337</v>
      </c>
      <c r="I14" s="20">
        <v>149422</v>
      </c>
      <c r="J14" s="21">
        <f t="shared" si="0"/>
        <v>7.3144259355386598E-3</v>
      </c>
      <c r="K14" s="20">
        <f t="shared" si="1"/>
        <v>1085</v>
      </c>
      <c r="L14" s="22">
        <f>I14/$I$13</f>
        <v>0.79004081805299997</v>
      </c>
    </row>
    <row r="15" spans="2:12" x14ac:dyDescent="0.25">
      <c r="B15" s="283"/>
      <c r="C15" s="286"/>
      <c r="D15" s="23" t="s">
        <v>34</v>
      </c>
      <c r="E15" s="24">
        <v>15135</v>
      </c>
      <c r="F15" s="24">
        <v>27464</v>
      </c>
      <c r="G15" s="24">
        <v>31400</v>
      </c>
      <c r="H15" s="24">
        <v>31177</v>
      </c>
      <c r="I15" s="24">
        <v>39710</v>
      </c>
      <c r="J15" s="25">
        <f>IFERROR(I15/H15-1,"-")</f>
        <v>0.27369535234307341</v>
      </c>
      <c r="K15" s="24">
        <f>IFERROR(I15-H15,"-")</f>
        <v>8533</v>
      </c>
      <c r="L15" s="25">
        <f>IFERROR(I15/$I$13,"-")</f>
        <v>0.20995918194699997</v>
      </c>
    </row>
    <row r="16" spans="2:12" x14ac:dyDescent="0.25">
      <c r="B16" s="283"/>
      <c r="C16" s="287" t="s">
        <v>22</v>
      </c>
      <c r="D16" s="26" t="s">
        <v>32</v>
      </c>
      <c r="E16" s="35">
        <v>5.1992433795712483</v>
      </c>
      <c r="F16" s="35">
        <v>7.2397501926274384</v>
      </c>
      <c r="G16" s="35">
        <v>7.1337124926456168</v>
      </c>
      <c r="H16" s="35">
        <v>7.0900904459101861</v>
      </c>
      <c r="I16" s="35">
        <v>7.4288856592953376</v>
      </c>
      <c r="J16" s="36">
        <f t="shared" si="0"/>
        <v>4.7784328841754098E-2</v>
      </c>
      <c r="K16" s="37">
        <f t="shared" si="1"/>
        <v>0.33879521338515151</v>
      </c>
      <c r="L16" s="38"/>
    </row>
    <row r="17" spans="2:12" x14ac:dyDescent="0.25">
      <c r="B17" s="283"/>
      <c r="C17" s="288"/>
      <c r="D17" s="4" t="s">
        <v>33</v>
      </c>
      <c r="E17" s="39">
        <f>E14/E8</f>
        <v>5.031186868686869</v>
      </c>
      <c r="F17" s="39">
        <f t="shared" ref="F17:I17" si="2">F14/F8</f>
        <v>7.3807104118825428</v>
      </c>
      <c r="G17" s="39">
        <f t="shared" si="2"/>
        <v>7.3794321023981171</v>
      </c>
      <c r="H17" s="39">
        <f t="shared" si="2"/>
        <v>7.2201022146507663</v>
      </c>
      <c r="I17" s="39">
        <f t="shared" si="2"/>
        <v>7.6395521243417353</v>
      </c>
      <c r="J17" s="40">
        <f t="shared" si="0"/>
        <v>5.8094732902788548E-2</v>
      </c>
      <c r="K17" s="41">
        <f t="shared" si="1"/>
        <v>0.41944990969096896</v>
      </c>
      <c r="L17" s="42"/>
    </row>
    <row r="18" spans="2:12" x14ac:dyDescent="0.25">
      <c r="B18" s="283"/>
      <c r="C18" s="289"/>
      <c r="D18" s="32" t="s">
        <v>34</v>
      </c>
      <c r="E18" s="43">
        <f>IFERROR(E15/E9,"-")</f>
        <v>6.3088786994581074</v>
      </c>
      <c r="F18" s="43">
        <f t="shared" ref="F18:I18" si="3">IFERROR(F15/F9,"-")</f>
        <v>6.5515267175572518</v>
      </c>
      <c r="G18" s="43">
        <f t="shared" si="3"/>
        <v>6.1520376175548588</v>
      </c>
      <c r="H18" s="43">
        <f t="shared" si="3"/>
        <v>6.5305823209049016</v>
      </c>
      <c r="I18" s="43">
        <f t="shared" si="3"/>
        <v>6.7305084745762711</v>
      </c>
      <c r="J18" s="34">
        <f>IFERROR(I18/H18-1,"-")</f>
        <v>3.0613832556920739E-2</v>
      </c>
      <c r="K18" s="33">
        <f>IFERROR(I18-H18,"-")</f>
        <v>0.19992615367136946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0.62039999999999995</v>
      </c>
      <c r="F19" s="18">
        <v>0.89769999999999994</v>
      </c>
      <c r="G19" s="18">
        <v>0.91459999999999997</v>
      </c>
      <c r="H19" s="18">
        <v>0.90269999999999995</v>
      </c>
      <c r="I19" s="18">
        <v>0.93909999999999993</v>
      </c>
      <c r="J19" s="17">
        <f t="shared" si="0"/>
        <v>4.0323474022377237E-2</v>
      </c>
      <c r="K19" s="44">
        <f>(I19-H19)*100</f>
        <v>3.6399999999999988</v>
      </c>
      <c r="L19" s="18"/>
    </row>
    <row r="20" spans="2:12" x14ac:dyDescent="0.25">
      <c r="B20" s="283"/>
      <c r="C20" s="292"/>
      <c r="D20" s="19" t="s">
        <v>33</v>
      </c>
      <c r="E20" s="22">
        <v>0.78590000000000004</v>
      </c>
      <c r="F20" s="22">
        <v>1.0247999999999999</v>
      </c>
      <c r="G20" s="22">
        <v>1.0207999999999999</v>
      </c>
      <c r="H20" s="22">
        <v>1.0063</v>
      </c>
      <c r="I20" s="22">
        <v>1.0137</v>
      </c>
      <c r="J20" s="21">
        <f t="shared" si="0"/>
        <v>7.3536718672364554E-3</v>
      </c>
      <c r="K20" s="46">
        <f>(I20-H20)*100</f>
        <v>0.74000000000000732</v>
      </c>
      <c r="L20" s="22"/>
    </row>
    <row r="21" spans="2:12" x14ac:dyDescent="0.25">
      <c r="B21" s="283"/>
      <c r="C21" s="293"/>
      <c r="D21" s="23" t="s">
        <v>34</v>
      </c>
      <c r="E21" s="25">
        <v>0.29410000000000003</v>
      </c>
      <c r="F21" s="25">
        <v>0.53369999999999995</v>
      </c>
      <c r="G21" s="25">
        <v>0.61020000000000008</v>
      </c>
      <c r="H21" s="25">
        <v>0.60580000000000001</v>
      </c>
      <c r="I21" s="25">
        <v>0.73530000000000006</v>
      </c>
      <c r="J21" s="25">
        <f>IFERROR(I21/H21-1,"-")</f>
        <v>0.21376691977550366</v>
      </c>
      <c r="K21" s="24">
        <f>IFERROR(I21-H21,"-")</f>
        <v>0.12950000000000006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4931</v>
      </c>
      <c r="F22" s="27">
        <v>6415</v>
      </c>
      <c r="G22" s="27">
        <v>6415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3271</v>
      </c>
      <c r="F23" s="29">
        <v>4755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2">
        <f>I23/$I$22</f>
        <v>0.73187625057718952</v>
      </c>
    </row>
    <row r="24" spans="2:12" x14ac:dyDescent="0.25">
      <c r="B24" s="284"/>
      <c r="C24" s="297"/>
      <c r="D24" s="32" t="s">
        <v>34</v>
      </c>
      <c r="E24" s="33">
        <v>1660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IFERROR(I24/$I$22,"-")</f>
        <v>0.26812374942281053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225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agosto 2025</v>
      </c>
    </row>
    <row r="32" spans="2:12" ht="15" customHeight="1" x14ac:dyDescent="0.25">
      <c r="B32" s="295" t="s">
        <v>54</v>
      </c>
      <c r="C32" s="290" t="s">
        <v>8</v>
      </c>
      <c r="D32" s="15" t="s">
        <v>32</v>
      </c>
      <c r="E32" s="50">
        <v>62317</v>
      </c>
      <c r="F32" s="50">
        <v>170296</v>
      </c>
      <c r="G32" s="50">
        <v>183132</v>
      </c>
      <c r="H32" s="50">
        <v>192634</v>
      </c>
      <c r="I32" s="50">
        <v>189476</v>
      </c>
      <c r="J32" s="17">
        <f>I32/H32-1</f>
        <v>-1.6393783028956443E-2</v>
      </c>
      <c r="K32" s="16">
        <f>I32-H32</f>
        <v>-3158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51722</v>
      </c>
      <c r="F33" s="51">
        <v>140357</v>
      </c>
      <c r="G33" s="51">
        <v>150841</v>
      </c>
      <c r="H33" s="51">
        <v>159058</v>
      </c>
      <c r="I33" s="51">
        <v>152915</v>
      </c>
      <c r="J33" s="21">
        <f t="shared" ref="J33:J45" si="4">I33/H33-1</f>
        <v>-3.8621131914144513E-2</v>
      </c>
      <c r="K33" s="20">
        <f t="shared" ref="K33:K42" si="5">I33-H33</f>
        <v>-6143</v>
      </c>
      <c r="L33" s="22">
        <f>I33/$I$32</f>
        <v>0.80704152504802718</v>
      </c>
    </row>
    <row r="34" spans="1:12" x14ac:dyDescent="0.25">
      <c r="B34" s="283"/>
      <c r="C34" s="286"/>
      <c r="D34" s="23" t="s">
        <v>34</v>
      </c>
      <c r="E34" s="24">
        <v>10595</v>
      </c>
      <c r="F34" s="24">
        <v>29939</v>
      </c>
      <c r="G34" s="24">
        <v>32291</v>
      </c>
      <c r="H34" s="24">
        <v>33576</v>
      </c>
      <c r="I34" s="24">
        <v>36561</v>
      </c>
      <c r="J34" s="25">
        <f>IFERROR(I34/H34-1,"-")</f>
        <v>8.8902787705503972E-2</v>
      </c>
      <c r="K34" s="24">
        <f>IFERROR(I34-H34,"-")</f>
        <v>2985</v>
      </c>
      <c r="L34" s="25">
        <f>IFERROR(I34/I32,"-")</f>
        <v>0.1929584749519728</v>
      </c>
    </row>
    <row r="35" spans="1:12" x14ac:dyDescent="0.25">
      <c r="B35" s="283"/>
      <c r="C35" s="287" t="s">
        <v>35</v>
      </c>
      <c r="D35" s="26" t="s">
        <v>32</v>
      </c>
      <c r="E35" s="52">
        <v>68473</v>
      </c>
      <c r="F35" s="52">
        <v>201809</v>
      </c>
      <c r="G35" s="52">
        <v>218175</v>
      </c>
      <c r="H35" s="52">
        <v>230645</v>
      </c>
      <c r="I35" s="52">
        <v>226004</v>
      </c>
      <c r="J35" s="28">
        <f t="shared" si="4"/>
        <v>-2.0121832253029548E-2</v>
      </c>
      <c r="K35" s="27">
        <f t="shared" si="5"/>
        <v>-4641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56258</v>
      </c>
      <c r="F36" s="53">
        <v>167195</v>
      </c>
      <c r="G36" s="53">
        <v>180028</v>
      </c>
      <c r="H36" s="53">
        <v>191102</v>
      </c>
      <c r="I36" s="53">
        <v>183077</v>
      </c>
      <c r="J36" s="30">
        <f t="shared" si="4"/>
        <v>-4.1993281075027977E-2</v>
      </c>
      <c r="K36" s="29">
        <f t="shared" si="5"/>
        <v>-8025</v>
      </c>
      <c r="L36" s="31">
        <f>I36/$I$35</f>
        <v>0.81006088387816144</v>
      </c>
    </row>
    <row r="37" spans="1:12" x14ac:dyDescent="0.25">
      <c r="B37" s="283"/>
      <c r="C37" s="289"/>
      <c r="D37" s="32" t="s">
        <v>34</v>
      </c>
      <c r="E37" s="33">
        <v>12215</v>
      </c>
      <c r="F37" s="33">
        <v>34614</v>
      </c>
      <c r="G37" s="33">
        <v>38147</v>
      </c>
      <c r="H37" s="33">
        <v>39543</v>
      </c>
      <c r="I37" s="33">
        <v>42927</v>
      </c>
      <c r="J37" s="34">
        <f>IFERROR(I37/H37-1,"-")</f>
        <v>8.5577725513997338E-2</v>
      </c>
      <c r="K37" s="33">
        <f>IFERROR(I37-H37,"-")</f>
        <v>3384</v>
      </c>
      <c r="L37" s="34">
        <f>IFERROR(I37/I35,"-")</f>
        <v>0.18993911612183856</v>
      </c>
    </row>
    <row r="38" spans="1:12" x14ac:dyDescent="0.25">
      <c r="B38" s="283"/>
      <c r="C38" s="290" t="s">
        <v>21</v>
      </c>
      <c r="D38" s="15" t="s">
        <v>32</v>
      </c>
      <c r="E38" s="50">
        <v>288076</v>
      </c>
      <c r="F38" s="50">
        <v>1153750</v>
      </c>
      <c r="G38" s="50">
        <v>1242308</v>
      </c>
      <c r="H38" s="50">
        <v>1342017</v>
      </c>
      <c r="I38" s="50">
        <v>1340515</v>
      </c>
      <c r="J38" s="17">
        <f t="shared" si="4"/>
        <v>-1.1192108594749728E-3</v>
      </c>
      <c r="K38" s="16">
        <f t="shared" si="5"/>
        <v>-1502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232004</v>
      </c>
      <c r="F39" s="51">
        <v>972416</v>
      </c>
      <c r="G39" s="51">
        <v>1035956</v>
      </c>
      <c r="H39" s="51">
        <v>1132397</v>
      </c>
      <c r="I39" s="51">
        <v>1096150</v>
      </c>
      <c r="J39" s="21">
        <f t="shared" si="4"/>
        <v>-3.2009092217658686E-2</v>
      </c>
      <c r="K39" s="20">
        <f t="shared" si="5"/>
        <v>-36247</v>
      </c>
      <c r="L39" s="22">
        <f>I39/$I$38</f>
        <v>0.81770811964058587</v>
      </c>
    </row>
    <row r="40" spans="1:12" x14ac:dyDescent="0.25">
      <c r="B40" s="283"/>
      <c r="C40" s="286"/>
      <c r="D40" s="23" t="s">
        <v>34</v>
      </c>
      <c r="E40" s="24">
        <v>56072</v>
      </c>
      <c r="F40" s="24">
        <v>181334</v>
      </c>
      <c r="G40" s="24">
        <v>206352</v>
      </c>
      <c r="H40" s="24">
        <v>209620</v>
      </c>
      <c r="I40" s="24">
        <v>244365</v>
      </c>
      <c r="J40" s="25">
        <f>IFERROR(I40/H40-1,"-")</f>
        <v>0.1657523137105239</v>
      </c>
      <c r="K40" s="24">
        <f>IFERROR(I40-H40,"-")</f>
        <v>34745</v>
      </c>
      <c r="L40" s="25">
        <f>IFERROR(I40/I38,"-")</f>
        <v>0.1822918803594141</v>
      </c>
    </row>
    <row r="41" spans="1:12" x14ac:dyDescent="0.25">
      <c r="B41" s="283"/>
      <c r="C41" s="287" t="s">
        <v>22</v>
      </c>
      <c r="D41" s="26" t="s">
        <v>32</v>
      </c>
      <c r="E41" s="54">
        <v>4.6227514161464764</v>
      </c>
      <c r="F41" s="54">
        <v>6.7749682905059423</v>
      </c>
      <c r="G41" s="54">
        <v>6.7836751632702095</v>
      </c>
      <c r="H41" s="54">
        <v>6.9666673588255446</v>
      </c>
      <c r="I41" s="54">
        <v>7.0748538073423548</v>
      </c>
      <c r="J41" s="36">
        <f t="shared" si="4"/>
        <v>1.5529153746627111E-2</v>
      </c>
      <c r="K41" s="37">
        <f t="shared" si="5"/>
        <v>0.10818644851681025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4.4855960713042808</v>
      </c>
      <c r="F42" s="55">
        <f t="shared" si="6"/>
        <v>6.9281617589432658</v>
      </c>
      <c r="G42" s="55">
        <f t="shared" si="6"/>
        <v>6.8678674896082628</v>
      </c>
      <c r="H42" s="55">
        <f t="shared" si="6"/>
        <v>7.1193966980598269</v>
      </c>
      <c r="I42" s="55">
        <f t="shared" si="6"/>
        <v>7.1683615080273357</v>
      </c>
      <c r="J42" s="40">
        <f t="shared" si="4"/>
        <v>6.8776628194988643E-3</v>
      </c>
      <c r="K42" s="41">
        <f t="shared" si="5"/>
        <v>4.8964809967508849E-2</v>
      </c>
      <c r="L42" s="42"/>
    </row>
    <row r="43" spans="1:12" x14ac:dyDescent="0.25">
      <c r="B43" s="283"/>
      <c r="C43" s="289"/>
      <c r="D43" s="32" t="s">
        <v>34</v>
      </c>
      <c r="E43" s="43">
        <f>IFERROR(E40/E34,"-")</f>
        <v>5.2923076923076922</v>
      </c>
      <c r="F43" s="43">
        <f t="shared" ref="F43:I43" si="7">IFERROR(F40/F34,"-")</f>
        <v>6.0567821236514243</v>
      </c>
      <c r="G43" s="43">
        <f t="shared" si="7"/>
        <v>6.3903874144498465</v>
      </c>
      <c r="H43" s="43">
        <f t="shared" si="7"/>
        <v>6.2431498689540144</v>
      </c>
      <c r="I43" s="43">
        <f t="shared" si="7"/>
        <v>6.6837613850824651</v>
      </c>
      <c r="J43" s="34">
        <f>IFERROR(I43/H43-1,"-")</f>
        <v>7.0575194473470493E-2</v>
      </c>
      <c r="K43" s="33">
        <f>IFERROR(I43-H43,"-")</f>
        <v>0.44061151612845073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0.33670258771827299</v>
      </c>
      <c r="F44" s="58">
        <v>0.74043340784195188</v>
      </c>
      <c r="G44" s="58">
        <v>0.8081697282113367</v>
      </c>
      <c r="H44" s="58">
        <v>0.85737641030883049</v>
      </c>
      <c r="I44" s="58">
        <v>0.84908767642679017</v>
      </c>
      <c r="J44" s="58">
        <f t="shared" si="4"/>
        <v>-9.667555326201116E-3</v>
      </c>
      <c r="K44" s="44">
        <f>(I44-H44)*100</f>
        <v>-0.82887338820403222</v>
      </c>
      <c r="L44" s="18"/>
    </row>
    <row r="45" spans="1:12" x14ac:dyDescent="0.25">
      <c r="B45" s="283"/>
      <c r="C45" s="292"/>
      <c r="D45" s="19" t="s">
        <v>33</v>
      </c>
      <c r="E45" s="59">
        <v>0.47893348306627748</v>
      </c>
      <c r="F45" s="59">
        <v>0.84204328086669111</v>
      </c>
      <c r="G45" s="59">
        <v>0.91369695195037604</v>
      </c>
      <c r="H45" s="59">
        <v>0.97601920325455516</v>
      </c>
      <c r="I45" s="59">
        <v>0.94866568870541301</v>
      </c>
      <c r="J45" s="59">
        <f t="shared" si="4"/>
        <v>-2.8025590539542011E-2</v>
      </c>
      <c r="K45" s="46">
        <f>(I45-H45)*100</f>
        <v>-2.7353514549142144</v>
      </c>
      <c r="L45" s="22"/>
    </row>
    <row r="46" spans="1:12" x14ac:dyDescent="0.25">
      <c r="B46" s="283"/>
      <c r="C46" s="293"/>
      <c r="D46" s="23" t="s">
        <v>34</v>
      </c>
      <c r="E46" s="60">
        <v>0.15107149977637796</v>
      </c>
      <c r="F46" s="60">
        <v>0.44953641727403443</v>
      </c>
      <c r="G46" s="60">
        <v>0.51155734047300316</v>
      </c>
      <c r="H46" s="60">
        <v>0.51752913292514324</v>
      </c>
      <c r="I46" s="60">
        <v>0.57727743051126135</v>
      </c>
      <c r="J46" s="25">
        <f>IFERROR(I46/H46-1,"-")</f>
        <v>0.1154491482410136</v>
      </c>
      <c r="K46" s="24">
        <f>IFERROR(I46-H46,"-")</f>
        <v>5.9748297586118104E-2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3507.875</v>
      </c>
      <c r="F49" s="52">
        <v>6412.375</v>
      </c>
      <c r="G49" s="52">
        <v>6325.75</v>
      </c>
      <c r="H49" s="52">
        <v>6415</v>
      </c>
      <c r="I49" s="52">
        <v>6497</v>
      </c>
      <c r="J49" s="36">
        <f>I49/H49-1</f>
        <v>1.278254091971931E-2</v>
      </c>
      <c r="K49" s="27">
        <f>I49-H49</f>
        <v>82</v>
      </c>
      <c r="L49" s="38">
        <f>I49/$I$22</f>
        <v>1</v>
      </c>
    </row>
    <row r="50" spans="2:12" x14ac:dyDescent="0.25">
      <c r="B50" s="283"/>
      <c r="C50" s="288"/>
      <c r="D50" s="4" t="s">
        <v>33</v>
      </c>
      <c r="E50" s="53">
        <v>1981.375</v>
      </c>
      <c r="F50" s="53">
        <v>4752.375</v>
      </c>
      <c r="G50" s="53">
        <v>4665.75</v>
      </c>
      <c r="H50" s="53">
        <v>4755</v>
      </c>
      <c r="I50" s="53">
        <v>4755</v>
      </c>
      <c r="J50" s="40">
        <f>I50/H50-1</f>
        <v>0</v>
      </c>
      <c r="K50" s="29">
        <f>I50-H50</f>
        <v>0</v>
      </c>
      <c r="L50" s="42">
        <f>I50/$I$22</f>
        <v>0.73187625057718952</v>
      </c>
    </row>
    <row r="51" spans="2:12" x14ac:dyDescent="0.25">
      <c r="B51" s="284"/>
      <c r="C51" s="289"/>
      <c r="D51" s="32" t="s">
        <v>34</v>
      </c>
      <c r="E51" s="33">
        <v>1526.5</v>
      </c>
      <c r="F51" s="33">
        <v>1660</v>
      </c>
      <c r="G51" s="33">
        <v>1660</v>
      </c>
      <c r="H51" s="33">
        <v>1660</v>
      </c>
      <c r="I51" s="33">
        <v>1742</v>
      </c>
      <c r="J51" s="34">
        <f>IFERROR(I51/H51-1,"-")</f>
        <v>4.9397590361445864E-2</v>
      </c>
      <c r="K51" s="33">
        <f>IFERROR(I51-H51,"-")</f>
        <v>82</v>
      </c>
      <c r="L51" s="34">
        <f>IFERROR(I51/I49,"-")</f>
        <v>0.26812374942281053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225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77095</v>
      </c>
      <c r="F59" s="51">
        <v>116590</v>
      </c>
      <c r="G59" s="51">
        <v>211298</v>
      </c>
      <c r="H59" s="51">
        <v>229046</v>
      </c>
      <c r="I59" s="51">
        <v>235930</v>
      </c>
      <c r="J59" s="21">
        <f t="shared" ref="J59:J74" si="8">I59/H59-1</f>
        <v>3.0055098102564459E-2</v>
      </c>
      <c r="K59" s="20">
        <f t="shared" ref="K59:K74" si="9">I59-H59</f>
        <v>6884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>
        <v>19586</v>
      </c>
      <c r="F60" s="24">
        <v>23756</v>
      </c>
      <c r="G60" s="24">
        <v>45819</v>
      </c>
      <c r="H60" s="24">
        <v>49548</v>
      </c>
      <c r="I60" s="24">
        <v>51880</v>
      </c>
      <c r="J60" s="25">
        <f>IFERROR(I60/H60-1,"-")</f>
        <v>4.7065471865665565E-2</v>
      </c>
      <c r="K60" s="24">
        <f>IFERROR(I60-H60,"-")</f>
        <v>2332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96681</v>
      </c>
      <c r="F61" s="52">
        <v>140346</v>
      </c>
      <c r="G61" s="52">
        <v>257117</v>
      </c>
      <c r="H61" s="52">
        <v>278594</v>
      </c>
      <c r="I61" s="52">
        <v>287810</v>
      </c>
      <c r="J61" s="36">
        <f t="shared" si="8"/>
        <v>3.3080396562739978E-2</v>
      </c>
      <c r="K61" s="52">
        <f t="shared" si="9"/>
        <v>9216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77095</v>
      </c>
      <c r="F62" s="53">
        <v>116590</v>
      </c>
      <c r="G62" s="53">
        <v>211298</v>
      </c>
      <c r="H62" s="53">
        <v>229046</v>
      </c>
      <c r="I62" s="53">
        <v>235930</v>
      </c>
      <c r="J62" s="40">
        <f t="shared" si="8"/>
        <v>3.0055098102564459E-2</v>
      </c>
      <c r="K62" s="53">
        <f t="shared" si="9"/>
        <v>6884</v>
      </c>
      <c r="L62" s="40">
        <f t="shared" ref="L62" si="10">I62/$I$61</f>
        <v>0.81974219102880375</v>
      </c>
    </row>
    <row r="63" spans="2:12" x14ac:dyDescent="0.25">
      <c r="B63" s="283"/>
      <c r="C63" s="289"/>
      <c r="D63" s="32" t="s">
        <v>34</v>
      </c>
      <c r="E63" s="33">
        <v>19586</v>
      </c>
      <c r="F63" s="33">
        <v>23756</v>
      </c>
      <c r="G63" s="33">
        <v>45819</v>
      </c>
      <c r="H63" s="33">
        <v>49548</v>
      </c>
      <c r="I63" s="33">
        <v>51880</v>
      </c>
      <c r="J63" s="34">
        <f>IFERROR(I63/H63-1,"-")</f>
        <v>4.7065471865665565E-2</v>
      </c>
      <c r="K63" s="33">
        <f>IFERROR(I63-H63,"-")</f>
        <v>2332</v>
      </c>
      <c r="L63" s="65">
        <f>IFERROR(I63/I61,"-")</f>
        <v>0.18025780897119628</v>
      </c>
    </row>
    <row r="64" spans="2:12" x14ac:dyDescent="0.25">
      <c r="B64" s="283"/>
      <c r="C64" s="290" t="s">
        <v>21</v>
      </c>
      <c r="D64" s="15" t="s">
        <v>32</v>
      </c>
      <c r="E64" s="50">
        <v>610766</v>
      </c>
      <c r="F64" s="50">
        <v>774989</v>
      </c>
      <c r="G64" s="50">
        <v>1753117</v>
      </c>
      <c r="H64" s="50">
        <v>1886738</v>
      </c>
      <c r="I64" s="50">
        <v>1988780</v>
      </c>
      <c r="J64" s="17">
        <f t="shared" si="8"/>
        <v>5.4083820859069931E-2</v>
      </c>
      <c r="K64" s="16">
        <f t="shared" si="9"/>
        <v>102042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473644</v>
      </c>
      <c r="F65" s="51">
        <v>638416</v>
      </c>
      <c r="G65" s="51">
        <v>1472596</v>
      </c>
      <c r="H65" s="51">
        <v>1569863</v>
      </c>
      <c r="I65" s="51">
        <v>1666380</v>
      </c>
      <c r="J65" s="21">
        <f t="shared" si="8"/>
        <v>6.1481161094949055E-2</v>
      </c>
      <c r="K65" s="20">
        <f t="shared" si="9"/>
        <v>96517</v>
      </c>
      <c r="L65" s="21">
        <f t="shared" ref="L65" si="11">I65/$I$64</f>
        <v>0.83789056607568457</v>
      </c>
    </row>
    <row r="66" spans="2:12" x14ac:dyDescent="0.25">
      <c r="B66" s="283"/>
      <c r="C66" s="286"/>
      <c r="D66" s="23" t="s">
        <v>34</v>
      </c>
      <c r="E66" s="24">
        <v>137122</v>
      </c>
      <c r="F66" s="24">
        <v>136573</v>
      </c>
      <c r="G66" s="24">
        <v>280521</v>
      </c>
      <c r="H66" s="24">
        <v>316875</v>
      </c>
      <c r="I66" s="24">
        <v>322400</v>
      </c>
      <c r="J66" s="25">
        <f>IFERROR(I66/H66-1,"-")</f>
        <v>1.7435897435897463E-2</v>
      </c>
      <c r="K66" s="24">
        <f>IFERROR(I66-H66,"-")</f>
        <v>5525</v>
      </c>
      <c r="L66" s="25">
        <f>IFERROR(I66/I64,"-")</f>
        <v>0.1621094339243154</v>
      </c>
    </row>
    <row r="67" spans="2:12" x14ac:dyDescent="0.25">
      <c r="B67" s="283"/>
      <c r="C67" s="287" t="s">
        <v>22</v>
      </c>
      <c r="D67" s="26" t="s">
        <v>32</v>
      </c>
      <c r="E67" s="54">
        <v>6.3173322576307651</v>
      </c>
      <c r="F67" s="54">
        <v>5.5219885141008653</v>
      </c>
      <c r="G67" s="54">
        <v>6.81836284648623</v>
      </c>
      <c r="H67" s="54">
        <v>6.7723569064660403</v>
      </c>
      <c r="I67" s="54">
        <v>6.910044821236232</v>
      </c>
      <c r="J67" s="36">
        <f t="shared" si="8"/>
        <v>2.0330871020505681E-2</v>
      </c>
      <c r="K67" s="37">
        <f t="shared" si="9"/>
        <v>0.13768791477019171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6.1436409624489263</v>
      </c>
      <c r="F68" s="55">
        <f t="shared" si="12"/>
        <v>5.4757354833176084</v>
      </c>
      <c r="G68" s="55">
        <f t="shared" si="12"/>
        <v>6.9692850855190303</v>
      </c>
      <c r="H68" s="55">
        <f t="shared" si="12"/>
        <v>6.8539201732403097</v>
      </c>
      <c r="I68" s="55">
        <f t="shared" si="12"/>
        <v>7.063027169075573</v>
      </c>
      <c r="J68" s="40">
        <f t="shared" si="8"/>
        <v>3.0509108736293422E-2</v>
      </c>
      <c r="K68" s="41">
        <f t="shared" si="9"/>
        <v>0.20910699583526338</v>
      </c>
      <c r="L68" s="40"/>
    </row>
    <row r="69" spans="2:12" x14ac:dyDescent="0.25">
      <c r="B69" s="283"/>
      <c r="C69" s="289"/>
      <c r="D69" s="32" t="s">
        <v>34</v>
      </c>
      <c r="E69" s="43">
        <f>IFERROR(E66/E60,"-")</f>
        <v>7.0010211375472275</v>
      </c>
      <c r="F69" s="43">
        <f t="shared" ref="F69:I69" si="13">IFERROR(F66/F60,"-")</f>
        <v>5.7489897289105913</v>
      </c>
      <c r="G69" s="43">
        <f t="shared" si="13"/>
        <v>6.1223728147711647</v>
      </c>
      <c r="H69" s="43">
        <f t="shared" si="13"/>
        <v>6.3953136352627755</v>
      </c>
      <c r="I69" s="43">
        <f t="shared" si="13"/>
        <v>6.214340786430224</v>
      </c>
      <c r="J69" s="34">
        <f>IFERROR(I69/H69-1,"-")</f>
        <v>-2.8297728485854878E-2</v>
      </c>
      <c r="K69" s="33">
        <f>IFERROR(I69-H69,"-")</f>
        <v>-0.18097284883255149</v>
      </c>
      <c r="L69" s="65">
        <f>IFERROR(I69/I67,"-")</f>
        <v>0.89931989548491176</v>
      </c>
    </row>
    <row r="70" spans="2:12" x14ac:dyDescent="0.25">
      <c r="B70" s="283"/>
      <c r="C70" s="291" t="s">
        <v>36</v>
      </c>
      <c r="D70" s="15" t="s">
        <v>32</v>
      </c>
      <c r="E70" s="58">
        <v>0.49125694136118242</v>
      </c>
      <c r="F70" s="58">
        <v>0.48201408869433904</v>
      </c>
      <c r="G70" s="58">
        <v>0.74892677369097149</v>
      </c>
      <c r="H70" s="58">
        <v>0.81331329152256404</v>
      </c>
      <c r="I70" s="58">
        <v>0.84524916570756325</v>
      </c>
      <c r="J70" s="58">
        <f t="shared" si="8"/>
        <v>3.9266386665357089E-2</v>
      </c>
      <c r="K70" s="44">
        <f t="shared" si="9"/>
        <v>3.1935874184999213E-2</v>
      </c>
      <c r="L70" s="17"/>
    </row>
    <row r="71" spans="2:12" x14ac:dyDescent="0.25">
      <c r="B71" s="283"/>
      <c r="C71" s="292"/>
      <c r="D71" s="19" t="s">
        <v>33</v>
      </c>
      <c r="E71" s="59">
        <v>0.58674350442618195</v>
      </c>
      <c r="F71" s="59">
        <v>0.61734478770601819</v>
      </c>
      <c r="G71" s="59">
        <v>0.84878834356712252</v>
      </c>
      <c r="H71" s="59">
        <v>0.9159504223366709</v>
      </c>
      <c r="I71" s="59">
        <v>0.95750805881643142</v>
      </c>
      <c r="J71" s="59">
        <f t="shared" si="8"/>
        <v>4.5371054443911207E-2</v>
      </c>
      <c r="K71" s="46">
        <f t="shared" si="9"/>
        <v>4.1557636479760518E-2</v>
      </c>
      <c r="L71" s="21"/>
    </row>
    <row r="72" spans="2:12" x14ac:dyDescent="0.25">
      <c r="B72" s="283"/>
      <c r="C72" s="293"/>
      <c r="D72" s="23" t="s">
        <v>34</v>
      </c>
      <c r="E72" s="60">
        <v>0.3144783615806252</v>
      </c>
      <c r="F72" s="60">
        <v>0.2380639448335489</v>
      </c>
      <c r="G72" s="60">
        <v>0.46298234032018487</v>
      </c>
      <c r="H72" s="60">
        <v>0.52298234032018487</v>
      </c>
      <c r="I72" s="60">
        <v>0.52631407106545947</v>
      </c>
      <c r="J72" s="25">
        <f>IFERROR(I72/H72-1,"-")</f>
        <v>6.3706371867831013E-3</v>
      </c>
      <c r="K72" s="24">
        <f>IFERROR(I72-H72,"-")</f>
        <v>3.331730745274597E-3</v>
      </c>
      <c r="L72" s="25">
        <f>IFERROR(I72/I70,"-")</f>
        <v>0.62267328075370387</v>
      </c>
    </row>
    <row r="73" spans="2:12" x14ac:dyDescent="0.25">
      <c r="B73" s="283"/>
      <c r="C73" s="294" t="s">
        <v>41</v>
      </c>
      <c r="D73" s="26" t="s">
        <v>32</v>
      </c>
      <c r="E73" s="52">
        <v>3786</v>
      </c>
      <c r="F73" s="52">
        <v>4393</v>
      </c>
      <c r="G73" s="52">
        <v>6413</v>
      </c>
      <c r="H73" s="52">
        <v>6356</v>
      </c>
      <c r="I73" s="52">
        <v>6429</v>
      </c>
      <c r="J73" s="36">
        <f t="shared" si="8"/>
        <v>1.1485210824417891E-2</v>
      </c>
      <c r="K73" s="27">
        <f t="shared" si="9"/>
        <v>73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2472</v>
      </c>
      <c r="F74" s="53">
        <v>2822</v>
      </c>
      <c r="G74" s="53">
        <v>4753</v>
      </c>
      <c r="H74" s="53">
        <v>4696</v>
      </c>
      <c r="I74" s="53">
        <v>4755</v>
      </c>
      <c r="J74" s="40">
        <f t="shared" si="8"/>
        <v>1.2563884156729044E-2</v>
      </c>
      <c r="K74" s="29">
        <f t="shared" si="9"/>
        <v>59</v>
      </c>
      <c r="L74" s="40">
        <f t="shared" ref="L74" si="14">I74/$I$73</f>
        <v>0.73961735884274382</v>
      </c>
    </row>
    <row r="75" spans="2:12" x14ac:dyDescent="0.25">
      <c r="B75" s="284"/>
      <c r="C75" s="289"/>
      <c r="D75" s="32" t="s">
        <v>34</v>
      </c>
      <c r="E75" s="33">
        <v>1314</v>
      </c>
      <c r="F75" s="33">
        <v>1571</v>
      </c>
      <c r="G75" s="33">
        <v>1660</v>
      </c>
      <c r="H75" s="33">
        <v>1660</v>
      </c>
      <c r="I75" s="33">
        <v>1674</v>
      </c>
      <c r="J75" s="34">
        <f>IFERROR(I75/H75-1,"-")</f>
        <v>8.4337349397589634E-3</v>
      </c>
      <c r="K75" s="33">
        <f>IFERROR(I75-H75,"-")</f>
        <v>14</v>
      </c>
      <c r="L75" s="65">
        <f>IFERROR(I75/I73,"-")</f>
        <v>0.26038264115725618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CC3C9-5A50-4584-9B71-8D081DBC29FC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8677B-AB7E-4DFC-91CE-C7882A9B4CC3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271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7"/>
      <c r="C7" s="312" t="s">
        <v>45</v>
      </c>
      <c r="D7" s="313"/>
      <c r="E7" s="313"/>
      <c r="F7" s="313"/>
      <c r="G7" s="313"/>
      <c r="H7" s="313"/>
      <c r="I7" s="313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54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323520</v>
      </c>
      <c r="D10" s="178">
        <v>524175</v>
      </c>
      <c r="E10" s="178">
        <v>536478</v>
      </c>
      <c r="F10" s="178">
        <v>584505</v>
      </c>
      <c r="G10" s="178">
        <v>570995</v>
      </c>
      <c r="H10" s="179">
        <f t="shared" ref="H10:H22" si="0">IFERROR(G10/F10-1,"-")</f>
        <v>-2.3113574734176745E-2</v>
      </c>
      <c r="I10" s="179">
        <f t="shared" ref="I10:I22" si="1">G10/G$10</f>
        <v>1</v>
      </c>
      <c r="K10" s="158" t="s">
        <v>70</v>
      </c>
      <c r="L10" s="178">
        <v>20044</v>
      </c>
      <c r="M10" s="178">
        <v>29629</v>
      </c>
      <c r="N10" s="178">
        <v>30619</v>
      </c>
      <c r="O10" s="178">
        <v>30242</v>
      </c>
      <c r="P10" s="178">
        <v>30549</v>
      </c>
      <c r="Q10" s="179">
        <f t="shared" ref="Q10:Q22" si="2">IFERROR(P10/O10-1,"-")</f>
        <v>1.015144501025067E-2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133715</v>
      </c>
      <c r="D11" s="162">
        <v>133368</v>
      </c>
      <c r="E11" s="162">
        <v>129856</v>
      </c>
      <c r="F11" s="162">
        <v>141408</v>
      </c>
      <c r="G11" s="162">
        <v>144136</v>
      </c>
      <c r="H11" s="163">
        <f t="shared" si="0"/>
        <v>1.9291694953609495E-2</v>
      </c>
      <c r="I11" s="163">
        <f t="shared" si="1"/>
        <v>0.25242953090657538</v>
      </c>
      <c r="J11" s="81"/>
      <c r="K11" s="161" t="s">
        <v>99</v>
      </c>
      <c r="L11" s="162">
        <v>9101</v>
      </c>
      <c r="M11" s="162">
        <v>5891</v>
      </c>
      <c r="N11" s="162">
        <v>4575</v>
      </c>
      <c r="O11" s="162">
        <v>5232</v>
      </c>
      <c r="P11" s="162">
        <v>5802</v>
      </c>
      <c r="Q11" s="163">
        <f t="shared" si="2"/>
        <v>0.10894495412844041</v>
      </c>
      <c r="R11" s="163">
        <f t="shared" si="3"/>
        <v>0.18992438377688303</v>
      </c>
    </row>
    <row r="12" spans="1:18" x14ac:dyDescent="0.25">
      <c r="B12" s="165" t="s">
        <v>105</v>
      </c>
      <c r="C12" s="166">
        <v>54254</v>
      </c>
      <c r="D12" s="166">
        <v>53372</v>
      </c>
      <c r="E12" s="166">
        <v>50630</v>
      </c>
      <c r="F12" s="166">
        <v>56113</v>
      </c>
      <c r="G12" s="166">
        <v>59705</v>
      </c>
      <c r="H12" s="167">
        <f t="shared" si="0"/>
        <v>6.4013686667973468E-2</v>
      </c>
      <c r="I12" s="167">
        <f t="shared" si="1"/>
        <v>0.1045630872424452</v>
      </c>
      <c r="J12" s="81"/>
      <c r="K12" s="165" t="s">
        <v>105</v>
      </c>
      <c r="L12" s="166">
        <v>6186</v>
      </c>
      <c r="M12" s="166">
        <v>4323</v>
      </c>
      <c r="N12" s="166">
        <v>2833</v>
      </c>
      <c r="O12" s="166">
        <v>3337</v>
      </c>
      <c r="P12" s="166">
        <v>3534</v>
      </c>
      <c r="Q12" s="167">
        <f t="shared" si="2"/>
        <v>5.9035061432424429E-2</v>
      </c>
      <c r="R12" s="167">
        <f t="shared" si="3"/>
        <v>0.11568300108023176</v>
      </c>
    </row>
    <row r="13" spans="1:18" x14ac:dyDescent="0.25">
      <c r="B13" s="165" t="s">
        <v>102</v>
      </c>
      <c r="C13" s="166">
        <v>79461</v>
      </c>
      <c r="D13" s="166">
        <v>79996</v>
      </c>
      <c r="E13" s="166">
        <v>79226</v>
      </c>
      <c r="F13" s="166">
        <v>85295</v>
      </c>
      <c r="G13" s="166">
        <v>84431</v>
      </c>
      <c r="H13" s="167">
        <f t="shared" si="0"/>
        <v>-1.0129550383961572E-2</v>
      </c>
      <c r="I13" s="167">
        <f t="shared" si="1"/>
        <v>0.14786644366413015</v>
      </c>
      <c r="J13" s="81"/>
      <c r="K13" s="165" t="s">
        <v>102</v>
      </c>
      <c r="L13" s="166">
        <v>2915</v>
      </c>
      <c r="M13" s="166">
        <v>1568</v>
      </c>
      <c r="N13" s="166">
        <v>1742</v>
      </c>
      <c r="O13" s="166">
        <v>1895</v>
      </c>
      <c r="P13" s="166">
        <v>2268</v>
      </c>
      <c r="Q13" s="167">
        <f t="shared" si="2"/>
        <v>0.19683377308707128</v>
      </c>
      <c r="R13" s="167">
        <f>P13/P$10</f>
        <v>7.4241382696651287E-2</v>
      </c>
    </row>
    <row r="14" spans="1:18" x14ac:dyDescent="0.25">
      <c r="B14" s="161" t="s">
        <v>109</v>
      </c>
      <c r="C14" s="162">
        <v>189805</v>
      </c>
      <c r="D14" s="162">
        <v>390807</v>
      </c>
      <c r="E14" s="162">
        <v>406622</v>
      </c>
      <c r="F14" s="162">
        <v>443097</v>
      </c>
      <c r="G14" s="162">
        <v>426859</v>
      </c>
      <c r="H14" s="163">
        <f t="shared" si="0"/>
        <v>-3.6646603339675066E-2</v>
      </c>
      <c r="I14" s="163">
        <f t="shared" si="1"/>
        <v>0.74757046909342462</v>
      </c>
      <c r="J14" s="81"/>
      <c r="K14" s="161" t="s">
        <v>109</v>
      </c>
      <c r="L14" s="162">
        <v>10943</v>
      </c>
      <c r="M14" s="162">
        <v>23738</v>
      </c>
      <c r="N14" s="162">
        <v>26044</v>
      </c>
      <c r="O14" s="162">
        <v>25010</v>
      </c>
      <c r="P14" s="162">
        <v>24747</v>
      </c>
      <c r="Q14" s="163">
        <f t="shared" si="2"/>
        <v>-1.0515793682526975E-2</v>
      </c>
      <c r="R14" s="163">
        <f t="shared" si="3"/>
        <v>0.81007561622311697</v>
      </c>
    </row>
    <row r="15" spans="1:18" x14ac:dyDescent="0.25">
      <c r="B15" s="165" t="s">
        <v>112</v>
      </c>
      <c r="C15" s="166">
        <v>55051</v>
      </c>
      <c r="D15" s="166">
        <v>203676</v>
      </c>
      <c r="E15" s="166">
        <v>207939</v>
      </c>
      <c r="F15" s="166">
        <v>229447</v>
      </c>
      <c r="G15" s="166">
        <v>221335</v>
      </c>
      <c r="H15" s="167">
        <f t="shared" si="0"/>
        <v>-3.5354569900674204E-2</v>
      </c>
      <c r="I15" s="167">
        <f t="shared" si="1"/>
        <v>0.38763036453909405</v>
      </c>
      <c r="J15" s="81"/>
      <c r="K15" s="165" t="s">
        <v>112</v>
      </c>
      <c r="L15" s="166">
        <v>3062</v>
      </c>
      <c r="M15" s="166">
        <v>11844</v>
      </c>
      <c r="N15" s="166">
        <v>12404</v>
      </c>
      <c r="O15" s="166">
        <v>12629</v>
      </c>
      <c r="P15" s="166">
        <v>13196</v>
      </c>
      <c r="Q15" s="167">
        <f t="shared" si="2"/>
        <v>4.4896666402723939E-2</v>
      </c>
      <c r="R15" s="167">
        <f t="shared" si="3"/>
        <v>0.43196176634259714</v>
      </c>
    </row>
    <row r="16" spans="1:18" x14ac:dyDescent="0.25">
      <c r="B16" s="165" t="s">
        <v>115</v>
      </c>
      <c r="C16" s="166">
        <v>24245</v>
      </c>
      <c r="D16" s="166">
        <v>33788</v>
      </c>
      <c r="E16" s="166">
        <v>35898</v>
      </c>
      <c r="F16" s="166">
        <v>35542</v>
      </c>
      <c r="G16" s="166">
        <v>35790</v>
      </c>
      <c r="H16" s="167">
        <f t="shared" si="0"/>
        <v>6.9776602329638671E-3</v>
      </c>
      <c r="I16" s="167">
        <f t="shared" si="1"/>
        <v>6.2680058494382615E-2</v>
      </c>
      <c r="J16" s="81"/>
      <c r="K16" s="165" t="s">
        <v>115</v>
      </c>
      <c r="L16" s="166">
        <v>1046</v>
      </c>
      <c r="M16" s="166">
        <v>1339</v>
      </c>
      <c r="N16" s="166">
        <v>2035</v>
      </c>
      <c r="O16" s="166">
        <v>1564</v>
      </c>
      <c r="P16" s="166">
        <v>1925</v>
      </c>
      <c r="Q16" s="167">
        <f t="shared" si="2"/>
        <v>0.2308184143222507</v>
      </c>
      <c r="R16" s="167">
        <f t="shared" si="3"/>
        <v>6.3013519264133039E-2</v>
      </c>
    </row>
    <row r="17" spans="2:22" x14ac:dyDescent="0.25">
      <c r="B17" s="165" t="s">
        <v>118</v>
      </c>
      <c r="C17" s="166">
        <v>18413</v>
      </c>
      <c r="D17" s="166">
        <v>22110</v>
      </c>
      <c r="E17" s="166">
        <v>23466</v>
      </c>
      <c r="F17" s="166">
        <v>27270</v>
      </c>
      <c r="G17" s="166">
        <v>27318</v>
      </c>
      <c r="H17" s="167">
        <f t="shared" si="0"/>
        <v>1.7601760176018111E-3</v>
      </c>
      <c r="I17" s="167">
        <f t="shared" si="1"/>
        <v>4.7842800725050129E-2</v>
      </c>
      <c r="J17" s="81"/>
      <c r="K17" s="165" t="s">
        <v>118</v>
      </c>
      <c r="L17" s="166">
        <v>1980</v>
      </c>
      <c r="M17" s="166">
        <v>2939</v>
      </c>
      <c r="N17" s="166">
        <v>2723</v>
      </c>
      <c r="O17" s="166">
        <v>2640</v>
      </c>
      <c r="P17" s="166">
        <v>2481</v>
      </c>
      <c r="Q17" s="167">
        <f t="shared" si="2"/>
        <v>-6.0227272727272685E-2</v>
      </c>
      <c r="R17" s="167">
        <f t="shared" si="3"/>
        <v>8.1213787685357947E-2</v>
      </c>
    </row>
    <row r="18" spans="2:22" x14ac:dyDescent="0.25">
      <c r="B18" s="165" t="s">
        <v>125</v>
      </c>
      <c r="C18" s="166">
        <v>13701</v>
      </c>
      <c r="D18" s="166">
        <v>20820</v>
      </c>
      <c r="E18" s="166">
        <v>23092</v>
      </c>
      <c r="F18" s="166">
        <v>21139</v>
      </c>
      <c r="G18" s="166">
        <v>20420</v>
      </c>
      <c r="H18" s="167">
        <f t="shared" si="0"/>
        <v>-3.4012961824116617E-2</v>
      </c>
      <c r="I18" s="167">
        <f t="shared" si="1"/>
        <v>3.5762134519566724E-2</v>
      </c>
      <c r="J18" s="81"/>
      <c r="K18" s="165" t="s">
        <v>125</v>
      </c>
      <c r="L18" s="166">
        <v>196</v>
      </c>
      <c r="M18" s="166">
        <v>1378</v>
      </c>
      <c r="N18" s="166">
        <v>1377</v>
      </c>
      <c r="O18" s="166">
        <v>678</v>
      </c>
      <c r="P18" s="166">
        <v>573</v>
      </c>
      <c r="Q18" s="167">
        <f t="shared" si="2"/>
        <v>-0.15486725663716816</v>
      </c>
      <c r="R18" s="167">
        <f t="shared" si="3"/>
        <v>1.8756751448492585E-2</v>
      </c>
    </row>
    <row r="19" spans="2:22" x14ac:dyDescent="0.25">
      <c r="B19" s="165" t="s">
        <v>121</v>
      </c>
      <c r="C19" s="166">
        <v>13373</v>
      </c>
      <c r="D19" s="166">
        <v>13089</v>
      </c>
      <c r="E19" s="166">
        <v>15495</v>
      </c>
      <c r="F19" s="166">
        <v>15935</v>
      </c>
      <c r="G19" s="166">
        <v>13913</v>
      </c>
      <c r="H19" s="167">
        <f t="shared" si="0"/>
        <v>-0.12689049262629437</v>
      </c>
      <c r="I19" s="167">
        <f t="shared" si="1"/>
        <v>2.4366237882993722E-2</v>
      </c>
      <c r="J19" s="81"/>
      <c r="K19" s="165" t="s">
        <v>121</v>
      </c>
      <c r="L19" s="166">
        <v>664</v>
      </c>
      <c r="M19" s="166">
        <v>380</v>
      </c>
      <c r="N19" s="166">
        <v>683</v>
      </c>
      <c r="O19" s="166">
        <v>623</v>
      </c>
      <c r="P19" s="166">
        <v>394</v>
      </c>
      <c r="Q19" s="167">
        <f t="shared" si="2"/>
        <v>-0.3675762439807384</v>
      </c>
      <c r="R19" s="167">
        <f t="shared" si="3"/>
        <v>1.2897312514321255E-2</v>
      </c>
    </row>
    <row r="20" spans="2:22" x14ac:dyDescent="0.25">
      <c r="B20" s="165" t="s">
        <v>130</v>
      </c>
      <c r="C20" s="166">
        <v>1157</v>
      </c>
      <c r="D20" s="166">
        <v>2087</v>
      </c>
      <c r="E20" s="166">
        <v>1444</v>
      </c>
      <c r="F20" s="166">
        <v>1435</v>
      </c>
      <c r="G20" s="166">
        <v>1416</v>
      </c>
      <c r="H20" s="167">
        <f t="shared" si="0"/>
        <v>-1.3240418118466879E-2</v>
      </c>
      <c r="I20" s="167">
        <f t="shared" si="1"/>
        <v>2.4798816101717176E-3</v>
      </c>
      <c r="J20" s="81"/>
      <c r="K20" s="165" t="s">
        <v>130</v>
      </c>
      <c r="L20" s="166">
        <v>6</v>
      </c>
      <c r="M20" s="166">
        <v>40</v>
      </c>
      <c r="N20" s="166">
        <v>15</v>
      </c>
      <c r="O20" s="166">
        <v>25</v>
      </c>
      <c r="P20" s="166">
        <v>13</v>
      </c>
      <c r="Q20" s="167">
        <f t="shared" si="2"/>
        <v>-0.48</v>
      </c>
      <c r="R20" s="167">
        <f t="shared" si="3"/>
        <v>4.2554584438115814E-4</v>
      </c>
    </row>
    <row r="21" spans="2:22" x14ac:dyDescent="0.25">
      <c r="B21" s="165" t="s">
        <v>133</v>
      </c>
      <c r="C21" s="166">
        <v>241</v>
      </c>
      <c r="D21" s="166">
        <v>752</v>
      </c>
      <c r="E21" s="166">
        <v>1089</v>
      </c>
      <c r="F21" s="166">
        <v>486</v>
      </c>
      <c r="G21" s="166">
        <v>450</v>
      </c>
      <c r="H21" s="167">
        <f t="shared" si="0"/>
        <v>-7.407407407407407E-2</v>
      </c>
      <c r="I21" s="167">
        <f t="shared" si="1"/>
        <v>7.8809796933423232E-4</v>
      </c>
      <c r="J21" s="81"/>
      <c r="K21" s="165" t="s">
        <v>133</v>
      </c>
      <c r="L21" s="166">
        <v>0</v>
      </c>
      <c r="M21" s="166">
        <v>19</v>
      </c>
      <c r="N21" s="166">
        <v>36</v>
      </c>
      <c r="O21" s="166">
        <v>3</v>
      </c>
      <c r="P21" s="166">
        <v>11</v>
      </c>
      <c r="Q21" s="167">
        <f t="shared" si="2"/>
        <v>2.6666666666666665</v>
      </c>
      <c r="R21" s="167">
        <f t="shared" si="3"/>
        <v>3.6007725293790303E-4</v>
      </c>
    </row>
    <row r="22" spans="2:22" x14ac:dyDescent="0.25">
      <c r="B22" s="170" t="s">
        <v>147</v>
      </c>
      <c r="C22" s="171">
        <f>C14-SUM(C15:C21)</f>
        <v>63624</v>
      </c>
      <c r="D22" s="171">
        <f>D14-SUM(D15:D21)</f>
        <v>94485</v>
      </c>
      <c r="E22" s="171">
        <f>E14-SUM(E15:E21)</f>
        <v>98199</v>
      </c>
      <c r="F22" s="171">
        <f>F14-SUM(F15:F21)</f>
        <v>111843</v>
      </c>
      <c r="G22" s="171">
        <f>G14-SUM(G15:G21)</f>
        <v>106217</v>
      </c>
      <c r="H22" s="172">
        <f t="shared" si="0"/>
        <v>-5.0302656402278156E-2</v>
      </c>
      <c r="I22" s="172">
        <f t="shared" si="1"/>
        <v>0.18602089335283145</v>
      </c>
      <c r="J22" s="81"/>
      <c r="K22" s="170" t="s">
        <v>147</v>
      </c>
      <c r="L22" s="171">
        <f>L14-SUM(L15:L21)</f>
        <v>3989</v>
      </c>
      <c r="M22" s="171">
        <f>M14-SUM(M15:M21)</f>
        <v>5799</v>
      </c>
      <c r="N22" s="171">
        <f>N14-SUM(N15:N21)</f>
        <v>6771</v>
      </c>
      <c r="O22" s="171">
        <f>O14-SUM(O15:O21)</f>
        <v>6848</v>
      </c>
      <c r="P22" s="171">
        <f>P14-SUM(P15:P21)</f>
        <v>6154</v>
      </c>
      <c r="Q22" s="172">
        <f t="shared" si="2"/>
        <v>-0.10134345794392519</v>
      </c>
      <c r="R22" s="172">
        <f t="shared" si="3"/>
        <v>0.20144685587089595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135673</v>
      </c>
      <c r="D24" s="178">
        <v>198300</v>
      </c>
      <c r="E24" s="178">
        <v>203132</v>
      </c>
      <c r="F24" s="178">
        <v>210914</v>
      </c>
      <c r="G24" s="178">
        <v>197112</v>
      </c>
      <c r="H24" s="179">
        <f t="shared" ref="H24:H36" si="4">IFERROR(G24/F24-1,"-")</f>
        <v>-6.5438994092378855E-2</v>
      </c>
      <c r="I24" s="179">
        <f t="shared" ref="I24:I36" si="5">G24/G$10</f>
        <v>0.3452079265142427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47355</v>
      </c>
      <c r="D25" s="162">
        <v>36241</v>
      </c>
      <c r="E25" s="162">
        <v>29404</v>
      </c>
      <c r="F25" s="162">
        <v>29634</v>
      </c>
      <c r="G25" s="162">
        <v>27657</v>
      </c>
      <c r="H25" s="163">
        <f t="shared" si="4"/>
        <v>-6.6713909698319473E-2</v>
      </c>
      <c r="I25" s="163">
        <f t="shared" si="5"/>
        <v>4.8436501195281922E-2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19391</v>
      </c>
      <c r="D26" s="166">
        <v>14337</v>
      </c>
      <c r="E26" s="166">
        <v>12540</v>
      </c>
      <c r="F26" s="166">
        <v>11203</v>
      </c>
      <c r="G26" s="166">
        <v>13809</v>
      </c>
      <c r="H26" s="167">
        <f t="shared" si="4"/>
        <v>0.23261626350084796</v>
      </c>
      <c r="I26" s="167">
        <f t="shared" si="5"/>
        <v>2.4184099685636475E-2</v>
      </c>
    </row>
    <row r="27" spans="2:22" x14ac:dyDescent="0.25">
      <c r="B27" s="165" t="s">
        <v>102</v>
      </c>
      <c r="C27" s="166">
        <v>27964</v>
      </c>
      <c r="D27" s="166">
        <v>21904</v>
      </c>
      <c r="E27" s="166">
        <v>16864</v>
      </c>
      <c r="F27" s="166">
        <v>18431</v>
      </c>
      <c r="G27" s="166">
        <v>13848</v>
      </c>
      <c r="H27" s="167">
        <f t="shared" si="4"/>
        <v>-0.248657153708426</v>
      </c>
      <c r="I27" s="167">
        <f t="shared" si="5"/>
        <v>2.4252401509645444E-2</v>
      </c>
    </row>
    <row r="28" spans="2:22" x14ac:dyDescent="0.25">
      <c r="B28" s="161" t="s">
        <v>109</v>
      </c>
      <c r="C28" s="162">
        <v>88318</v>
      </c>
      <c r="D28" s="162">
        <v>162059</v>
      </c>
      <c r="E28" s="162">
        <v>173728</v>
      </c>
      <c r="F28" s="162">
        <v>181280</v>
      </c>
      <c r="G28" s="162">
        <v>169455</v>
      </c>
      <c r="H28" s="163">
        <f t="shared" si="4"/>
        <v>-6.523058252427183E-2</v>
      </c>
      <c r="I28" s="163">
        <f t="shared" si="5"/>
        <v>0.29677142531896078</v>
      </c>
    </row>
    <row r="29" spans="2:22" x14ac:dyDescent="0.25">
      <c r="B29" s="165" t="s">
        <v>112</v>
      </c>
      <c r="C29" s="166">
        <v>28800</v>
      </c>
      <c r="D29" s="166">
        <v>89009</v>
      </c>
      <c r="E29" s="166">
        <v>95219</v>
      </c>
      <c r="F29" s="166">
        <v>101712</v>
      </c>
      <c r="G29" s="166">
        <v>94567</v>
      </c>
      <c r="H29" s="167">
        <f t="shared" si="4"/>
        <v>-7.0247365109328275E-2</v>
      </c>
      <c r="I29" s="167">
        <f t="shared" si="5"/>
        <v>0.16561791259117856</v>
      </c>
    </row>
    <row r="30" spans="2:22" x14ac:dyDescent="0.25">
      <c r="B30" s="165" t="s">
        <v>115</v>
      </c>
      <c r="C30" s="166">
        <v>14020</v>
      </c>
      <c r="D30" s="166">
        <v>17512</v>
      </c>
      <c r="E30" s="166">
        <v>17456</v>
      </c>
      <c r="F30" s="166">
        <v>17415</v>
      </c>
      <c r="G30" s="166">
        <v>15953</v>
      </c>
      <c r="H30" s="167">
        <f t="shared" si="4"/>
        <v>-8.395061728395059E-2</v>
      </c>
      <c r="I30" s="167">
        <f t="shared" si="5"/>
        <v>2.7938948677308909E-2</v>
      </c>
    </row>
    <row r="31" spans="2:22" x14ac:dyDescent="0.25">
      <c r="B31" s="165" t="s">
        <v>118</v>
      </c>
      <c r="C31" s="166">
        <v>6475</v>
      </c>
      <c r="D31" s="166">
        <v>7432</v>
      </c>
      <c r="E31" s="166">
        <v>8076</v>
      </c>
      <c r="F31" s="166">
        <v>6722</v>
      </c>
      <c r="G31" s="166">
        <v>6581</v>
      </c>
      <c r="H31" s="167">
        <f t="shared" si="4"/>
        <v>-2.0975900029753025E-2</v>
      </c>
      <c r="I31" s="167">
        <f t="shared" si="5"/>
        <v>1.1525494969307963E-2</v>
      </c>
    </row>
    <row r="32" spans="2:22" x14ac:dyDescent="0.25">
      <c r="B32" s="165" t="s">
        <v>125</v>
      </c>
      <c r="C32" s="166">
        <v>7050</v>
      </c>
      <c r="D32" s="166">
        <v>9314</v>
      </c>
      <c r="E32" s="166">
        <v>9861</v>
      </c>
      <c r="F32" s="166">
        <v>8555</v>
      </c>
      <c r="G32" s="166">
        <v>8714</v>
      </c>
      <c r="H32" s="167">
        <f t="shared" si="4"/>
        <v>1.858562244301587E-2</v>
      </c>
      <c r="I32" s="167">
        <f t="shared" si="5"/>
        <v>1.5261079343952223E-2</v>
      </c>
    </row>
    <row r="33" spans="2:9" x14ac:dyDescent="0.25">
      <c r="B33" s="165" t="s">
        <v>121</v>
      </c>
      <c r="C33" s="166">
        <v>7356</v>
      </c>
      <c r="D33" s="166">
        <v>7162</v>
      </c>
      <c r="E33" s="166">
        <v>7924</v>
      </c>
      <c r="F33" s="166">
        <v>7845</v>
      </c>
      <c r="G33" s="166">
        <v>6463</v>
      </c>
      <c r="H33" s="167">
        <f t="shared" si="4"/>
        <v>-0.17616316124920328</v>
      </c>
      <c r="I33" s="167">
        <f t="shared" si="5"/>
        <v>1.131883816846032E-2</v>
      </c>
    </row>
    <row r="34" spans="2:9" x14ac:dyDescent="0.25">
      <c r="B34" s="165" t="s">
        <v>130</v>
      </c>
      <c r="C34" s="166">
        <v>192</v>
      </c>
      <c r="D34" s="166">
        <v>630</v>
      </c>
      <c r="E34" s="166">
        <v>729</v>
      </c>
      <c r="F34" s="166">
        <v>653</v>
      </c>
      <c r="G34" s="166">
        <v>514</v>
      </c>
      <c r="H34" s="167">
        <f t="shared" si="4"/>
        <v>-0.21286370597243487</v>
      </c>
      <c r="I34" s="167">
        <f t="shared" si="5"/>
        <v>9.0018301386176757E-4</v>
      </c>
    </row>
    <row r="35" spans="2:9" x14ac:dyDescent="0.25">
      <c r="B35" s="165" t="s">
        <v>133</v>
      </c>
      <c r="C35" s="166">
        <v>81</v>
      </c>
      <c r="D35" s="166">
        <v>337</v>
      </c>
      <c r="E35" s="166">
        <v>470</v>
      </c>
      <c r="F35" s="166">
        <v>265</v>
      </c>
      <c r="G35" s="166">
        <v>136</v>
      </c>
      <c r="H35" s="167">
        <f t="shared" si="4"/>
        <v>-0.48679245283018868</v>
      </c>
      <c r="I35" s="167">
        <f t="shared" si="5"/>
        <v>2.3818071962101244E-4</v>
      </c>
    </row>
    <row r="36" spans="2:9" x14ac:dyDescent="0.25">
      <c r="B36" s="170" t="s">
        <v>147</v>
      </c>
      <c r="C36" s="171">
        <f>C28-SUM(C29:C35)</f>
        <v>24344</v>
      </c>
      <c r="D36" s="171">
        <f>D28-SUM(D29:D35)</f>
        <v>30663</v>
      </c>
      <c r="E36" s="171">
        <f>E28-SUM(E29:E35)</f>
        <v>33993</v>
      </c>
      <c r="F36" s="171">
        <f>F28-SUM(F29:F35)</f>
        <v>38113</v>
      </c>
      <c r="G36" s="171">
        <f>G28-SUM(G29:G35)</f>
        <v>36527</v>
      </c>
      <c r="H36" s="172">
        <f t="shared" si="4"/>
        <v>-4.1613097893107298E-2</v>
      </c>
      <c r="I36" s="172">
        <f t="shared" si="5"/>
        <v>6.3970787835270007E-2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60982</v>
      </c>
      <c r="D38" s="178">
        <v>142344</v>
      </c>
      <c r="E38" s="178">
        <v>143539</v>
      </c>
      <c r="F38" s="178">
        <v>152016</v>
      </c>
      <c r="G38" s="178">
        <v>148444</v>
      </c>
      <c r="H38" s="179">
        <f t="shared" ref="H38:H50" si="6">IFERROR(G38/F38-1,"-")</f>
        <v>-2.3497526576149896E-2</v>
      </c>
      <c r="I38" s="179">
        <f t="shared" ref="I38:I50" si="7">G38/G$10</f>
        <v>0.25997425546633507</v>
      </c>
    </row>
    <row r="39" spans="2:9" x14ac:dyDescent="0.25">
      <c r="B39" s="161" t="s">
        <v>99</v>
      </c>
      <c r="C39" s="162">
        <v>13776</v>
      </c>
      <c r="D39" s="162">
        <v>20969</v>
      </c>
      <c r="E39" s="162">
        <v>22947</v>
      </c>
      <c r="F39" s="162">
        <v>20840</v>
      </c>
      <c r="G39" s="162">
        <v>19219</v>
      </c>
      <c r="H39" s="163">
        <f t="shared" si="6"/>
        <v>-7.7783109404990447E-2</v>
      </c>
      <c r="I39" s="163">
        <f t="shared" si="7"/>
        <v>3.3658788605854695E-2</v>
      </c>
    </row>
    <row r="40" spans="2:9" x14ac:dyDescent="0.25">
      <c r="B40" s="165" t="s">
        <v>105</v>
      </c>
      <c r="C40" s="166">
        <v>4547</v>
      </c>
      <c r="D40" s="166">
        <v>8693</v>
      </c>
      <c r="E40" s="166">
        <v>11322</v>
      </c>
      <c r="F40" s="166">
        <v>10333</v>
      </c>
      <c r="G40" s="166">
        <v>9326</v>
      </c>
      <c r="H40" s="167">
        <f t="shared" si="6"/>
        <v>-9.7454756605051762E-2</v>
      </c>
      <c r="I40" s="167">
        <f t="shared" si="7"/>
        <v>1.633289258224678E-2</v>
      </c>
    </row>
    <row r="41" spans="2:9" x14ac:dyDescent="0.25">
      <c r="B41" s="165" t="s">
        <v>102</v>
      </c>
      <c r="C41" s="166">
        <v>9229</v>
      </c>
      <c r="D41" s="166">
        <v>12276</v>
      </c>
      <c r="E41" s="166">
        <v>11625</v>
      </c>
      <c r="F41" s="166">
        <v>10507</v>
      </c>
      <c r="G41" s="166">
        <v>9893</v>
      </c>
      <c r="H41" s="167">
        <f t="shared" si="6"/>
        <v>-5.8437232321309596E-2</v>
      </c>
      <c r="I41" s="167">
        <f t="shared" si="7"/>
        <v>1.7325896023607911E-2</v>
      </c>
    </row>
    <row r="42" spans="2:9" x14ac:dyDescent="0.25">
      <c r="B42" s="161" t="s">
        <v>109</v>
      </c>
      <c r="C42" s="162">
        <v>47206</v>
      </c>
      <c r="D42" s="162">
        <v>121375</v>
      </c>
      <c r="E42" s="162">
        <v>120592</v>
      </c>
      <c r="F42" s="162">
        <v>131176</v>
      </c>
      <c r="G42" s="162">
        <v>129225</v>
      </c>
      <c r="H42" s="163">
        <f t="shared" si="6"/>
        <v>-1.4873147526986652E-2</v>
      </c>
      <c r="I42" s="163">
        <f t="shared" si="7"/>
        <v>0.2263154668604804</v>
      </c>
    </row>
    <row r="43" spans="2:9" x14ac:dyDescent="0.25">
      <c r="B43" s="165" t="s">
        <v>112</v>
      </c>
      <c r="C43" s="166">
        <v>16412</v>
      </c>
      <c r="D43" s="166">
        <v>67927</v>
      </c>
      <c r="E43" s="166">
        <v>68857</v>
      </c>
      <c r="F43" s="166">
        <v>76327</v>
      </c>
      <c r="G43" s="166">
        <v>74721</v>
      </c>
      <c r="H43" s="167">
        <f t="shared" si="6"/>
        <v>-2.1041047073774632E-2</v>
      </c>
      <c r="I43" s="167">
        <f t="shared" si="7"/>
        <v>0.13086104081471817</v>
      </c>
    </row>
    <row r="44" spans="2:9" x14ac:dyDescent="0.25">
      <c r="B44" s="165" t="s">
        <v>115</v>
      </c>
      <c r="C44" s="166">
        <v>1557</v>
      </c>
      <c r="D44" s="166">
        <v>3350</v>
      </c>
      <c r="E44" s="166">
        <v>3774</v>
      </c>
      <c r="F44" s="166">
        <v>3779</v>
      </c>
      <c r="G44" s="166">
        <v>4241</v>
      </c>
      <c r="H44" s="167">
        <f t="shared" si="6"/>
        <v>0.12225456469965601</v>
      </c>
      <c r="I44" s="167">
        <f t="shared" si="7"/>
        <v>7.4273855287699539E-3</v>
      </c>
    </row>
    <row r="45" spans="2:9" x14ac:dyDescent="0.25">
      <c r="B45" s="165" t="s">
        <v>118</v>
      </c>
      <c r="C45" s="166">
        <v>2833</v>
      </c>
      <c r="D45" s="166">
        <v>3444</v>
      </c>
      <c r="E45" s="166">
        <v>3622</v>
      </c>
      <c r="F45" s="166">
        <v>3914</v>
      </c>
      <c r="G45" s="166">
        <v>4368</v>
      </c>
      <c r="H45" s="167">
        <f t="shared" si="6"/>
        <v>0.11599386816555946</v>
      </c>
      <c r="I45" s="167">
        <f t="shared" si="7"/>
        <v>7.6498042890042819E-3</v>
      </c>
    </row>
    <row r="46" spans="2:9" x14ac:dyDescent="0.25">
      <c r="B46" s="165" t="s">
        <v>125</v>
      </c>
      <c r="C46" s="166">
        <v>4526</v>
      </c>
      <c r="D46" s="166">
        <v>7311</v>
      </c>
      <c r="E46" s="166">
        <v>8276</v>
      </c>
      <c r="F46" s="166">
        <v>7598</v>
      </c>
      <c r="G46" s="166">
        <v>7251</v>
      </c>
      <c r="H46" s="167">
        <f t="shared" si="6"/>
        <v>-4.5669913135035545E-2</v>
      </c>
      <c r="I46" s="167">
        <f t="shared" si="7"/>
        <v>1.2698885279205598E-2</v>
      </c>
    </row>
    <row r="47" spans="2:9" x14ac:dyDescent="0.25">
      <c r="B47" s="165" t="s">
        <v>121</v>
      </c>
      <c r="C47" s="166">
        <v>2898</v>
      </c>
      <c r="D47" s="166">
        <v>3422</v>
      </c>
      <c r="E47" s="166">
        <v>4872</v>
      </c>
      <c r="F47" s="166">
        <v>4672</v>
      </c>
      <c r="G47" s="166">
        <v>4443</v>
      </c>
      <c r="H47" s="167">
        <f t="shared" si="6"/>
        <v>-4.901541095890416E-2</v>
      </c>
      <c r="I47" s="167">
        <f t="shared" si="7"/>
        <v>7.7811539505599873E-3</v>
      </c>
    </row>
    <row r="48" spans="2:9" x14ac:dyDescent="0.25">
      <c r="B48" s="165" t="s">
        <v>130</v>
      </c>
      <c r="C48" s="166">
        <v>760</v>
      </c>
      <c r="D48" s="166">
        <v>971</v>
      </c>
      <c r="E48" s="166">
        <v>445</v>
      </c>
      <c r="F48" s="166">
        <v>513</v>
      </c>
      <c r="G48" s="166">
        <v>491</v>
      </c>
      <c r="H48" s="167">
        <f t="shared" si="6"/>
        <v>-4.2884990253411304E-2</v>
      </c>
      <c r="I48" s="167">
        <f t="shared" si="7"/>
        <v>8.5990245098468466E-4</v>
      </c>
    </row>
    <row r="49" spans="2:9" x14ac:dyDescent="0.25">
      <c r="B49" s="165" t="s">
        <v>133</v>
      </c>
      <c r="C49" s="166">
        <v>79</v>
      </c>
      <c r="D49" s="166">
        <v>153</v>
      </c>
      <c r="E49" s="166">
        <v>384</v>
      </c>
      <c r="F49" s="166">
        <v>63</v>
      </c>
      <c r="G49" s="166">
        <v>108</v>
      </c>
      <c r="H49" s="167">
        <f t="shared" si="6"/>
        <v>0.71428571428571419</v>
      </c>
      <c r="I49" s="167">
        <f t="shared" si="7"/>
        <v>1.8914351264021577E-4</v>
      </c>
    </row>
    <row r="50" spans="2:9" x14ac:dyDescent="0.25">
      <c r="B50" s="170" t="s">
        <v>147</v>
      </c>
      <c r="C50" s="171">
        <f>C42-SUM(C43:C49)</f>
        <v>18141</v>
      </c>
      <c r="D50" s="171">
        <f>D42-SUM(D43:D49)</f>
        <v>34797</v>
      </c>
      <c r="E50" s="171">
        <f>E42-SUM(E43:E49)</f>
        <v>30362</v>
      </c>
      <c r="F50" s="171">
        <f>F42-SUM(F43:F49)</f>
        <v>34310</v>
      </c>
      <c r="G50" s="171">
        <f>G42-SUM(G43:G49)</f>
        <v>33602</v>
      </c>
      <c r="H50" s="172">
        <f t="shared" si="6"/>
        <v>-2.063538327018366E-2</v>
      </c>
      <c r="I50" s="172">
        <f t="shared" si="7"/>
        <v>5.88481510345975E-2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2524</v>
      </c>
      <c r="D52" s="178">
        <v>3626</v>
      </c>
      <c r="E52" s="178">
        <v>3264</v>
      </c>
      <c r="F52" s="178">
        <v>3498</v>
      </c>
      <c r="G52" s="178">
        <v>3952</v>
      </c>
      <c r="H52" s="179">
        <f t="shared" ref="H52:H64" si="8">IFERROR(G52/F52-1,"-")</f>
        <v>0.12978845054316746</v>
      </c>
      <c r="I52" s="179">
        <f t="shared" ref="I52:I64" si="9">G52/G$10</f>
        <v>6.9212514995753028E-3</v>
      </c>
    </row>
    <row r="53" spans="2:9" x14ac:dyDescent="0.25">
      <c r="B53" s="161" t="s">
        <v>99</v>
      </c>
      <c r="C53" s="162">
        <v>1027</v>
      </c>
      <c r="D53" s="162">
        <v>1196</v>
      </c>
      <c r="E53" s="162">
        <v>1321</v>
      </c>
      <c r="F53" s="162">
        <v>697</v>
      </c>
      <c r="G53" s="162">
        <v>945</v>
      </c>
      <c r="H53" s="163">
        <f t="shared" si="8"/>
        <v>0.35581061692969862</v>
      </c>
      <c r="I53" s="163">
        <f t="shared" si="9"/>
        <v>1.655005735601888E-3</v>
      </c>
    </row>
    <row r="54" spans="2:9" x14ac:dyDescent="0.25">
      <c r="B54" s="165" t="s">
        <v>105</v>
      </c>
      <c r="C54" s="166">
        <v>524</v>
      </c>
      <c r="D54" s="166">
        <v>864</v>
      </c>
      <c r="E54" s="166">
        <v>903</v>
      </c>
      <c r="F54" s="166">
        <v>386</v>
      </c>
      <c r="G54" s="166">
        <v>433</v>
      </c>
      <c r="H54" s="167">
        <f t="shared" si="8"/>
        <v>0.12176165803108807</v>
      </c>
      <c r="I54" s="167">
        <f t="shared" si="9"/>
        <v>7.5832537938160579E-4</v>
      </c>
    </row>
    <row r="55" spans="2:9" x14ac:dyDescent="0.25">
      <c r="B55" s="165" t="s">
        <v>102</v>
      </c>
      <c r="C55" s="166">
        <v>503</v>
      </c>
      <c r="D55" s="166">
        <v>332</v>
      </c>
      <c r="E55" s="166">
        <v>418</v>
      </c>
      <c r="F55" s="166">
        <v>311</v>
      </c>
      <c r="G55" s="166">
        <v>512</v>
      </c>
      <c r="H55" s="167">
        <f t="shared" si="8"/>
        <v>0.6463022508038585</v>
      </c>
      <c r="I55" s="167">
        <f t="shared" si="9"/>
        <v>8.9668035622028218E-4</v>
      </c>
    </row>
    <row r="56" spans="2:9" x14ac:dyDescent="0.25">
      <c r="B56" s="161" t="s">
        <v>109</v>
      </c>
      <c r="C56" s="162">
        <v>1497</v>
      </c>
      <c r="D56" s="162">
        <v>2430</v>
      </c>
      <c r="E56" s="162">
        <v>1943</v>
      </c>
      <c r="F56" s="162">
        <v>2801</v>
      </c>
      <c r="G56" s="162">
        <v>3007</v>
      </c>
      <c r="H56" s="163">
        <f t="shared" si="8"/>
        <v>7.3545162441984946E-2</v>
      </c>
      <c r="I56" s="163">
        <f t="shared" si="9"/>
        <v>5.266245763973415E-3</v>
      </c>
    </row>
    <row r="57" spans="2:9" x14ac:dyDescent="0.25">
      <c r="B57" s="165" t="s">
        <v>112</v>
      </c>
      <c r="C57" s="166">
        <v>288</v>
      </c>
      <c r="D57" s="166">
        <v>895</v>
      </c>
      <c r="E57" s="166">
        <v>683</v>
      </c>
      <c r="F57" s="166">
        <v>1094</v>
      </c>
      <c r="G57" s="166">
        <v>1145</v>
      </c>
      <c r="H57" s="167">
        <f t="shared" si="8"/>
        <v>4.6617915904936025E-2</v>
      </c>
      <c r="I57" s="167">
        <f t="shared" si="9"/>
        <v>2.0052714997504358E-3</v>
      </c>
    </row>
    <row r="58" spans="2:9" x14ac:dyDescent="0.25">
      <c r="B58" s="165" t="s">
        <v>115</v>
      </c>
      <c r="C58" s="166">
        <v>386</v>
      </c>
      <c r="D58" s="166">
        <v>447</v>
      </c>
      <c r="E58" s="166">
        <v>296</v>
      </c>
      <c r="F58" s="166">
        <v>461</v>
      </c>
      <c r="G58" s="166">
        <v>437</v>
      </c>
      <c r="H58" s="167">
        <f t="shared" si="8"/>
        <v>-5.2060737527114931E-2</v>
      </c>
      <c r="I58" s="167">
        <f t="shared" si="9"/>
        <v>7.6533069466457678E-4</v>
      </c>
    </row>
    <row r="59" spans="2:9" x14ac:dyDescent="0.25">
      <c r="B59" s="165" t="s">
        <v>118</v>
      </c>
      <c r="C59" s="166">
        <v>230</v>
      </c>
      <c r="D59" s="166">
        <v>253</v>
      </c>
      <c r="E59" s="166">
        <v>212</v>
      </c>
      <c r="F59" s="166">
        <v>235</v>
      </c>
      <c r="G59" s="166">
        <v>351</v>
      </c>
      <c r="H59" s="167">
        <f t="shared" si="8"/>
        <v>0.49361702127659579</v>
      </c>
      <c r="I59" s="167">
        <f t="shared" si="9"/>
        <v>6.1471641608070121E-4</v>
      </c>
    </row>
    <row r="60" spans="2:9" x14ac:dyDescent="0.25">
      <c r="B60" s="165" t="s">
        <v>125</v>
      </c>
      <c r="C60" s="166">
        <v>45</v>
      </c>
      <c r="D60" s="166">
        <v>76</v>
      </c>
      <c r="E60" s="166">
        <v>29</v>
      </c>
      <c r="F60" s="166">
        <v>106</v>
      </c>
      <c r="G60" s="166">
        <v>125</v>
      </c>
      <c r="H60" s="167">
        <f t="shared" si="8"/>
        <v>0.179245283018868</v>
      </c>
      <c r="I60" s="167">
        <f t="shared" si="9"/>
        <v>2.1891610259284233E-4</v>
      </c>
    </row>
    <row r="61" spans="2:9" x14ac:dyDescent="0.25">
      <c r="B61" s="165" t="s">
        <v>121</v>
      </c>
      <c r="C61" s="166">
        <v>40</v>
      </c>
      <c r="D61" s="166">
        <v>56</v>
      </c>
      <c r="E61" s="166">
        <v>60</v>
      </c>
      <c r="F61" s="166">
        <v>40</v>
      </c>
      <c r="G61" s="166">
        <v>36</v>
      </c>
      <c r="H61" s="167">
        <f t="shared" si="8"/>
        <v>-9.9999999999999978E-2</v>
      </c>
      <c r="I61" s="167">
        <f t="shared" si="9"/>
        <v>6.3047837546738582E-5</v>
      </c>
    </row>
    <row r="62" spans="2:9" x14ac:dyDescent="0.25">
      <c r="B62" s="165" t="s">
        <v>130</v>
      </c>
      <c r="C62" s="166">
        <v>3</v>
      </c>
      <c r="D62" s="166">
        <v>5</v>
      </c>
      <c r="E62" s="166">
        <v>5</v>
      </c>
      <c r="F62" s="166">
        <v>8</v>
      </c>
      <c r="G62" s="166">
        <v>4</v>
      </c>
      <c r="H62" s="167">
        <f t="shared" si="8"/>
        <v>-0.5</v>
      </c>
      <c r="I62" s="167">
        <f t="shared" si="9"/>
        <v>7.0053152829709545E-6</v>
      </c>
    </row>
    <row r="63" spans="2:9" x14ac:dyDescent="0.25">
      <c r="B63" s="165" t="s">
        <v>133</v>
      </c>
      <c r="C63" s="166">
        <v>4</v>
      </c>
      <c r="D63" s="166">
        <v>2</v>
      </c>
      <c r="E63" s="166">
        <v>2</v>
      </c>
      <c r="F63" s="166">
        <v>6</v>
      </c>
      <c r="G63" s="166">
        <v>2</v>
      </c>
      <c r="H63" s="167">
        <f t="shared" si="8"/>
        <v>-0.66666666666666674</v>
      </c>
      <c r="I63" s="167">
        <f t="shared" si="9"/>
        <v>3.5026576414854773E-6</v>
      </c>
    </row>
    <row r="64" spans="2:9" x14ac:dyDescent="0.25">
      <c r="B64" s="170" t="s">
        <v>147</v>
      </c>
      <c r="C64" s="171">
        <f>C56-SUM(C57:C63)</f>
        <v>501</v>
      </c>
      <c r="D64" s="171">
        <f>D56-SUM(D57:D63)</f>
        <v>696</v>
      </c>
      <c r="E64" s="171">
        <f>E56-SUM(E57:E63)</f>
        <v>656</v>
      </c>
      <c r="F64" s="171">
        <f>F56-SUM(F57:F63)</f>
        <v>851</v>
      </c>
      <c r="G64" s="171">
        <f>G56-SUM(G57:G63)</f>
        <v>907</v>
      </c>
      <c r="H64" s="172">
        <f t="shared" si="8"/>
        <v>6.5804935370152862E-2</v>
      </c>
      <c r="I64" s="172">
        <f t="shared" si="9"/>
        <v>1.5884552404136639E-3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6786</v>
      </c>
      <c r="D66" s="178">
        <v>18865</v>
      </c>
      <c r="E66" s="178">
        <v>13528</v>
      </c>
      <c r="F66" s="178">
        <v>29179</v>
      </c>
      <c r="G66" s="178">
        <v>19110</v>
      </c>
      <c r="H66" s="179">
        <f t="shared" ref="H66:H78" si="10">IFERROR(G66/F66-1,"-")</f>
        <v>-0.34507693889441038</v>
      </c>
      <c r="I66" s="179">
        <f t="shared" ref="I66:I78" si="11">G66/G$10</f>
        <v>3.3467893764393734E-2</v>
      </c>
    </row>
    <row r="67" spans="2:9" x14ac:dyDescent="0.25">
      <c r="B67" s="161" t="s">
        <v>99</v>
      </c>
      <c r="C67" s="162">
        <v>4036</v>
      </c>
      <c r="D67" s="162">
        <v>1261</v>
      </c>
      <c r="E67" s="162">
        <v>3125</v>
      </c>
      <c r="F67" s="162">
        <v>9446</v>
      </c>
      <c r="G67" s="162">
        <v>5296</v>
      </c>
      <c r="H67" s="163">
        <f t="shared" si="10"/>
        <v>-0.43933940292187168</v>
      </c>
      <c r="I67" s="163">
        <f t="shared" si="11"/>
        <v>9.2750374346535439E-3</v>
      </c>
    </row>
    <row r="68" spans="2:9" x14ac:dyDescent="0.25">
      <c r="B68" s="165" t="s">
        <v>105</v>
      </c>
      <c r="C68" s="166">
        <v>3090</v>
      </c>
      <c r="D68" s="166">
        <v>510</v>
      </c>
      <c r="E68" s="166">
        <v>314</v>
      </c>
      <c r="F68" s="166">
        <v>6163</v>
      </c>
      <c r="G68" s="166">
        <v>1180</v>
      </c>
      <c r="H68" s="167">
        <f t="shared" si="10"/>
        <v>-0.80853480447833848</v>
      </c>
      <c r="I68" s="167">
        <f t="shared" si="11"/>
        <v>2.0665680084764313E-3</v>
      </c>
    </row>
    <row r="69" spans="2:9" x14ac:dyDescent="0.25">
      <c r="B69" s="165" t="s">
        <v>102</v>
      </c>
      <c r="C69" s="166">
        <v>946</v>
      </c>
      <c r="D69" s="166">
        <v>751</v>
      </c>
      <c r="E69" s="166">
        <v>2811</v>
      </c>
      <c r="F69" s="166">
        <v>3283</v>
      </c>
      <c r="G69" s="166">
        <v>4116</v>
      </c>
      <c r="H69" s="167">
        <f t="shared" si="10"/>
        <v>0.25373134328358216</v>
      </c>
      <c r="I69" s="167">
        <f t="shared" si="11"/>
        <v>7.2084694261771122E-3</v>
      </c>
    </row>
    <row r="70" spans="2:9" x14ac:dyDescent="0.25">
      <c r="B70" s="161" t="s">
        <v>109</v>
      </c>
      <c r="C70" s="162">
        <v>2750</v>
      </c>
      <c r="D70" s="162">
        <v>17604</v>
      </c>
      <c r="E70" s="162">
        <v>10403</v>
      </c>
      <c r="F70" s="162">
        <v>19733</v>
      </c>
      <c r="G70" s="162">
        <v>13814</v>
      </c>
      <c r="H70" s="163">
        <f t="shared" si="10"/>
        <v>-0.2999543911214716</v>
      </c>
      <c r="I70" s="163">
        <f t="shared" si="11"/>
        <v>2.4192856329740189E-2</v>
      </c>
    </row>
    <row r="71" spans="2:9" x14ac:dyDescent="0.25">
      <c r="B71" s="165" t="s">
        <v>112</v>
      </c>
      <c r="C71" s="166">
        <v>88</v>
      </c>
      <c r="D71" s="166">
        <v>11526</v>
      </c>
      <c r="E71" s="166">
        <v>5253</v>
      </c>
      <c r="F71" s="166">
        <v>10695</v>
      </c>
      <c r="G71" s="166">
        <v>8004</v>
      </c>
      <c r="H71" s="167">
        <f t="shared" si="10"/>
        <v>-0.25161290322580643</v>
      </c>
      <c r="I71" s="167">
        <f t="shared" si="11"/>
        <v>1.401763588122488E-2</v>
      </c>
    </row>
    <row r="72" spans="2:9" x14ac:dyDescent="0.25">
      <c r="B72" s="165" t="s">
        <v>115</v>
      </c>
      <c r="C72" s="166">
        <v>96</v>
      </c>
      <c r="D72" s="166">
        <v>192</v>
      </c>
      <c r="E72" s="166">
        <v>752</v>
      </c>
      <c r="F72" s="166">
        <v>454</v>
      </c>
      <c r="G72" s="166">
        <v>710</v>
      </c>
      <c r="H72" s="167">
        <f t="shared" si="10"/>
        <v>0.5638766519823788</v>
      </c>
      <c r="I72" s="167">
        <f t="shared" si="11"/>
        <v>1.2434434627273444E-3</v>
      </c>
    </row>
    <row r="73" spans="2:9" x14ac:dyDescent="0.25">
      <c r="B73" s="165" t="s">
        <v>118</v>
      </c>
      <c r="C73" s="166">
        <v>1080</v>
      </c>
      <c r="D73" s="166">
        <v>1870</v>
      </c>
      <c r="E73" s="166">
        <v>265</v>
      </c>
      <c r="F73" s="166">
        <v>2386</v>
      </c>
      <c r="G73" s="166">
        <v>1390</v>
      </c>
      <c r="H73" s="167">
        <f t="shared" si="10"/>
        <v>-0.41743503772003354</v>
      </c>
      <c r="I73" s="167">
        <f t="shared" si="11"/>
        <v>2.4343470608324067E-3</v>
      </c>
    </row>
    <row r="74" spans="2:9" x14ac:dyDescent="0.25">
      <c r="B74" s="165" t="s">
        <v>125</v>
      </c>
      <c r="C74" s="166">
        <v>160</v>
      </c>
      <c r="D74" s="166">
        <v>311</v>
      </c>
      <c r="E74" s="166">
        <v>425</v>
      </c>
      <c r="F74" s="166">
        <v>702</v>
      </c>
      <c r="G74" s="166">
        <v>519</v>
      </c>
      <c r="H74" s="167">
        <f t="shared" si="10"/>
        <v>-0.26068376068376065</v>
      </c>
      <c r="I74" s="167">
        <f t="shared" si="11"/>
        <v>9.0893965796548135E-4</v>
      </c>
    </row>
    <row r="75" spans="2:9" x14ac:dyDescent="0.25">
      <c r="B75" s="165" t="s">
        <v>121</v>
      </c>
      <c r="C75" s="166">
        <v>252</v>
      </c>
      <c r="D75" s="166">
        <v>285</v>
      </c>
      <c r="E75" s="166">
        <v>122</v>
      </c>
      <c r="F75" s="166">
        <v>567</v>
      </c>
      <c r="G75" s="166">
        <v>213</v>
      </c>
      <c r="H75" s="167">
        <f t="shared" si="10"/>
        <v>-0.62433862433862441</v>
      </c>
      <c r="I75" s="167">
        <f t="shared" si="11"/>
        <v>3.7303303881820331E-4</v>
      </c>
    </row>
    <row r="76" spans="2:9" x14ac:dyDescent="0.25">
      <c r="B76" s="165" t="s">
        <v>130</v>
      </c>
      <c r="C76" s="166">
        <v>0</v>
      </c>
      <c r="D76" s="166">
        <v>6</v>
      </c>
      <c r="E76" s="166">
        <v>5</v>
      </c>
      <c r="F76" s="166">
        <v>0</v>
      </c>
      <c r="G76" s="166">
        <v>10</v>
      </c>
      <c r="H76" s="167" t="str">
        <f t="shared" si="10"/>
        <v>-</v>
      </c>
      <c r="I76" s="167">
        <f t="shared" si="11"/>
        <v>1.7513288207427386E-5</v>
      </c>
    </row>
    <row r="77" spans="2:9" x14ac:dyDescent="0.25">
      <c r="B77" s="165" t="s">
        <v>133</v>
      </c>
      <c r="C77" s="166">
        <v>0</v>
      </c>
      <c r="D77" s="166">
        <v>17</v>
      </c>
      <c r="E77" s="166">
        <v>9</v>
      </c>
      <c r="F77" s="166">
        <v>0</v>
      </c>
      <c r="G77" s="166">
        <v>61</v>
      </c>
      <c r="H77" s="167" t="str">
        <f t="shared" si="10"/>
        <v>-</v>
      </c>
      <c r="I77" s="167">
        <f t="shared" si="11"/>
        <v>1.0683105806530705E-4</v>
      </c>
    </row>
    <row r="78" spans="2:9" x14ac:dyDescent="0.25">
      <c r="B78" s="170" t="s">
        <v>147</v>
      </c>
      <c r="C78" s="171">
        <f>C70-SUM(C71:C77)</f>
        <v>1074</v>
      </c>
      <c r="D78" s="171">
        <f>D70-SUM(D71:D77)</f>
        <v>3397</v>
      </c>
      <c r="E78" s="171">
        <f>E70-SUM(E71:E77)</f>
        <v>3572</v>
      </c>
      <c r="F78" s="171">
        <f>F70-SUM(F71:F77)</f>
        <v>4929</v>
      </c>
      <c r="G78" s="171">
        <f>G70-SUM(G71:G77)</f>
        <v>2907</v>
      </c>
      <c r="H78" s="172">
        <f t="shared" si="10"/>
        <v>-0.41022519780888622</v>
      </c>
      <c r="I78" s="172">
        <f t="shared" si="11"/>
        <v>5.0911128818991406E-3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55912</v>
      </c>
      <c r="D80" s="178">
        <v>75727</v>
      </c>
      <c r="E80" s="178">
        <v>86056</v>
      </c>
      <c r="F80" s="178">
        <v>102682</v>
      </c>
      <c r="G80" s="178">
        <v>109164</v>
      </c>
      <c r="H80" s="179">
        <f t="shared" ref="H80:H92" si="12">IFERROR(G80/F80-1,"-")</f>
        <v>6.3126935587542121E-2</v>
      </c>
      <c r="I80" s="179">
        <f t="shared" ref="I80:I92" si="13">G80/G$10</f>
        <v>0.1911820593875603</v>
      </c>
    </row>
    <row r="81" spans="2:9" x14ac:dyDescent="0.25">
      <c r="B81" s="161" t="s">
        <v>99</v>
      </c>
      <c r="C81" s="162">
        <v>35462</v>
      </c>
      <c r="D81" s="162">
        <v>41665</v>
      </c>
      <c r="E81" s="162">
        <v>41606</v>
      </c>
      <c r="F81" s="162">
        <v>52170</v>
      </c>
      <c r="G81" s="162">
        <v>56404</v>
      </c>
      <c r="H81" s="163">
        <f t="shared" si="12"/>
        <v>8.1157753498179108E-2</v>
      </c>
      <c r="I81" s="163">
        <f t="shared" si="13"/>
        <v>9.8781950805173421E-2</v>
      </c>
    </row>
    <row r="82" spans="2:9" x14ac:dyDescent="0.25">
      <c r="B82" s="165" t="s">
        <v>105</v>
      </c>
      <c r="C82" s="166">
        <v>10186</v>
      </c>
      <c r="D82" s="166">
        <v>10727</v>
      </c>
      <c r="E82" s="166">
        <v>9291</v>
      </c>
      <c r="F82" s="166">
        <v>13618</v>
      </c>
      <c r="G82" s="166">
        <v>15669</v>
      </c>
      <c r="H82" s="167">
        <f t="shared" si="12"/>
        <v>0.15060948744309011</v>
      </c>
      <c r="I82" s="167">
        <f t="shared" si="13"/>
        <v>2.744157129221797E-2</v>
      </c>
    </row>
    <row r="83" spans="2:9" x14ac:dyDescent="0.25">
      <c r="B83" s="165" t="s">
        <v>102</v>
      </c>
      <c r="C83" s="166">
        <v>25276</v>
      </c>
      <c r="D83" s="166">
        <v>30938</v>
      </c>
      <c r="E83" s="166">
        <v>32315</v>
      </c>
      <c r="F83" s="166">
        <v>38552</v>
      </c>
      <c r="G83" s="166">
        <v>40735</v>
      </c>
      <c r="H83" s="167">
        <f t="shared" si="12"/>
        <v>5.6624818427059465E-2</v>
      </c>
      <c r="I83" s="167">
        <f t="shared" si="13"/>
        <v>7.1340379512955451E-2</v>
      </c>
    </row>
    <row r="84" spans="2:9" x14ac:dyDescent="0.25">
      <c r="B84" s="161" t="s">
        <v>109</v>
      </c>
      <c r="C84" s="162">
        <v>20450</v>
      </c>
      <c r="D84" s="162">
        <v>34062</v>
      </c>
      <c r="E84" s="162">
        <v>44450</v>
      </c>
      <c r="F84" s="162">
        <v>50512</v>
      </c>
      <c r="G84" s="162">
        <v>52760</v>
      </c>
      <c r="H84" s="163">
        <f t="shared" si="12"/>
        <v>4.4504276211593252E-2</v>
      </c>
      <c r="I84" s="163">
        <f t="shared" si="13"/>
        <v>9.2400108582386883E-2</v>
      </c>
    </row>
    <row r="85" spans="2:9" x14ac:dyDescent="0.25">
      <c r="B85" s="165" t="s">
        <v>112</v>
      </c>
      <c r="C85" s="166">
        <v>1465</v>
      </c>
      <c r="D85" s="166">
        <v>8841</v>
      </c>
      <c r="E85" s="166">
        <v>11048</v>
      </c>
      <c r="F85" s="166">
        <v>12200</v>
      </c>
      <c r="G85" s="166">
        <v>13890</v>
      </c>
      <c r="H85" s="167">
        <f t="shared" si="12"/>
        <v>0.13852459016393448</v>
      </c>
      <c r="I85" s="167">
        <f t="shared" si="13"/>
        <v>2.4325957320116637E-2</v>
      </c>
    </row>
    <row r="86" spans="2:9" x14ac:dyDescent="0.25">
      <c r="B86" s="165" t="s">
        <v>115</v>
      </c>
      <c r="C86" s="166">
        <v>5372</v>
      </c>
      <c r="D86" s="166">
        <v>8998</v>
      </c>
      <c r="E86" s="166">
        <v>9535</v>
      </c>
      <c r="F86" s="166">
        <v>9567</v>
      </c>
      <c r="G86" s="166">
        <v>10555</v>
      </c>
      <c r="H86" s="167">
        <f t="shared" si="12"/>
        <v>0.10327166300825752</v>
      </c>
      <c r="I86" s="167">
        <f t="shared" si="13"/>
        <v>1.8485275702939605E-2</v>
      </c>
    </row>
    <row r="87" spans="2:9" x14ac:dyDescent="0.25">
      <c r="B87" s="165" t="s">
        <v>118</v>
      </c>
      <c r="C87" s="166">
        <v>2634</v>
      </c>
      <c r="D87" s="166">
        <v>2781</v>
      </c>
      <c r="E87" s="166">
        <v>4969</v>
      </c>
      <c r="F87" s="166">
        <v>6658</v>
      </c>
      <c r="G87" s="166">
        <v>6714</v>
      </c>
      <c r="H87" s="167">
        <f t="shared" si="12"/>
        <v>8.4109342144789156E-3</v>
      </c>
      <c r="I87" s="167">
        <f t="shared" si="13"/>
        <v>1.1758421702466746E-2</v>
      </c>
    </row>
    <row r="88" spans="2:9" x14ac:dyDescent="0.25">
      <c r="B88" s="165" t="s">
        <v>125</v>
      </c>
      <c r="C88" s="166">
        <v>925</v>
      </c>
      <c r="D88" s="166">
        <v>1502</v>
      </c>
      <c r="E88" s="166">
        <v>2130</v>
      </c>
      <c r="F88" s="166">
        <v>2677</v>
      </c>
      <c r="G88" s="166">
        <v>2305</v>
      </c>
      <c r="H88" s="167">
        <f t="shared" si="12"/>
        <v>-0.1389615240941352</v>
      </c>
      <c r="I88" s="167">
        <f t="shared" si="13"/>
        <v>4.036812931812012E-3</v>
      </c>
    </row>
    <row r="89" spans="2:9" x14ac:dyDescent="0.25">
      <c r="B89" s="165" t="s">
        <v>121</v>
      </c>
      <c r="C89" s="166">
        <v>874</v>
      </c>
      <c r="D89" s="166">
        <v>432</v>
      </c>
      <c r="E89" s="166">
        <v>953</v>
      </c>
      <c r="F89" s="166">
        <v>1022</v>
      </c>
      <c r="G89" s="166">
        <v>1172</v>
      </c>
      <c r="H89" s="167">
        <f t="shared" si="12"/>
        <v>0.14677103718199613</v>
      </c>
      <c r="I89" s="167">
        <f t="shared" si="13"/>
        <v>2.0525573779104898E-3</v>
      </c>
    </row>
    <row r="90" spans="2:9" x14ac:dyDescent="0.25">
      <c r="B90" s="165" t="s">
        <v>130</v>
      </c>
      <c r="C90" s="166">
        <v>150</v>
      </c>
      <c r="D90" s="166">
        <v>329</v>
      </c>
      <c r="E90" s="166">
        <v>182</v>
      </c>
      <c r="F90" s="166">
        <v>195</v>
      </c>
      <c r="G90" s="166">
        <v>338</v>
      </c>
      <c r="H90" s="167">
        <f t="shared" si="12"/>
        <v>0.73333333333333339</v>
      </c>
      <c r="I90" s="167">
        <f t="shared" si="13"/>
        <v>5.9194914141104567E-4</v>
      </c>
    </row>
    <row r="91" spans="2:9" x14ac:dyDescent="0.25">
      <c r="B91" s="165" t="s">
        <v>133</v>
      </c>
      <c r="C91" s="166">
        <v>34</v>
      </c>
      <c r="D91" s="166">
        <v>186</v>
      </c>
      <c r="E91" s="166">
        <v>112</v>
      </c>
      <c r="F91" s="166">
        <v>81</v>
      </c>
      <c r="G91" s="166">
        <v>106</v>
      </c>
      <c r="H91" s="167">
        <f t="shared" si="12"/>
        <v>0.30864197530864201</v>
      </c>
      <c r="I91" s="167">
        <f t="shared" si="13"/>
        <v>1.8564085499873028E-4</v>
      </c>
    </row>
    <row r="92" spans="2:9" x14ac:dyDescent="0.25">
      <c r="B92" s="170" t="s">
        <v>147</v>
      </c>
      <c r="C92" s="171">
        <f>C84-SUM(C85:C91)</f>
        <v>8996</v>
      </c>
      <c r="D92" s="171">
        <f>D84-SUM(D85:D91)</f>
        <v>10993</v>
      </c>
      <c r="E92" s="171">
        <f>E84-SUM(E85:E91)</f>
        <v>15521</v>
      </c>
      <c r="F92" s="171">
        <f>F84-SUM(F85:F91)</f>
        <v>18112</v>
      </c>
      <c r="G92" s="171">
        <f>G84-SUM(G85:G91)</f>
        <v>17680</v>
      </c>
      <c r="H92" s="172">
        <f t="shared" si="12"/>
        <v>-2.3851590106007015E-2</v>
      </c>
      <c r="I92" s="172">
        <f t="shared" si="13"/>
        <v>3.0963493550731618E-2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3078</v>
      </c>
      <c r="D94" s="178">
        <v>4073</v>
      </c>
      <c r="E94" s="178">
        <v>4816</v>
      </c>
      <c r="F94" s="178">
        <v>3075</v>
      </c>
      <c r="G94" s="178">
        <v>4293</v>
      </c>
      <c r="H94" s="179">
        <f t="shared" ref="H94:H106" si="14">IFERROR(G94/F94-1,"-")</f>
        <v>0.39609756097560966</v>
      </c>
      <c r="I94" s="179">
        <f t="shared" ref="I94:I106" si="15">G94/G$10</f>
        <v>7.5184546274485765E-3</v>
      </c>
    </row>
    <row r="95" spans="2:9" x14ac:dyDescent="0.25">
      <c r="B95" s="161" t="s">
        <v>99</v>
      </c>
      <c r="C95" s="162">
        <v>1870</v>
      </c>
      <c r="D95" s="162">
        <v>2670</v>
      </c>
      <c r="E95" s="162">
        <v>3465</v>
      </c>
      <c r="F95" s="162">
        <v>1793</v>
      </c>
      <c r="G95" s="162">
        <v>3043</v>
      </c>
      <c r="H95" s="163">
        <f t="shared" si="14"/>
        <v>0.69715560513106523</v>
      </c>
      <c r="I95" s="163">
        <f t="shared" si="15"/>
        <v>5.3292936015201537E-3</v>
      </c>
    </row>
    <row r="96" spans="2:9" x14ac:dyDescent="0.25">
      <c r="B96" s="165" t="s">
        <v>105</v>
      </c>
      <c r="C96" s="166">
        <v>633</v>
      </c>
      <c r="D96" s="166">
        <v>1026</v>
      </c>
      <c r="E96" s="166">
        <v>1472</v>
      </c>
      <c r="F96" s="166">
        <v>178</v>
      </c>
      <c r="G96" s="166">
        <v>1650</v>
      </c>
      <c r="H96" s="167">
        <f t="shared" si="14"/>
        <v>8.2696629213483153</v>
      </c>
      <c r="I96" s="167">
        <f t="shared" si="15"/>
        <v>2.8896925542255185E-3</v>
      </c>
    </row>
    <row r="97" spans="2:9" x14ac:dyDescent="0.25">
      <c r="B97" s="165" t="s">
        <v>102</v>
      </c>
      <c r="C97" s="166">
        <v>1237</v>
      </c>
      <c r="D97" s="166">
        <v>1644</v>
      </c>
      <c r="E97" s="166">
        <v>1993</v>
      </c>
      <c r="F97" s="166">
        <v>1615</v>
      </c>
      <c r="G97" s="166">
        <v>1393</v>
      </c>
      <c r="H97" s="167">
        <f t="shared" si="14"/>
        <v>-0.13746130030959758</v>
      </c>
      <c r="I97" s="167">
        <f t="shared" si="15"/>
        <v>2.4396010472946348E-3</v>
      </c>
    </row>
    <row r="98" spans="2:9" x14ac:dyDescent="0.25">
      <c r="B98" s="161" t="s">
        <v>109</v>
      </c>
      <c r="C98" s="162">
        <v>1208</v>
      </c>
      <c r="D98" s="162">
        <v>1403</v>
      </c>
      <c r="E98" s="162">
        <v>1351</v>
      </c>
      <c r="F98" s="162">
        <v>1282</v>
      </c>
      <c r="G98" s="162">
        <v>1250</v>
      </c>
      <c r="H98" s="163">
        <f t="shared" si="14"/>
        <v>-2.4960998439937598E-2</v>
      </c>
      <c r="I98" s="163">
        <f t="shared" si="15"/>
        <v>2.1891610259284233E-3</v>
      </c>
    </row>
    <row r="99" spans="2:9" x14ac:dyDescent="0.25">
      <c r="B99" s="165" t="s">
        <v>112</v>
      </c>
      <c r="C99" s="166">
        <v>83</v>
      </c>
      <c r="D99" s="166">
        <v>113</v>
      </c>
      <c r="E99" s="166">
        <v>164</v>
      </c>
      <c r="F99" s="166">
        <v>130</v>
      </c>
      <c r="G99" s="166">
        <v>80</v>
      </c>
      <c r="H99" s="167">
        <f t="shared" si="14"/>
        <v>-0.38461538461538458</v>
      </c>
      <c r="I99" s="167">
        <f t="shared" si="15"/>
        <v>1.4010630565941908E-4</v>
      </c>
    </row>
    <row r="100" spans="2:9" x14ac:dyDescent="0.25">
      <c r="B100" s="165" t="s">
        <v>115</v>
      </c>
      <c r="C100" s="166">
        <v>248</v>
      </c>
      <c r="D100" s="166">
        <v>207</v>
      </c>
      <c r="E100" s="166">
        <v>249</v>
      </c>
      <c r="F100" s="166">
        <v>212</v>
      </c>
      <c r="G100" s="166">
        <v>186</v>
      </c>
      <c r="H100" s="167">
        <f t="shared" si="14"/>
        <v>-0.12264150943396224</v>
      </c>
      <c r="I100" s="167">
        <f t="shared" si="15"/>
        <v>3.2574716065814936E-4</v>
      </c>
    </row>
    <row r="101" spans="2:9" x14ac:dyDescent="0.25">
      <c r="B101" s="165" t="s">
        <v>118</v>
      </c>
      <c r="C101" s="166">
        <v>434</v>
      </c>
      <c r="D101" s="166">
        <v>426</v>
      </c>
      <c r="E101" s="166">
        <v>338</v>
      </c>
      <c r="F101" s="166">
        <v>345</v>
      </c>
      <c r="G101" s="166">
        <v>364</v>
      </c>
      <c r="H101" s="167">
        <f t="shared" si="14"/>
        <v>5.507246376811592E-2</v>
      </c>
      <c r="I101" s="167">
        <f t="shared" si="15"/>
        <v>6.3748369075035686E-4</v>
      </c>
    </row>
    <row r="102" spans="2:9" x14ac:dyDescent="0.25">
      <c r="B102" s="165" t="s">
        <v>125</v>
      </c>
      <c r="C102" s="166">
        <v>24</v>
      </c>
      <c r="D102" s="166">
        <v>111</v>
      </c>
      <c r="E102" s="166">
        <v>51</v>
      </c>
      <c r="F102" s="166">
        <v>52</v>
      </c>
      <c r="G102" s="166">
        <v>24</v>
      </c>
      <c r="H102" s="167">
        <f t="shared" si="14"/>
        <v>-0.53846153846153844</v>
      </c>
      <c r="I102" s="167">
        <f t="shared" si="15"/>
        <v>4.2031891697825724E-5</v>
      </c>
    </row>
    <row r="103" spans="2:9" x14ac:dyDescent="0.25">
      <c r="B103" s="165" t="s">
        <v>121</v>
      </c>
      <c r="C103" s="166">
        <v>41</v>
      </c>
      <c r="D103" s="166">
        <v>61</v>
      </c>
      <c r="E103" s="166">
        <v>51</v>
      </c>
      <c r="F103" s="166">
        <v>59</v>
      </c>
      <c r="G103" s="166">
        <v>42</v>
      </c>
      <c r="H103" s="167">
        <f t="shared" si="14"/>
        <v>-0.28813559322033899</v>
      </c>
      <c r="I103" s="167">
        <f t="shared" si="15"/>
        <v>7.3555810471195022E-5</v>
      </c>
    </row>
    <row r="104" spans="2:9" x14ac:dyDescent="0.25">
      <c r="B104" s="165" t="s">
        <v>130</v>
      </c>
      <c r="C104" s="166">
        <v>0</v>
      </c>
      <c r="D104" s="166">
        <v>27</v>
      </c>
      <c r="E104" s="166">
        <v>6</v>
      </c>
      <c r="F104" s="166">
        <v>4</v>
      </c>
      <c r="G104" s="166">
        <v>2</v>
      </c>
      <c r="H104" s="167">
        <f t="shared" si="14"/>
        <v>-0.5</v>
      </c>
      <c r="I104" s="167">
        <f t="shared" si="15"/>
        <v>3.5026576414854773E-6</v>
      </c>
    </row>
    <row r="105" spans="2:9" x14ac:dyDescent="0.25">
      <c r="B105" s="165" t="s">
        <v>133</v>
      </c>
      <c r="C105" s="166">
        <v>9</v>
      </c>
      <c r="D105" s="166">
        <v>5</v>
      </c>
      <c r="E105" s="166">
        <v>14</v>
      </c>
      <c r="F105" s="166">
        <v>5</v>
      </c>
      <c r="G105" s="166">
        <v>4</v>
      </c>
      <c r="H105" s="167">
        <f t="shared" si="14"/>
        <v>-0.19999999999999996</v>
      </c>
      <c r="I105" s="167">
        <f t="shared" si="15"/>
        <v>7.0053152829709545E-6</v>
      </c>
    </row>
    <row r="106" spans="2:9" x14ac:dyDescent="0.25">
      <c r="B106" s="170" t="s">
        <v>147</v>
      </c>
      <c r="C106" s="171">
        <f>C98-SUM(C99:C105)</f>
        <v>369</v>
      </c>
      <c r="D106" s="171">
        <f>D98-SUM(D99:D105)</f>
        <v>453</v>
      </c>
      <c r="E106" s="171">
        <f>E98-SUM(E99:E105)</f>
        <v>478</v>
      </c>
      <c r="F106" s="171">
        <f>F98-SUM(F99:F105)</f>
        <v>475</v>
      </c>
      <c r="G106" s="171">
        <f>G98-SUM(G99:G105)</f>
        <v>548</v>
      </c>
      <c r="H106" s="172">
        <f t="shared" si="14"/>
        <v>0.15368421052631587</v>
      </c>
      <c r="I106" s="172">
        <f t="shared" si="15"/>
        <v>9.5972819376702074E-4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15789</v>
      </c>
      <c r="D108" s="178">
        <v>23478</v>
      </c>
      <c r="E108" s="178">
        <v>23404</v>
      </c>
      <c r="F108" s="178">
        <v>25728</v>
      </c>
      <c r="G108" s="178">
        <v>26434</v>
      </c>
      <c r="H108" s="179">
        <f t="shared" ref="H108:H120" si="16">IFERROR(G108/F108-1,"-")</f>
        <v>2.7440920398009938E-2</v>
      </c>
      <c r="I108" s="179">
        <f t="shared" ref="I108:I120" si="17">G108/G$10</f>
        <v>4.6294626047513554E-2</v>
      </c>
    </row>
    <row r="109" spans="2:9" x14ac:dyDescent="0.25">
      <c r="B109" s="161" t="s">
        <v>99</v>
      </c>
      <c r="C109" s="162">
        <v>6967</v>
      </c>
      <c r="D109" s="162">
        <v>7917</v>
      </c>
      <c r="E109" s="162">
        <v>7203</v>
      </c>
      <c r="F109" s="162">
        <v>7276</v>
      </c>
      <c r="G109" s="162">
        <v>7339</v>
      </c>
      <c r="H109" s="163">
        <f t="shared" si="16"/>
        <v>8.6586036283673451E-3</v>
      </c>
      <c r="I109" s="163">
        <f t="shared" si="17"/>
        <v>1.2853002215430958E-2</v>
      </c>
    </row>
    <row r="110" spans="2:9" x14ac:dyDescent="0.25">
      <c r="B110" s="165" t="s">
        <v>105</v>
      </c>
      <c r="C110" s="166">
        <v>2685</v>
      </c>
      <c r="D110" s="166">
        <v>2935</v>
      </c>
      <c r="E110" s="166">
        <v>2382</v>
      </c>
      <c r="F110" s="166">
        <v>2847</v>
      </c>
      <c r="G110" s="166">
        <v>3137</v>
      </c>
      <c r="H110" s="167">
        <f t="shared" si="16"/>
        <v>0.10186160871092387</v>
      </c>
      <c r="I110" s="167">
        <f t="shared" si="17"/>
        <v>5.4939185106699711E-3</v>
      </c>
    </row>
    <row r="111" spans="2:9" x14ac:dyDescent="0.25">
      <c r="B111" s="165" t="s">
        <v>102</v>
      </c>
      <c r="C111" s="166">
        <v>4282</v>
      </c>
      <c r="D111" s="166">
        <v>4982</v>
      </c>
      <c r="E111" s="166">
        <v>4821</v>
      </c>
      <c r="F111" s="166">
        <v>4429</v>
      </c>
      <c r="G111" s="166">
        <v>4202</v>
      </c>
      <c r="H111" s="167">
        <f t="shared" si="16"/>
        <v>-5.1253104538270478E-2</v>
      </c>
      <c r="I111" s="167">
        <f t="shared" si="17"/>
        <v>7.3590837047609872E-3</v>
      </c>
    </row>
    <row r="112" spans="2:9" x14ac:dyDescent="0.25">
      <c r="B112" s="161" t="s">
        <v>109</v>
      </c>
      <c r="C112" s="162">
        <v>8822</v>
      </c>
      <c r="D112" s="162">
        <v>15561</v>
      </c>
      <c r="E112" s="162">
        <v>16201</v>
      </c>
      <c r="F112" s="162">
        <v>18452</v>
      </c>
      <c r="G112" s="162">
        <v>19095</v>
      </c>
      <c r="H112" s="163">
        <f t="shared" si="16"/>
        <v>3.4847171038369762E-2</v>
      </c>
      <c r="I112" s="163">
        <f t="shared" si="17"/>
        <v>3.3441623832082594E-2</v>
      </c>
    </row>
    <row r="113" spans="2:9" x14ac:dyDescent="0.25">
      <c r="B113" s="165" t="s">
        <v>112</v>
      </c>
      <c r="C113" s="166">
        <v>4186</v>
      </c>
      <c r="D113" s="166">
        <v>10586</v>
      </c>
      <c r="E113" s="166">
        <v>11111</v>
      </c>
      <c r="F113" s="166">
        <v>12278</v>
      </c>
      <c r="G113" s="166">
        <v>13281</v>
      </c>
      <c r="H113" s="167">
        <f t="shared" si="16"/>
        <v>8.1690829125264708E-2</v>
      </c>
      <c r="I113" s="167">
        <f t="shared" si="17"/>
        <v>2.3259398068284309E-2</v>
      </c>
    </row>
    <row r="114" spans="2:9" x14ac:dyDescent="0.25">
      <c r="B114" s="165" t="s">
        <v>115</v>
      </c>
      <c r="C114" s="166">
        <v>486</v>
      </c>
      <c r="D114" s="166">
        <v>392</v>
      </c>
      <c r="E114" s="166">
        <v>409</v>
      </c>
      <c r="F114" s="166">
        <v>650</v>
      </c>
      <c r="G114" s="166">
        <v>575</v>
      </c>
      <c r="H114" s="167">
        <f t="shared" si="16"/>
        <v>-0.11538461538461542</v>
      </c>
      <c r="I114" s="167">
        <f t="shared" si="17"/>
        <v>1.0070140719270746E-3</v>
      </c>
    </row>
    <row r="115" spans="2:9" x14ac:dyDescent="0.25">
      <c r="B115" s="165" t="s">
        <v>118</v>
      </c>
      <c r="C115" s="166">
        <v>1111</v>
      </c>
      <c r="D115" s="166">
        <v>1161</v>
      </c>
      <c r="E115" s="166">
        <v>1257</v>
      </c>
      <c r="F115" s="166">
        <v>1822</v>
      </c>
      <c r="G115" s="166">
        <v>1596</v>
      </c>
      <c r="H115" s="167">
        <f t="shared" si="16"/>
        <v>-0.12403951701427007</v>
      </c>
      <c r="I115" s="167">
        <f t="shared" si="17"/>
        <v>2.7951207979054109E-3</v>
      </c>
    </row>
    <row r="116" spans="2:9" x14ac:dyDescent="0.25">
      <c r="B116" s="165" t="s">
        <v>125</v>
      </c>
      <c r="C116" s="166">
        <v>559</v>
      </c>
      <c r="D116" s="166">
        <v>300</v>
      </c>
      <c r="E116" s="166">
        <v>536</v>
      </c>
      <c r="F116" s="166">
        <v>332</v>
      </c>
      <c r="G116" s="166">
        <v>546</v>
      </c>
      <c r="H116" s="167">
        <f t="shared" si="16"/>
        <v>0.64457831325301207</v>
      </c>
      <c r="I116" s="167">
        <f t="shared" si="17"/>
        <v>9.5622553612553524E-4</v>
      </c>
    </row>
    <row r="117" spans="2:9" x14ac:dyDescent="0.25">
      <c r="B117" s="165" t="s">
        <v>121</v>
      </c>
      <c r="C117" s="166">
        <v>618</v>
      </c>
      <c r="D117" s="166">
        <v>420</v>
      </c>
      <c r="E117" s="166">
        <v>311</v>
      </c>
      <c r="F117" s="166">
        <v>345</v>
      </c>
      <c r="G117" s="166">
        <v>479</v>
      </c>
      <c r="H117" s="167">
        <f t="shared" si="16"/>
        <v>0.38840579710144918</v>
      </c>
      <c r="I117" s="167">
        <f t="shared" si="17"/>
        <v>8.3888650513577181E-4</v>
      </c>
    </row>
    <row r="118" spans="2:9" x14ac:dyDescent="0.25">
      <c r="B118" s="165" t="s">
        <v>130</v>
      </c>
      <c r="C118" s="166">
        <v>15</v>
      </c>
      <c r="D118" s="166">
        <v>41</v>
      </c>
      <c r="E118" s="166">
        <v>17</v>
      </c>
      <c r="F118" s="166">
        <v>4</v>
      </c>
      <c r="G118" s="166">
        <v>5</v>
      </c>
      <c r="H118" s="167">
        <f t="shared" si="16"/>
        <v>0.25</v>
      </c>
      <c r="I118" s="167">
        <f t="shared" si="17"/>
        <v>8.7566441037136928E-6</v>
      </c>
    </row>
    <row r="119" spans="2:9" x14ac:dyDescent="0.25">
      <c r="B119" s="165" t="s">
        <v>133</v>
      </c>
      <c r="C119" s="166">
        <v>5</v>
      </c>
      <c r="D119" s="166">
        <v>10</v>
      </c>
      <c r="E119" s="166">
        <v>22</v>
      </c>
      <c r="F119" s="166">
        <v>9</v>
      </c>
      <c r="G119" s="166">
        <v>3</v>
      </c>
      <c r="H119" s="167">
        <f t="shared" si="16"/>
        <v>-0.66666666666666674</v>
      </c>
      <c r="I119" s="167">
        <f t="shared" si="17"/>
        <v>5.2539864622282155E-6</v>
      </c>
    </row>
    <row r="120" spans="2:9" x14ac:dyDescent="0.25">
      <c r="B120" s="170" t="s">
        <v>147</v>
      </c>
      <c r="C120" s="171">
        <f>C112-SUM(C113:C119)</f>
        <v>1842</v>
      </c>
      <c r="D120" s="171">
        <f>D112-SUM(D113:D119)</f>
        <v>2651</v>
      </c>
      <c r="E120" s="171">
        <f>E112-SUM(E113:E119)</f>
        <v>2538</v>
      </c>
      <c r="F120" s="171">
        <f>F112-SUM(F113:F119)</f>
        <v>3012</v>
      </c>
      <c r="G120" s="171">
        <f>G112-SUM(G113:G119)</f>
        <v>2610</v>
      </c>
      <c r="H120" s="172">
        <f t="shared" si="16"/>
        <v>-0.13346613545816732</v>
      </c>
      <c r="I120" s="172">
        <f t="shared" si="17"/>
        <v>4.5709682221385479E-3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14503</v>
      </c>
      <c r="D122" s="178">
        <v>16220</v>
      </c>
      <c r="E122" s="178">
        <v>15661</v>
      </c>
      <c r="F122" s="178">
        <v>15944</v>
      </c>
      <c r="G122" s="178">
        <v>17758</v>
      </c>
      <c r="H122" s="179">
        <f t="shared" ref="H122:H134" si="18">IFERROR(G122/F122-1,"-")</f>
        <v>0.11377320622177622</v>
      </c>
      <c r="I122" s="179">
        <f t="shared" ref="I122:I134" si="19">G122/G$10</f>
        <v>3.1100097198749552E-2</v>
      </c>
    </row>
    <row r="123" spans="2:9" x14ac:dyDescent="0.25">
      <c r="B123" s="161" t="s">
        <v>99</v>
      </c>
      <c r="C123" s="162">
        <v>9513</v>
      </c>
      <c r="D123" s="162">
        <v>9159</v>
      </c>
      <c r="E123" s="162">
        <v>9130</v>
      </c>
      <c r="F123" s="162">
        <v>9659</v>
      </c>
      <c r="G123" s="162">
        <v>11269</v>
      </c>
      <c r="H123" s="163">
        <f t="shared" si="18"/>
        <v>0.16668392173102808</v>
      </c>
      <c r="I123" s="163">
        <f t="shared" si="19"/>
        <v>1.9735724480949922E-2</v>
      </c>
    </row>
    <row r="124" spans="2:9" x14ac:dyDescent="0.25">
      <c r="B124" s="165" t="s">
        <v>105</v>
      </c>
      <c r="C124" s="166">
        <v>4290</v>
      </c>
      <c r="D124" s="166">
        <v>5351</v>
      </c>
      <c r="E124" s="166">
        <v>4081</v>
      </c>
      <c r="F124" s="166">
        <v>5505</v>
      </c>
      <c r="G124" s="166">
        <v>6952</v>
      </c>
      <c r="H124" s="167">
        <f t="shared" si="18"/>
        <v>0.2628519527702089</v>
      </c>
      <c r="I124" s="167">
        <f t="shared" si="19"/>
        <v>1.2175237961803519E-2</v>
      </c>
    </row>
    <row r="125" spans="2:9" x14ac:dyDescent="0.25">
      <c r="B125" s="165" t="s">
        <v>102</v>
      </c>
      <c r="C125" s="166">
        <v>5223</v>
      </c>
      <c r="D125" s="166">
        <v>3808</v>
      </c>
      <c r="E125" s="166">
        <v>5049</v>
      </c>
      <c r="F125" s="166">
        <v>4154</v>
      </c>
      <c r="G125" s="166">
        <v>4317</v>
      </c>
      <c r="H125" s="167">
        <f t="shared" si="18"/>
        <v>3.9239287433798786E-2</v>
      </c>
      <c r="I125" s="167">
        <f t="shared" si="19"/>
        <v>7.560486519146402E-3</v>
      </c>
    </row>
    <row r="126" spans="2:9" x14ac:dyDescent="0.25">
      <c r="B126" s="161" t="s">
        <v>109</v>
      </c>
      <c r="C126" s="162">
        <v>4990</v>
      </c>
      <c r="D126" s="162">
        <v>7061</v>
      </c>
      <c r="E126" s="162">
        <v>6531</v>
      </c>
      <c r="F126" s="162">
        <v>6285</v>
      </c>
      <c r="G126" s="162">
        <v>6489</v>
      </c>
      <c r="H126" s="163">
        <f t="shared" si="18"/>
        <v>3.2458233890214849E-2</v>
      </c>
      <c r="I126" s="163">
        <f t="shared" si="19"/>
        <v>1.136437271779963E-2</v>
      </c>
    </row>
    <row r="127" spans="2:9" x14ac:dyDescent="0.25">
      <c r="B127" s="165" t="s">
        <v>112</v>
      </c>
      <c r="C127" s="166">
        <v>263</v>
      </c>
      <c r="D127" s="166">
        <v>902</v>
      </c>
      <c r="E127" s="166">
        <v>1530</v>
      </c>
      <c r="F127" s="166">
        <v>591</v>
      </c>
      <c r="G127" s="166">
        <v>705</v>
      </c>
      <c r="H127" s="167">
        <f t="shared" si="18"/>
        <v>0.19289340101522834</v>
      </c>
      <c r="I127" s="167">
        <f t="shared" si="19"/>
        <v>1.2346868186236307E-3</v>
      </c>
    </row>
    <row r="128" spans="2:9" x14ac:dyDescent="0.25">
      <c r="B128" s="165" t="s">
        <v>115</v>
      </c>
      <c r="C128" s="166">
        <v>419</v>
      </c>
      <c r="D128" s="166">
        <v>619</v>
      </c>
      <c r="E128" s="166">
        <v>620</v>
      </c>
      <c r="F128" s="166">
        <v>689</v>
      </c>
      <c r="G128" s="166">
        <v>508</v>
      </c>
      <c r="H128" s="167">
        <f t="shared" si="18"/>
        <v>-0.26269956458635702</v>
      </c>
      <c r="I128" s="167">
        <f t="shared" si="19"/>
        <v>8.8967504093731119E-4</v>
      </c>
    </row>
    <row r="129" spans="2:9" x14ac:dyDescent="0.25">
      <c r="B129" s="165" t="s">
        <v>118</v>
      </c>
      <c r="C129" s="166">
        <v>900</v>
      </c>
      <c r="D129" s="166">
        <v>921</v>
      </c>
      <c r="E129" s="166">
        <v>878</v>
      </c>
      <c r="F129" s="166">
        <v>1102</v>
      </c>
      <c r="G129" s="166">
        <v>1126</v>
      </c>
      <c r="H129" s="167">
        <f t="shared" si="18"/>
        <v>2.1778584392014411E-2</v>
      </c>
      <c r="I129" s="167">
        <f t="shared" si="19"/>
        <v>1.9719962521563238E-3</v>
      </c>
    </row>
    <row r="130" spans="2:9" x14ac:dyDescent="0.25">
      <c r="B130" s="165" t="s">
        <v>125</v>
      </c>
      <c r="C130" s="166">
        <v>109</v>
      </c>
      <c r="D130" s="166">
        <v>375</v>
      </c>
      <c r="E130" s="166">
        <v>245</v>
      </c>
      <c r="F130" s="166">
        <v>210</v>
      </c>
      <c r="G130" s="166">
        <v>220</v>
      </c>
      <c r="H130" s="167">
        <f t="shared" si="18"/>
        <v>4.7619047619047672E-2</v>
      </c>
      <c r="I130" s="167">
        <f t="shared" si="19"/>
        <v>3.8529234056340248E-4</v>
      </c>
    </row>
    <row r="131" spans="2:9" x14ac:dyDescent="0.25">
      <c r="B131" s="165" t="s">
        <v>121</v>
      </c>
      <c r="C131" s="166">
        <v>110</v>
      </c>
      <c r="D131" s="166">
        <v>194</v>
      </c>
      <c r="E131" s="166">
        <v>130</v>
      </c>
      <c r="F131" s="166">
        <v>122</v>
      </c>
      <c r="G131" s="166">
        <v>276</v>
      </c>
      <c r="H131" s="167">
        <f t="shared" si="18"/>
        <v>1.262295081967213</v>
      </c>
      <c r="I131" s="167">
        <f t="shared" si="19"/>
        <v>4.8336675452499586E-4</v>
      </c>
    </row>
    <row r="132" spans="2:9" x14ac:dyDescent="0.25">
      <c r="B132" s="165" t="s">
        <v>130</v>
      </c>
      <c r="C132" s="166">
        <v>22</v>
      </c>
      <c r="D132" s="166">
        <v>26</v>
      </c>
      <c r="E132" s="166">
        <v>33</v>
      </c>
      <c r="F132" s="166">
        <v>23</v>
      </c>
      <c r="G132" s="166">
        <v>28</v>
      </c>
      <c r="H132" s="167">
        <f t="shared" si="18"/>
        <v>0.21739130434782616</v>
      </c>
      <c r="I132" s="167">
        <f t="shared" si="19"/>
        <v>4.9037206980796677E-5</v>
      </c>
    </row>
    <row r="133" spans="2:9" x14ac:dyDescent="0.25">
      <c r="B133" s="165" t="s">
        <v>133</v>
      </c>
      <c r="C133" s="166">
        <v>28</v>
      </c>
      <c r="D133" s="166">
        <v>15</v>
      </c>
      <c r="E133" s="166">
        <v>34</v>
      </c>
      <c r="F133" s="166">
        <v>38</v>
      </c>
      <c r="G133" s="166">
        <v>14</v>
      </c>
      <c r="H133" s="167">
        <f t="shared" si="18"/>
        <v>-0.63157894736842102</v>
      </c>
      <c r="I133" s="167">
        <f t="shared" si="19"/>
        <v>2.4518603490398338E-5</v>
      </c>
    </row>
    <row r="134" spans="2:9" x14ac:dyDescent="0.25">
      <c r="B134" s="170" t="s">
        <v>147</v>
      </c>
      <c r="C134" s="171">
        <f>C126-SUM(C127:C133)</f>
        <v>3139</v>
      </c>
      <c r="D134" s="171">
        <f>D126-SUM(D127:D133)</f>
        <v>4009</v>
      </c>
      <c r="E134" s="171">
        <f>E126-SUM(E127:E133)</f>
        <v>3061</v>
      </c>
      <c r="F134" s="171">
        <f>F126-SUM(F127:F133)</f>
        <v>3510</v>
      </c>
      <c r="G134" s="171">
        <f>G126-SUM(G127:G133)</f>
        <v>3612</v>
      </c>
      <c r="H134" s="172">
        <f t="shared" si="18"/>
        <v>2.9059829059828957E-2</v>
      </c>
      <c r="I134" s="172">
        <f t="shared" si="19"/>
        <v>6.3257997005227717E-3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20044</v>
      </c>
      <c r="D136" s="178">
        <v>29629</v>
      </c>
      <c r="E136" s="178">
        <v>30619</v>
      </c>
      <c r="F136" s="178">
        <v>30242</v>
      </c>
      <c r="G136" s="178">
        <v>30549</v>
      </c>
      <c r="H136" s="179">
        <f t="shared" ref="H136:H148" si="20">IFERROR(G136/F136-1,"-")</f>
        <v>1.015144501025067E-2</v>
      </c>
      <c r="I136" s="179">
        <f t="shared" ref="I136:I148" si="21">G136/G$10</f>
        <v>5.3501344144869921E-2</v>
      </c>
    </row>
    <row r="137" spans="2:9" x14ac:dyDescent="0.25">
      <c r="B137" s="161" t="s">
        <v>99</v>
      </c>
      <c r="C137" s="162">
        <v>9101</v>
      </c>
      <c r="D137" s="162">
        <v>5891</v>
      </c>
      <c r="E137" s="162">
        <v>4575</v>
      </c>
      <c r="F137" s="162">
        <v>5232</v>
      </c>
      <c r="G137" s="162">
        <v>5802</v>
      </c>
      <c r="H137" s="163">
        <f t="shared" si="20"/>
        <v>0.10894495412844041</v>
      </c>
      <c r="I137" s="163">
        <f t="shared" si="21"/>
        <v>1.0161209817949369E-2</v>
      </c>
    </row>
    <row r="138" spans="2:9" x14ac:dyDescent="0.25">
      <c r="B138" s="165" t="s">
        <v>105</v>
      </c>
      <c r="C138" s="166">
        <v>6186</v>
      </c>
      <c r="D138" s="166">
        <v>4323</v>
      </c>
      <c r="E138" s="166">
        <v>2833</v>
      </c>
      <c r="F138" s="166">
        <v>3337</v>
      </c>
      <c r="G138" s="166">
        <v>3534</v>
      </c>
      <c r="H138" s="167">
        <f t="shared" si="20"/>
        <v>5.9035061432424429E-2</v>
      </c>
      <c r="I138" s="167">
        <f t="shared" si="21"/>
        <v>6.1891960525048383E-3</v>
      </c>
    </row>
    <row r="139" spans="2:9" x14ac:dyDescent="0.25">
      <c r="B139" s="165" t="s">
        <v>102</v>
      </c>
      <c r="C139" s="166">
        <v>2915</v>
      </c>
      <c r="D139" s="166">
        <v>1568</v>
      </c>
      <c r="E139" s="166">
        <v>1742</v>
      </c>
      <c r="F139" s="166">
        <v>1895</v>
      </c>
      <c r="G139" s="166">
        <v>2268</v>
      </c>
      <c r="H139" s="167">
        <f t="shared" si="20"/>
        <v>0.19683377308707128</v>
      </c>
      <c r="I139" s="167">
        <f t="shared" si="21"/>
        <v>3.9720137654445306E-3</v>
      </c>
    </row>
    <row r="140" spans="2:9" x14ac:dyDescent="0.25">
      <c r="B140" s="161" t="s">
        <v>109</v>
      </c>
      <c r="C140" s="162">
        <v>10943</v>
      </c>
      <c r="D140" s="162">
        <v>23738</v>
      </c>
      <c r="E140" s="162">
        <v>26044</v>
      </c>
      <c r="F140" s="162">
        <v>25010</v>
      </c>
      <c r="G140" s="162">
        <v>24747</v>
      </c>
      <c r="H140" s="163">
        <f t="shared" si="20"/>
        <v>-1.0515793682526975E-2</v>
      </c>
      <c r="I140" s="163">
        <f t="shared" si="21"/>
        <v>4.3340134326920549E-2</v>
      </c>
    </row>
    <row r="141" spans="2:9" x14ac:dyDescent="0.25">
      <c r="B141" s="165" t="s">
        <v>112</v>
      </c>
      <c r="C141" s="166">
        <v>3062</v>
      </c>
      <c r="D141" s="166">
        <v>11844</v>
      </c>
      <c r="E141" s="166">
        <v>12404</v>
      </c>
      <c r="F141" s="166">
        <v>12629</v>
      </c>
      <c r="G141" s="166">
        <v>13196</v>
      </c>
      <c r="H141" s="167">
        <f t="shared" si="20"/>
        <v>4.4896666402723939E-2</v>
      </c>
      <c r="I141" s="167">
        <f t="shared" si="21"/>
        <v>2.3110535118521177E-2</v>
      </c>
    </row>
    <row r="142" spans="2:9" x14ac:dyDescent="0.25">
      <c r="B142" s="165" t="s">
        <v>115</v>
      </c>
      <c r="C142" s="166">
        <v>1046</v>
      </c>
      <c r="D142" s="166">
        <v>1339</v>
      </c>
      <c r="E142" s="166">
        <v>2035</v>
      </c>
      <c r="F142" s="166">
        <v>1564</v>
      </c>
      <c r="G142" s="166">
        <v>1925</v>
      </c>
      <c r="H142" s="167">
        <f t="shared" si="20"/>
        <v>0.2308184143222507</v>
      </c>
      <c r="I142" s="167">
        <f t="shared" si="21"/>
        <v>3.3713079799297719E-3</v>
      </c>
    </row>
    <row r="143" spans="2:9" x14ac:dyDescent="0.25">
      <c r="B143" s="165" t="s">
        <v>118</v>
      </c>
      <c r="C143" s="166">
        <v>1980</v>
      </c>
      <c r="D143" s="166">
        <v>2939</v>
      </c>
      <c r="E143" s="166">
        <v>2723</v>
      </c>
      <c r="F143" s="166">
        <v>2640</v>
      </c>
      <c r="G143" s="166">
        <v>2481</v>
      </c>
      <c r="H143" s="167">
        <f t="shared" si="20"/>
        <v>-6.0227272727272685E-2</v>
      </c>
      <c r="I143" s="167">
        <f t="shared" si="21"/>
        <v>4.3450468042627345E-3</v>
      </c>
    </row>
    <row r="144" spans="2:9" x14ac:dyDescent="0.25">
      <c r="B144" s="165" t="s">
        <v>125</v>
      </c>
      <c r="C144" s="166">
        <v>196</v>
      </c>
      <c r="D144" s="166">
        <v>1378</v>
      </c>
      <c r="E144" s="166">
        <v>1377</v>
      </c>
      <c r="F144" s="166">
        <v>678</v>
      </c>
      <c r="G144" s="166">
        <v>573</v>
      </c>
      <c r="H144" s="167">
        <f t="shared" si="20"/>
        <v>-0.15486725663716816</v>
      </c>
      <c r="I144" s="167">
        <f t="shared" si="21"/>
        <v>1.0035114142855892E-3</v>
      </c>
    </row>
    <row r="145" spans="2:9" x14ac:dyDescent="0.25">
      <c r="B145" s="165" t="s">
        <v>121</v>
      </c>
      <c r="C145" s="166">
        <v>664</v>
      </c>
      <c r="D145" s="166">
        <v>380</v>
      </c>
      <c r="E145" s="166">
        <v>683</v>
      </c>
      <c r="F145" s="166">
        <v>623</v>
      </c>
      <c r="G145" s="166">
        <v>394</v>
      </c>
      <c r="H145" s="167">
        <f t="shared" si="20"/>
        <v>-0.3675762439807384</v>
      </c>
      <c r="I145" s="167">
        <f t="shared" si="21"/>
        <v>6.9002355537263894E-4</v>
      </c>
    </row>
    <row r="146" spans="2:9" x14ac:dyDescent="0.25">
      <c r="B146" s="165" t="s">
        <v>130</v>
      </c>
      <c r="C146" s="166">
        <v>6</v>
      </c>
      <c r="D146" s="166">
        <v>40</v>
      </c>
      <c r="E146" s="166">
        <v>15</v>
      </c>
      <c r="F146" s="166">
        <v>25</v>
      </c>
      <c r="G146" s="166">
        <v>13</v>
      </c>
      <c r="H146" s="167">
        <f t="shared" si="20"/>
        <v>-0.48</v>
      </c>
      <c r="I146" s="167">
        <f t="shared" si="21"/>
        <v>2.2767274669655602E-5</v>
      </c>
    </row>
    <row r="147" spans="2:9" x14ac:dyDescent="0.25">
      <c r="B147" s="165" t="s">
        <v>133</v>
      </c>
      <c r="C147" s="166">
        <v>0</v>
      </c>
      <c r="D147" s="166">
        <v>19</v>
      </c>
      <c r="E147" s="166">
        <v>36</v>
      </c>
      <c r="F147" s="166">
        <v>3</v>
      </c>
      <c r="G147" s="166">
        <v>11</v>
      </c>
      <c r="H147" s="167">
        <f t="shared" si="20"/>
        <v>2.6666666666666665</v>
      </c>
      <c r="I147" s="167">
        <f t="shared" si="21"/>
        <v>1.9264617028170125E-5</v>
      </c>
    </row>
    <row r="148" spans="2:9" x14ac:dyDescent="0.25">
      <c r="B148" s="170" t="s">
        <v>147</v>
      </c>
      <c r="C148" s="171">
        <f>C140-SUM(C141:C147)</f>
        <v>3989</v>
      </c>
      <c r="D148" s="171">
        <f>D140-SUM(D141:D147)</f>
        <v>5799</v>
      </c>
      <c r="E148" s="171">
        <f>E140-SUM(E141:E147)</f>
        <v>6771</v>
      </c>
      <c r="F148" s="171">
        <f>F140-SUM(F141:F147)</f>
        <v>6848</v>
      </c>
      <c r="G148" s="171">
        <f>G140-SUM(G141:G147)</f>
        <v>6154</v>
      </c>
      <c r="H148" s="172">
        <f t="shared" si="20"/>
        <v>-0.10134345794392519</v>
      </c>
      <c r="I148" s="172">
        <f t="shared" si="21"/>
        <v>1.0777677562850812E-2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8229</v>
      </c>
      <c r="D150" s="178">
        <v>11913</v>
      </c>
      <c r="E150" s="178">
        <v>12459</v>
      </c>
      <c r="F150" s="178">
        <v>11227</v>
      </c>
      <c r="G150" s="178">
        <v>14179</v>
      </c>
      <c r="H150" s="179">
        <f t="shared" ref="H150:H162" si="22">IFERROR(G150/F150-1,"-")</f>
        <v>0.26293756123630541</v>
      </c>
      <c r="I150" s="179">
        <f t="shared" ref="I150:I162" si="23">G150/G$10</f>
        <v>2.4832091349311289E-2</v>
      </c>
    </row>
    <row r="151" spans="2:9" x14ac:dyDescent="0.25">
      <c r="B151" s="161" t="s">
        <v>99</v>
      </c>
      <c r="C151" s="162">
        <v>4608</v>
      </c>
      <c r="D151" s="162">
        <v>6399</v>
      </c>
      <c r="E151" s="162">
        <v>7080</v>
      </c>
      <c r="F151" s="162">
        <v>4661</v>
      </c>
      <c r="G151" s="162">
        <v>7162</v>
      </c>
      <c r="H151" s="163">
        <f t="shared" si="22"/>
        <v>0.53658013301866547</v>
      </c>
      <c r="I151" s="163">
        <f t="shared" si="23"/>
        <v>1.2543017014159493E-2</v>
      </c>
    </row>
    <row r="152" spans="2:9" x14ac:dyDescent="0.25">
      <c r="B152" s="165" t="s">
        <v>105</v>
      </c>
      <c r="C152" s="166">
        <v>2722</v>
      </c>
      <c r="D152" s="166">
        <v>4606</v>
      </c>
      <c r="E152" s="166">
        <v>5492</v>
      </c>
      <c r="F152" s="166">
        <v>2543</v>
      </c>
      <c r="G152" s="166">
        <v>4015</v>
      </c>
      <c r="H152" s="167">
        <f t="shared" si="22"/>
        <v>0.57884388517499019</v>
      </c>
      <c r="I152" s="167">
        <f t="shared" si="23"/>
        <v>7.031585215282095E-3</v>
      </c>
    </row>
    <row r="153" spans="2:9" x14ac:dyDescent="0.25">
      <c r="B153" s="165" t="s">
        <v>102</v>
      </c>
      <c r="C153" s="166">
        <v>1886</v>
      </c>
      <c r="D153" s="166">
        <v>1793</v>
      </c>
      <c r="E153" s="166">
        <v>1588</v>
      </c>
      <c r="F153" s="166">
        <v>2118</v>
      </c>
      <c r="G153" s="166">
        <v>3147</v>
      </c>
      <c r="H153" s="167">
        <f t="shared" si="22"/>
        <v>0.48583569405099158</v>
      </c>
      <c r="I153" s="167">
        <f t="shared" si="23"/>
        <v>5.5114317988773981E-3</v>
      </c>
    </row>
    <row r="154" spans="2:9" x14ac:dyDescent="0.25">
      <c r="B154" s="161" t="s">
        <v>109</v>
      </c>
      <c r="C154" s="162">
        <v>3621</v>
      </c>
      <c r="D154" s="162">
        <v>5514</v>
      </c>
      <c r="E154" s="162">
        <v>5379</v>
      </c>
      <c r="F154" s="162">
        <v>6566</v>
      </c>
      <c r="G154" s="162">
        <v>7017</v>
      </c>
      <c r="H154" s="163">
        <f t="shared" si="22"/>
        <v>6.8687176363082525E-2</v>
      </c>
      <c r="I154" s="163">
        <f t="shared" si="23"/>
        <v>1.2289074335151796E-2</v>
      </c>
    </row>
    <row r="155" spans="2:9" x14ac:dyDescent="0.25">
      <c r="B155" s="165" t="s">
        <v>112</v>
      </c>
      <c r="C155" s="166">
        <v>404</v>
      </c>
      <c r="D155" s="166">
        <v>2033</v>
      </c>
      <c r="E155" s="166">
        <v>1670</v>
      </c>
      <c r="F155" s="166">
        <v>1791</v>
      </c>
      <c r="G155" s="166">
        <v>1746</v>
      </c>
      <c r="H155" s="167">
        <f t="shared" si="22"/>
        <v>-2.5125628140703515E-2</v>
      </c>
      <c r="I155" s="167">
        <f t="shared" si="23"/>
        <v>3.0578201210168217E-3</v>
      </c>
    </row>
    <row r="156" spans="2:9" x14ac:dyDescent="0.25">
      <c r="B156" s="165" t="s">
        <v>115</v>
      </c>
      <c r="C156" s="166">
        <v>615</v>
      </c>
      <c r="D156" s="166">
        <v>732</v>
      </c>
      <c r="E156" s="166">
        <v>772</v>
      </c>
      <c r="F156" s="166">
        <v>751</v>
      </c>
      <c r="G156" s="166">
        <v>700</v>
      </c>
      <c r="H156" s="167">
        <f t="shared" si="22"/>
        <v>-6.7909454061251706E-2</v>
      </c>
      <c r="I156" s="167">
        <f t="shared" si="23"/>
        <v>1.225930174519917E-3</v>
      </c>
    </row>
    <row r="157" spans="2:9" x14ac:dyDescent="0.25">
      <c r="B157" s="165" t="s">
        <v>118</v>
      </c>
      <c r="C157" s="166">
        <v>736</v>
      </c>
      <c r="D157" s="166">
        <v>883</v>
      </c>
      <c r="E157" s="166">
        <v>1126</v>
      </c>
      <c r="F157" s="166">
        <v>1446</v>
      </c>
      <c r="G157" s="166">
        <v>2347</v>
      </c>
      <c r="H157" s="167">
        <f t="shared" si="22"/>
        <v>0.62309820193637622</v>
      </c>
      <c r="I157" s="167">
        <f t="shared" si="23"/>
        <v>4.1103687422832077E-3</v>
      </c>
    </row>
    <row r="158" spans="2:9" x14ac:dyDescent="0.25">
      <c r="B158" s="165" t="s">
        <v>125</v>
      </c>
      <c r="C158" s="166">
        <v>107</v>
      </c>
      <c r="D158" s="166">
        <v>142</v>
      </c>
      <c r="E158" s="166">
        <v>162</v>
      </c>
      <c r="F158" s="166">
        <v>229</v>
      </c>
      <c r="G158" s="166">
        <v>143</v>
      </c>
      <c r="H158" s="167">
        <f t="shared" si="22"/>
        <v>-0.37554585152838427</v>
      </c>
      <c r="I158" s="167">
        <f t="shared" si="23"/>
        <v>2.5044002136621164E-4</v>
      </c>
    </row>
    <row r="159" spans="2:9" x14ac:dyDescent="0.25">
      <c r="B159" s="165" t="s">
        <v>121</v>
      </c>
      <c r="C159" s="166">
        <v>520</v>
      </c>
      <c r="D159" s="166">
        <v>677</v>
      </c>
      <c r="E159" s="166">
        <v>389</v>
      </c>
      <c r="F159" s="166">
        <v>640</v>
      </c>
      <c r="G159" s="166">
        <v>395</v>
      </c>
      <c r="H159" s="167">
        <f t="shared" si="22"/>
        <v>-0.3828125</v>
      </c>
      <c r="I159" s="167">
        <f t="shared" si="23"/>
        <v>6.9177488419338174E-4</v>
      </c>
    </row>
    <row r="160" spans="2:9" x14ac:dyDescent="0.25">
      <c r="B160" s="165" t="s">
        <v>130</v>
      </c>
      <c r="C160" s="166">
        <v>9</v>
      </c>
      <c r="D160" s="166">
        <v>12</v>
      </c>
      <c r="E160" s="166">
        <v>7</v>
      </c>
      <c r="F160" s="166">
        <v>10</v>
      </c>
      <c r="G160" s="166">
        <v>11</v>
      </c>
      <c r="H160" s="167">
        <f t="shared" si="22"/>
        <v>0.10000000000000009</v>
      </c>
      <c r="I160" s="167">
        <f t="shared" si="23"/>
        <v>1.9264617028170125E-5</v>
      </c>
    </row>
    <row r="161" spans="2:9" x14ac:dyDescent="0.25">
      <c r="B161" s="165" t="s">
        <v>133</v>
      </c>
      <c r="C161" s="166">
        <v>1</v>
      </c>
      <c r="D161" s="166">
        <v>8</v>
      </c>
      <c r="E161" s="166">
        <v>6</v>
      </c>
      <c r="F161" s="166">
        <v>16</v>
      </c>
      <c r="G161" s="166">
        <v>5</v>
      </c>
      <c r="H161" s="167">
        <f t="shared" si="22"/>
        <v>-0.6875</v>
      </c>
      <c r="I161" s="167">
        <f t="shared" si="23"/>
        <v>8.7566441037136928E-6</v>
      </c>
    </row>
    <row r="162" spans="2:9" x14ac:dyDescent="0.25">
      <c r="B162" s="170" t="s">
        <v>147</v>
      </c>
      <c r="C162" s="171">
        <f>C154-SUM(C155:C161)</f>
        <v>1229</v>
      </c>
      <c r="D162" s="171">
        <f>D154-SUM(D155:D161)</f>
        <v>1027</v>
      </c>
      <c r="E162" s="171">
        <f>E154-SUM(E155:E161)</f>
        <v>1247</v>
      </c>
      <c r="F162" s="171">
        <f>F154-SUM(F155:F161)</f>
        <v>1683</v>
      </c>
      <c r="G162" s="171">
        <f>G154-SUM(G155:G161)</f>
        <v>1670</v>
      </c>
      <c r="H162" s="172">
        <f t="shared" si="22"/>
        <v>-7.724301841948944E-3</v>
      </c>
      <c r="I162" s="172">
        <f t="shared" si="23"/>
        <v>2.9247191306403732E-3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4EB7B-3088-48D8-BDCF-20FA54650A95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271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8" customFormat="1" ht="72" customHeight="1" x14ac:dyDescent="0.25">
      <c r="B7" s="149"/>
      <c r="C7" s="174" t="s">
        <v>272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4" t="s">
        <v>268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4" t="s">
        <v>268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54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3869390</v>
      </c>
      <c r="D9" s="178">
        <v>1470303</v>
      </c>
      <c r="E9" s="178">
        <v>1151540</v>
      </c>
      <c r="F9" s="178">
        <v>3651483</v>
      </c>
      <c r="G9" s="178">
        <v>4055641</v>
      </c>
      <c r="H9" s="178">
        <v>4328488</v>
      </c>
      <c r="I9" s="178">
        <v>4270265</v>
      </c>
      <c r="J9" s="179">
        <f>IFERROR(I9/H9-1,"-")</f>
        <v>-1.3451117341667596E-2</v>
      </c>
      <c r="K9" s="178">
        <f t="shared" ref="K9:K21" si="0">I9-H9</f>
        <v>-58223</v>
      </c>
      <c r="L9" s="179">
        <f t="shared" ref="L9:L21" si="1">I9/I$9</f>
        <v>1</v>
      </c>
      <c r="O9" s="158" t="s">
        <v>70</v>
      </c>
      <c r="P9" s="178">
        <v>80740</v>
      </c>
      <c r="Q9" s="178">
        <v>68473</v>
      </c>
      <c r="R9" s="178">
        <v>201809</v>
      </c>
      <c r="S9" s="178">
        <v>218175</v>
      </c>
      <c r="T9" s="178">
        <v>230645</v>
      </c>
      <c r="U9" s="178">
        <v>226004</v>
      </c>
      <c r="V9" s="179">
        <f>IFERROR(U9/T9-1,"-")</f>
        <v>-2.0121832253029548E-2</v>
      </c>
      <c r="W9" s="178">
        <f>U9-T9</f>
        <v>-4641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801771</v>
      </c>
      <c r="D10" s="162">
        <v>311570</v>
      </c>
      <c r="E10" s="162">
        <v>541785</v>
      </c>
      <c r="F10" s="162">
        <v>766326</v>
      </c>
      <c r="G10" s="162">
        <v>799930</v>
      </c>
      <c r="H10" s="162">
        <v>800411</v>
      </c>
      <c r="I10" s="162">
        <v>803724</v>
      </c>
      <c r="J10" s="180">
        <f>IFERROR(I10/H10-1,"-")</f>
        <v>4.1391235252887792E-3</v>
      </c>
      <c r="K10" s="161">
        <f t="shared" si="0"/>
        <v>3313</v>
      </c>
      <c r="L10" s="163">
        <f t="shared" si="1"/>
        <v>0.18821408039079543</v>
      </c>
      <c r="O10" s="161" t="s">
        <v>99</v>
      </c>
      <c r="P10" s="162">
        <v>11671</v>
      </c>
      <c r="Q10" s="162">
        <v>34413</v>
      </c>
      <c r="R10" s="162">
        <v>22548</v>
      </c>
      <c r="S10" s="162">
        <v>25182</v>
      </c>
      <c r="T10" s="162">
        <v>21768</v>
      </c>
      <c r="U10" s="162">
        <v>22583</v>
      </c>
      <c r="V10" s="180">
        <f>IFERROR(U10/T10-1,"-")</f>
        <v>3.7440279309077562E-2</v>
      </c>
      <c r="W10" s="161">
        <f t="shared" ref="W10:W20" si="3">U10-T10</f>
        <v>815</v>
      </c>
      <c r="X10" s="163">
        <f t="shared" si="2"/>
        <v>9.9923010212208632E-2</v>
      </c>
    </row>
    <row r="11" spans="1:24" x14ac:dyDescent="0.25">
      <c r="A11" s="164" t="s">
        <v>105</v>
      </c>
      <c r="B11" s="165" t="s">
        <v>105</v>
      </c>
      <c r="C11" s="166">
        <v>309208</v>
      </c>
      <c r="D11" s="166">
        <v>127542</v>
      </c>
      <c r="E11" s="166">
        <v>296183</v>
      </c>
      <c r="F11" s="166">
        <v>318096</v>
      </c>
      <c r="G11" s="166">
        <v>322752</v>
      </c>
      <c r="H11" s="166">
        <v>315990</v>
      </c>
      <c r="I11" s="166">
        <v>302724</v>
      </c>
      <c r="J11" s="181">
        <f>IFERROR(I11/H11-1,"-")</f>
        <v>-4.1982341213329555E-2</v>
      </c>
      <c r="K11" s="165">
        <f t="shared" si="0"/>
        <v>-13266</v>
      </c>
      <c r="L11" s="167">
        <f t="shared" si="1"/>
        <v>7.089115078338229E-2</v>
      </c>
      <c r="O11" s="165" t="s">
        <v>105</v>
      </c>
      <c r="P11" s="166">
        <v>8355</v>
      </c>
      <c r="Q11" s="166">
        <v>26091</v>
      </c>
      <c r="R11" s="166">
        <v>15250</v>
      </c>
      <c r="S11" s="166">
        <v>16233</v>
      </c>
      <c r="T11" s="166">
        <v>13928</v>
      </c>
      <c r="U11" s="166">
        <v>13031</v>
      </c>
      <c r="V11" s="181">
        <f>IFERROR(U11/T11-1,"-")</f>
        <v>-6.4402642159678392E-2</v>
      </c>
      <c r="W11" s="165">
        <f t="shared" si="3"/>
        <v>-897</v>
      </c>
      <c r="X11" s="167">
        <f t="shared" si="2"/>
        <v>5.7658271535017076E-2</v>
      </c>
    </row>
    <row r="12" spans="1:24" x14ac:dyDescent="0.25">
      <c r="A12" s="164" t="s">
        <v>102</v>
      </c>
      <c r="B12" s="165" t="s">
        <v>102</v>
      </c>
      <c r="C12" s="166">
        <v>492563</v>
      </c>
      <c r="D12" s="166">
        <v>184028</v>
      </c>
      <c r="E12" s="166">
        <v>245602</v>
      </c>
      <c r="F12" s="166">
        <v>448230</v>
      </c>
      <c r="G12" s="166">
        <v>477178</v>
      </c>
      <c r="H12" s="166">
        <v>484421</v>
      </c>
      <c r="I12" s="166">
        <v>501000</v>
      </c>
      <c r="J12" s="181">
        <f>IFERROR(I12/H12-1,"-")</f>
        <v>3.4224362692781618E-2</v>
      </c>
      <c r="K12" s="165">
        <f t="shared" si="0"/>
        <v>16579</v>
      </c>
      <c r="L12" s="167">
        <f t="shared" si="1"/>
        <v>0.11732292960741313</v>
      </c>
      <c r="O12" s="165" t="s">
        <v>102</v>
      </c>
      <c r="P12" s="166">
        <v>3316</v>
      </c>
      <c r="Q12" s="166">
        <v>8322</v>
      </c>
      <c r="R12" s="166">
        <v>7298</v>
      </c>
      <c r="S12" s="166">
        <v>8949</v>
      </c>
      <c r="T12" s="166">
        <v>7840</v>
      </c>
      <c r="U12" s="166">
        <v>9552</v>
      </c>
      <c r="V12" s="181">
        <f>IFERROR(U12/T12-1,"-")</f>
        <v>0.21836734693877546</v>
      </c>
      <c r="W12" s="165">
        <f t="shared" si="3"/>
        <v>1712</v>
      </c>
      <c r="X12" s="167">
        <f t="shared" si="2"/>
        <v>4.2264738677191556E-2</v>
      </c>
    </row>
    <row r="13" spans="1:24" x14ac:dyDescent="0.25">
      <c r="A13" s="1"/>
      <c r="B13" s="161" t="s">
        <v>109</v>
      </c>
      <c r="C13" s="162">
        <v>3067619</v>
      </c>
      <c r="D13" s="162">
        <v>1158733</v>
      </c>
      <c r="E13" s="162">
        <v>609755</v>
      </c>
      <c r="F13" s="162">
        <v>2885157</v>
      </c>
      <c r="G13" s="162">
        <v>3255711</v>
      </c>
      <c r="H13" s="162">
        <v>3528077</v>
      </c>
      <c r="I13" s="162">
        <v>3466541</v>
      </c>
      <c r="J13" s="180">
        <f>IFERROR(I13/H13-1,"-")</f>
        <v>-1.7441796196625003E-2</v>
      </c>
      <c r="K13" s="161">
        <f t="shared" si="0"/>
        <v>-61536</v>
      </c>
      <c r="L13" s="163">
        <f t="shared" si="1"/>
        <v>0.81178591960920454</v>
      </c>
      <c r="O13" s="161" t="s">
        <v>109</v>
      </c>
      <c r="P13" s="162">
        <v>69069</v>
      </c>
      <c r="Q13" s="162">
        <v>34060</v>
      </c>
      <c r="R13" s="162">
        <v>179261</v>
      </c>
      <c r="S13" s="162">
        <v>192993</v>
      </c>
      <c r="T13" s="162">
        <v>208877</v>
      </c>
      <c r="U13" s="162">
        <v>203421</v>
      </c>
      <c r="V13" s="180">
        <f>IFERROR(U13/T13-1,"-")</f>
        <v>-2.6120635589365948E-2</v>
      </c>
      <c r="W13" s="161">
        <f t="shared" si="3"/>
        <v>-5456</v>
      </c>
      <c r="X13" s="163">
        <f t="shared" si="2"/>
        <v>0.90007698978779138</v>
      </c>
    </row>
    <row r="14" spans="1:24" s="57" customFormat="1" x14ac:dyDescent="0.25">
      <c r="B14" s="165" t="s">
        <v>112</v>
      </c>
      <c r="C14" s="166">
        <v>1411611</v>
      </c>
      <c r="D14" s="166">
        <v>458396</v>
      </c>
      <c r="E14" s="166">
        <v>92644</v>
      </c>
      <c r="F14" s="166">
        <v>1330954</v>
      </c>
      <c r="G14" s="166">
        <v>1521476</v>
      </c>
      <c r="H14" s="166">
        <v>1659309</v>
      </c>
      <c r="I14" s="166">
        <v>1642218</v>
      </c>
      <c r="J14" s="181">
        <f t="shared" ref="J14:J21" si="4">IFERROR(I14/H14-1,"-")</f>
        <v>-1.0300070692077279E-2</v>
      </c>
      <c r="K14" s="165">
        <f t="shared" si="0"/>
        <v>-17091</v>
      </c>
      <c r="L14" s="167">
        <f t="shared" si="1"/>
        <v>0.38457051260284786</v>
      </c>
      <c r="O14" s="165" t="s">
        <v>112</v>
      </c>
      <c r="P14" s="166">
        <v>29175</v>
      </c>
      <c r="Q14" s="166">
        <v>4339</v>
      </c>
      <c r="R14" s="166">
        <v>76612</v>
      </c>
      <c r="S14" s="166">
        <v>81089</v>
      </c>
      <c r="T14" s="166">
        <v>93384</v>
      </c>
      <c r="U14" s="166">
        <v>95363</v>
      </c>
      <c r="V14" s="181">
        <f t="shared" ref="V14:V21" si="5">IFERROR(U14/T14-1,"-")</f>
        <v>2.1192067163539718E-2</v>
      </c>
      <c r="W14" s="165">
        <f t="shared" si="3"/>
        <v>1979</v>
      </c>
      <c r="X14" s="167">
        <f t="shared" si="2"/>
        <v>0.42195270880161412</v>
      </c>
    </row>
    <row r="15" spans="1:24" s="57" customFormat="1" x14ac:dyDescent="0.25">
      <c r="B15" s="165" t="s">
        <v>115</v>
      </c>
      <c r="C15" s="166">
        <v>406643</v>
      </c>
      <c r="D15" s="166">
        <v>155260</v>
      </c>
      <c r="E15" s="166">
        <v>91327</v>
      </c>
      <c r="F15" s="166">
        <v>294503</v>
      </c>
      <c r="G15" s="166">
        <v>336065</v>
      </c>
      <c r="H15" s="166">
        <v>353991</v>
      </c>
      <c r="I15" s="166">
        <v>344997</v>
      </c>
      <c r="J15" s="181">
        <f t="shared" si="4"/>
        <v>-2.5407425612515522E-2</v>
      </c>
      <c r="K15" s="165">
        <f t="shared" si="0"/>
        <v>-8994</v>
      </c>
      <c r="L15" s="167">
        <f t="shared" si="1"/>
        <v>8.0790536418700015E-2</v>
      </c>
      <c r="O15" s="165" t="s">
        <v>115</v>
      </c>
      <c r="P15" s="166">
        <v>5114</v>
      </c>
      <c r="Q15" s="166">
        <v>3626</v>
      </c>
      <c r="R15" s="166">
        <v>12053</v>
      </c>
      <c r="S15" s="166">
        <v>16580</v>
      </c>
      <c r="T15" s="166">
        <v>17738</v>
      </c>
      <c r="U15" s="166">
        <v>16906</v>
      </c>
      <c r="V15" s="181">
        <f t="shared" si="5"/>
        <v>-4.6904949825233966E-2</v>
      </c>
      <c r="W15" s="165">
        <f t="shared" si="3"/>
        <v>-832</v>
      </c>
      <c r="X15" s="167">
        <f t="shared" si="2"/>
        <v>7.4803985770163353E-2</v>
      </c>
    </row>
    <row r="16" spans="1:24" x14ac:dyDescent="0.25">
      <c r="A16" s="1"/>
      <c r="B16" s="165" t="s">
        <v>118</v>
      </c>
      <c r="C16" s="166">
        <v>137718</v>
      </c>
      <c r="D16" s="166">
        <v>52428</v>
      </c>
      <c r="E16" s="166">
        <v>81972</v>
      </c>
      <c r="F16" s="166">
        <v>150437</v>
      </c>
      <c r="G16" s="166">
        <v>170559</v>
      </c>
      <c r="H16" s="166">
        <v>189745</v>
      </c>
      <c r="I16" s="166">
        <v>179658</v>
      </c>
      <c r="J16" s="181">
        <f t="shared" si="4"/>
        <v>-5.3160821102005373E-2</v>
      </c>
      <c r="K16" s="165">
        <f t="shared" si="0"/>
        <v>-10087</v>
      </c>
      <c r="L16" s="167">
        <f t="shared" si="1"/>
        <v>4.2071862050715822E-2</v>
      </c>
      <c r="O16" s="165" t="s">
        <v>118</v>
      </c>
      <c r="P16" s="166">
        <v>5245</v>
      </c>
      <c r="Q16" s="166">
        <v>8319</v>
      </c>
      <c r="R16" s="166">
        <v>21874</v>
      </c>
      <c r="S16" s="166">
        <v>19812</v>
      </c>
      <c r="T16" s="166">
        <v>20940</v>
      </c>
      <c r="U16" s="166">
        <v>18317</v>
      </c>
      <c r="V16" s="181">
        <f t="shared" si="5"/>
        <v>-0.12526265520534863</v>
      </c>
      <c r="W16" s="165">
        <f t="shared" si="3"/>
        <v>-2623</v>
      </c>
      <c r="X16" s="167">
        <f t="shared" si="2"/>
        <v>8.1047238101980501E-2</v>
      </c>
    </row>
    <row r="17" spans="1:24" x14ac:dyDescent="0.25">
      <c r="A17" s="1"/>
      <c r="B17" s="165" t="s">
        <v>125</v>
      </c>
      <c r="C17" s="166">
        <v>118310</v>
      </c>
      <c r="D17" s="166">
        <v>43312</v>
      </c>
      <c r="E17" s="166">
        <v>33803</v>
      </c>
      <c r="F17" s="166">
        <v>147355</v>
      </c>
      <c r="G17" s="166">
        <v>136467</v>
      </c>
      <c r="H17" s="166">
        <v>142339</v>
      </c>
      <c r="I17" s="166">
        <v>133012</v>
      </c>
      <c r="J17" s="181">
        <f t="shared" si="4"/>
        <v>-6.5526665214733826E-2</v>
      </c>
      <c r="K17" s="165">
        <f t="shared" si="0"/>
        <v>-9327</v>
      </c>
      <c r="L17" s="167">
        <f t="shared" si="1"/>
        <v>3.1148418189503462E-2</v>
      </c>
      <c r="O17" s="165" t="s">
        <v>125</v>
      </c>
      <c r="P17" s="166">
        <v>1139</v>
      </c>
      <c r="Q17" s="166">
        <v>611</v>
      </c>
      <c r="R17" s="166">
        <v>8536</v>
      </c>
      <c r="S17" s="166">
        <v>7720</v>
      </c>
      <c r="T17" s="166">
        <v>5580</v>
      </c>
      <c r="U17" s="166">
        <v>4966</v>
      </c>
      <c r="V17" s="181">
        <f t="shared" si="5"/>
        <v>-0.11003584229390684</v>
      </c>
      <c r="W17" s="165">
        <f t="shared" si="3"/>
        <v>-614</v>
      </c>
      <c r="X17" s="167">
        <f t="shared" si="2"/>
        <v>2.1973062423673917E-2</v>
      </c>
    </row>
    <row r="18" spans="1:24" x14ac:dyDescent="0.25">
      <c r="A18" s="1"/>
      <c r="B18" s="165" t="s">
        <v>121</v>
      </c>
      <c r="C18" s="166">
        <v>108628</v>
      </c>
      <c r="D18" s="166">
        <v>49067</v>
      </c>
      <c r="E18" s="166">
        <v>39969</v>
      </c>
      <c r="F18" s="166">
        <v>118238</v>
      </c>
      <c r="G18" s="166">
        <v>118784</v>
      </c>
      <c r="H18" s="166">
        <v>127762</v>
      </c>
      <c r="I18" s="166">
        <v>114920</v>
      </c>
      <c r="J18" s="181">
        <f t="shared" si="4"/>
        <v>-0.10051502011552726</v>
      </c>
      <c r="K18" s="165">
        <f t="shared" si="0"/>
        <v>-12842</v>
      </c>
      <c r="L18" s="167">
        <f t="shared" si="1"/>
        <v>2.6911678783401029E-2</v>
      </c>
      <c r="O18" s="165" t="s">
        <v>121</v>
      </c>
      <c r="P18" s="166">
        <v>1685</v>
      </c>
      <c r="Q18" s="166">
        <v>1383</v>
      </c>
      <c r="R18" s="166">
        <v>3755</v>
      </c>
      <c r="S18" s="166">
        <v>4388</v>
      </c>
      <c r="T18" s="166">
        <v>5051</v>
      </c>
      <c r="U18" s="166">
        <v>3720</v>
      </c>
      <c r="V18" s="181">
        <f t="shared" si="5"/>
        <v>-0.26351217580677089</v>
      </c>
      <c r="W18" s="165">
        <f t="shared" si="3"/>
        <v>-1331</v>
      </c>
      <c r="X18" s="167">
        <f t="shared" si="2"/>
        <v>1.6459885665740429E-2</v>
      </c>
    </row>
    <row r="19" spans="1:24" x14ac:dyDescent="0.25">
      <c r="A19" s="1"/>
      <c r="B19" s="165" t="s">
        <v>130</v>
      </c>
      <c r="C19" s="166">
        <v>61825</v>
      </c>
      <c r="D19" s="166">
        <v>35606</v>
      </c>
      <c r="E19" s="166">
        <v>3496</v>
      </c>
      <c r="F19" s="166">
        <v>45393</v>
      </c>
      <c r="G19" s="166">
        <v>55153</v>
      </c>
      <c r="H19" s="166">
        <v>51986</v>
      </c>
      <c r="I19" s="166">
        <v>49079</v>
      </c>
      <c r="J19" s="181">
        <f t="shared" si="4"/>
        <v>-5.5918901242642205E-2</v>
      </c>
      <c r="K19" s="165">
        <f t="shared" si="0"/>
        <v>-2907</v>
      </c>
      <c r="L19" s="167">
        <f t="shared" si="1"/>
        <v>1.1493197728946565E-2</v>
      </c>
      <c r="O19" s="165" t="s">
        <v>130</v>
      </c>
      <c r="P19" s="166">
        <v>2359</v>
      </c>
      <c r="Q19" s="166">
        <v>72</v>
      </c>
      <c r="R19" s="166">
        <v>2429</v>
      </c>
      <c r="S19" s="166">
        <v>2769</v>
      </c>
      <c r="T19" s="166">
        <v>2561</v>
      </c>
      <c r="U19" s="166">
        <v>2779</v>
      </c>
      <c r="V19" s="181">
        <f t="shared" si="5"/>
        <v>8.5122998828582652E-2</v>
      </c>
      <c r="W19" s="165">
        <f t="shared" si="3"/>
        <v>218</v>
      </c>
      <c r="X19" s="167">
        <f t="shared" si="2"/>
        <v>1.2296242544379745E-2</v>
      </c>
    </row>
    <row r="20" spans="1:24" x14ac:dyDescent="0.25">
      <c r="A20" s="164" t="s">
        <v>146</v>
      </c>
      <c r="B20" s="165" t="s">
        <v>133</v>
      </c>
      <c r="C20" s="166">
        <v>78482</v>
      </c>
      <c r="D20" s="166">
        <v>51702</v>
      </c>
      <c r="E20" s="166">
        <v>3912</v>
      </c>
      <c r="F20" s="166">
        <v>34670</v>
      </c>
      <c r="G20" s="166">
        <v>50294</v>
      </c>
      <c r="H20" s="166">
        <v>53644</v>
      </c>
      <c r="I20" s="166">
        <v>42427</v>
      </c>
      <c r="J20" s="181">
        <f t="shared" si="4"/>
        <v>-0.20910073819998509</v>
      </c>
      <c r="K20" s="165">
        <f t="shared" si="0"/>
        <v>-11217</v>
      </c>
      <c r="L20" s="167">
        <f t="shared" si="1"/>
        <v>9.9354489709655019E-3</v>
      </c>
      <c r="O20" s="165" t="s">
        <v>133</v>
      </c>
      <c r="P20" s="166">
        <v>4703</v>
      </c>
      <c r="Q20" s="166">
        <v>65</v>
      </c>
      <c r="R20" s="166">
        <v>1161</v>
      </c>
      <c r="S20" s="166">
        <v>2076</v>
      </c>
      <c r="T20" s="166">
        <v>1880</v>
      </c>
      <c r="U20" s="166">
        <v>1382</v>
      </c>
      <c r="V20" s="181">
        <f t="shared" si="5"/>
        <v>-0.26489361702127656</v>
      </c>
      <c r="W20" s="165">
        <f t="shared" si="3"/>
        <v>-498</v>
      </c>
      <c r="X20" s="167">
        <f t="shared" si="2"/>
        <v>6.1149360188315254E-3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744402</v>
      </c>
      <c r="D21" s="171">
        <f t="shared" ref="D21:I21" si="7">D13-SUM(D14:D20)</f>
        <v>312962</v>
      </c>
      <c r="E21" s="171">
        <f t="shared" si="7"/>
        <v>262632</v>
      </c>
      <c r="F21" s="171">
        <f t="shared" si="7"/>
        <v>763607</v>
      </c>
      <c r="G21" s="171">
        <f t="shared" si="7"/>
        <v>866913</v>
      </c>
      <c r="H21" s="171">
        <f t="shared" si="7"/>
        <v>949301</v>
      </c>
      <c r="I21" s="171">
        <f t="shared" si="7"/>
        <v>960230</v>
      </c>
      <c r="J21" s="182">
        <f t="shared" si="4"/>
        <v>1.1512681436130379E-2</v>
      </c>
      <c r="K21" s="170">
        <f t="shared" si="0"/>
        <v>10929</v>
      </c>
      <c r="L21" s="172">
        <f t="shared" si="1"/>
        <v>0.22486426486412436</v>
      </c>
      <c r="O21" s="170" t="s">
        <v>147</v>
      </c>
      <c r="P21" s="171">
        <f t="shared" ref="P21:U21" si="8">P13-SUM(P14:P20)</f>
        <v>19649</v>
      </c>
      <c r="Q21" s="171">
        <f t="shared" si="8"/>
        <v>15645</v>
      </c>
      <c r="R21" s="171">
        <f t="shared" si="8"/>
        <v>52841</v>
      </c>
      <c r="S21" s="171">
        <f t="shared" si="8"/>
        <v>58559</v>
      </c>
      <c r="T21" s="171">
        <f t="shared" si="8"/>
        <v>61743</v>
      </c>
      <c r="U21" s="171">
        <f t="shared" si="8"/>
        <v>59988</v>
      </c>
      <c r="V21" s="182">
        <f t="shared" si="5"/>
        <v>-2.8424274816578388E-2</v>
      </c>
      <c r="W21" s="170">
        <f>U21-T21</f>
        <v>-1755</v>
      </c>
      <c r="X21" s="172">
        <f t="shared" si="2"/>
        <v>0.26542893046140775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1436210</v>
      </c>
      <c r="D23" s="178">
        <v>499696</v>
      </c>
      <c r="E23" s="178">
        <v>453494</v>
      </c>
      <c r="F23" s="178">
        <v>1387341</v>
      </c>
      <c r="G23" s="178">
        <v>1502826</v>
      </c>
      <c r="H23" s="178">
        <v>1565928</v>
      </c>
      <c r="I23" s="178">
        <v>1480834</v>
      </c>
      <c r="J23" s="179">
        <f>IFERROR(I23/H23-1,"-")</f>
        <v>-5.434094032420389E-2</v>
      </c>
      <c r="K23" s="178">
        <f>I23-H23</f>
        <v>-85094</v>
      </c>
      <c r="L23" s="179">
        <f t="shared" ref="L23:L35" si="9">I23/I$9</f>
        <v>0.34677801026400001</v>
      </c>
    </row>
    <row r="24" spans="1:24" x14ac:dyDescent="0.25">
      <c r="A24" s="1" t="s">
        <v>98</v>
      </c>
      <c r="B24" s="161" t="s">
        <v>99</v>
      </c>
      <c r="C24" s="162">
        <v>176339</v>
      </c>
      <c r="D24" s="162">
        <v>57990</v>
      </c>
      <c r="E24" s="162">
        <v>194791</v>
      </c>
      <c r="F24" s="162">
        <v>166149</v>
      </c>
      <c r="G24" s="162">
        <v>145158</v>
      </c>
      <c r="H24" s="162">
        <v>129895</v>
      </c>
      <c r="I24" s="162">
        <v>116215</v>
      </c>
      <c r="J24" s="180">
        <f>IFERROR(I24/H24-1,"-")</f>
        <v>-0.10531583201816852</v>
      </c>
      <c r="K24" s="161">
        <f t="shared" ref="K24:K34" si="10">I24-H24</f>
        <v>-13680</v>
      </c>
      <c r="L24" s="163">
        <f t="shared" si="9"/>
        <v>2.7214938651348334E-2</v>
      </c>
    </row>
    <row r="25" spans="1:24" x14ac:dyDescent="0.25">
      <c r="A25" s="164" t="s">
        <v>105</v>
      </c>
      <c r="B25" s="165" t="s">
        <v>105</v>
      </c>
      <c r="C25" s="166">
        <v>88466</v>
      </c>
      <c r="D25" s="166">
        <v>29984</v>
      </c>
      <c r="E25" s="166">
        <v>103931</v>
      </c>
      <c r="F25" s="166">
        <v>69611</v>
      </c>
      <c r="G25" s="166">
        <v>60257</v>
      </c>
      <c r="H25" s="166">
        <v>49049</v>
      </c>
      <c r="I25" s="166">
        <v>51594</v>
      </c>
      <c r="J25" s="181">
        <f>IFERROR(I25/H25-1,"-")</f>
        <v>5.1886888621582417E-2</v>
      </c>
      <c r="K25" s="165">
        <f t="shared" si="10"/>
        <v>2545</v>
      </c>
      <c r="L25" s="167">
        <f t="shared" si="9"/>
        <v>1.2082154152025694E-2</v>
      </c>
    </row>
    <row r="26" spans="1:24" x14ac:dyDescent="0.25">
      <c r="A26" s="164" t="s">
        <v>102</v>
      </c>
      <c r="B26" s="165" t="s">
        <v>102</v>
      </c>
      <c r="C26" s="166">
        <v>87873</v>
      </c>
      <c r="D26" s="166">
        <v>28006</v>
      </c>
      <c r="E26" s="166">
        <v>90860</v>
      </c>
      <c r="F26" s="166">
        <v>96538</v>
      </c>
      <c r="G26" s="166">
        <v>84901</v>
      </c>
      <c r="H26" s="166">
        <v>80846</v>
      </c>
      <c r="I26" s="166">
        <v>64621</v>
      </c>
      <c r="J26" s="181">
        <f>IFERROR(I26/H26-1,"-")</f>
        <v>-0.20069020112312297</v>
      </c>
      <c r="K26" s="165">
        <f t="shared" si="10"/>
        <v>-16225</v>
      </c>
      <c r="L26" s="167">
        <f t="shared" si="9"/>
        <v>1.5132784499322642E-2</v>
      </c>
    </row>
    <row r="27" spans="1:24" x14ac:dyDescent="0.25">
      <c r="A27" s="1"/>
      <c r="B27" s="161" t="s">
        <v>109</v>
      </c>
      <c r="C27" s="162">
        <v>1259871</v>
      </c>
      <c r="D27" s="162">
        <v>441706</v>
      </c>
      <c r="E27" s="162">
        <v>258703</v>
      </c>
      <c r="F27" s="162">
        <v>1221192</v>
      </c>
      <c r="G27" s="162">
        <v>1357668</v>
      </c>
      <c r="H27" s="162">
        <v>1436033</v>
      </c>
      <c r="I27" s="162">
        <v>1364619</v>
      </c>
      <c r="J27" s="180">
        <f>IFERROR(I27/H27-1,"-")</f>
        <v>-4.9730054949990721E-2</v>
      </c>
      <c r="K27" s="161">
        <f t="shared" si="10"/>
        <v>-71414</v>
      </c>
      <c r="L27" s="163">
        <f t="shared" si="9"/>
        <v>0.31956307161265168</v>
      </c>
    </row>
    <row r="28" spans="1:24" s="57" customFormat="1" x14ac:dyDescent="0.25">
      <c r="B28" s="165" t="s">
        <v>112</v>
      </c>
      <c r="C28" s="166">
        <v>622426</v>
      </c>
      <c r="D28" s="166">
        <v>196301</v>
      </c>
      <c r="E28" s="166">
        <v>45932</v>
      </c>
      <c r="F28" s="166">
        <v>610693</v>
      </c>
      <c r="G28" s="166">
        <v>699240</v>
      </c>
      <c r="H28" s="166">
        <v>747733</v>
      </c>
      <c r="I28" s="166">
        <v>719411</v>
      </c>
      <c r="J28" s="181">
        <f t="shared" ref="J28:J35" si="11">IFERROR(I28/H28-1,"-")</f>
        <v>-3.7877156685608315E-2</v>
      </c>
      <c r="K28" s="165">
        <f t="shared" si="10"/>
        <v>-28322</v>
      </c>
      <c r="L28" s="167">
        <f t="shared" si="9"/>
        <v>0.16846987247864009</v>
      </c>
    </row>
    <row r="29" spans="1:24" s="57" customFormat="1" x14ac:dyDescent="0.25">
      <c r="B29" s="165" t="s">
        <v>115</v>
      </c>
      <c r="C29" s="166">
        <v>167449</v>
      </c>
      <c r="D29" s="166">
        <v>57030</v>
      </c>
      <c r="E29" s="166">
        <v>45271</v>
      </c>
      <c r="F29" s="166">
        <v>133111</v>
      </c>
      <c r="G29" s="166">
        <v>144607</v>
      </c>
      <c r="H29" s="166">
        <v>145894</v>
      </c>
      <c r="I29" s="166">
        <v>135964</v>
      </c>
      <c r="J29" s="181">
        <f t="shared" si="11"/>
        <v>-6.8063114315873197E-2</v>
      </c>
      <c r="K29" s="165">
        <f t="shared" si="10"/>
        <v>-9930</v>
      </c>
      <c r="L29" s="167">
        <f t="shared" si="9"/>
        <v>3.1839710181920791E-2</v>
      </c>
    </row>
    <row r="30" spans="1:24" x14ac:dyDescent="0.25">
      <c r="A30" s="1"/>
      <c r="B30" s="165" t="s">
        <v>118</v>
      </c>
      <c r="C30" s="166">
        <v>44795</v>
      </c>
      <c r="D30" s="166">
        <v>18432</v>
      </c>
      <c r="E30" s="166">
        <v>29895</v>
      </c>
      <c r="F30" s="166">
        <v>50829</v>
      </c>
      <c r="G30" s="166">
        <v>53366</v>
      </c>
      <c r="H30" s="166">
        <v>51784</v>
      </c>
      <c r="I30" s="166">
        <v>42767</v>
      </c>
      <c r="J30" s="181">
        <f t="shared" si="11"/>
        <v>-0.17412714351923375</v>
      </c>
      <c r="K30" s="165">
        <f t="shared" si="10"/>
        <v>-9017</v>
      </c>
      <c r="L30" s="167">
        <f t="shared" si="9"/>
        <v>1.0015069322395683E-2</v>
      </c>
    </row>
    <row r="31" spans="1:24" x14ac:dyDescent="0.25">
      <c r="A31" s="1"/>
      <c r="B31" s="165" t="s">
        <v>125</v>
      </c>
      <c r="C31" s="166">
        <v>52351</v>
      </c>
      <c r="D31" s="166">
        <v>18607</v>
      </c>
      <c r="E31" s="166">
        <v>15827</v>
      </c>
      <c r="F31" s="166">
        <v>68035</v>
      </c>
      <c r="G31" s="166">
        <v>60429</v>
      </c>
      <c r="H31" s="166">
        <v>59128</v>
      </c>
      <c r="I31" s="166">
        <v>56088</v>
      </c>
      <c r="J31" s="181">
        <f t="shared" si="11"/>
        <v>-5.1413881748071932E-2</v>
      </c>
      <c r="K31" s="165">
        <f t="shared" si="10"/>
        <v>-3040</v>
      </c>
      <c r="L31" s="167">
        <f t="shared" si="9"/>
        <v>1.3134547855929315E-2</v>
      </c>
    </row>
    <row r="32" spans="1:24" x14ac:dyDescent="0.25">
      <c r="A32" s="1"/>
      <c r="B32" s="165" t="s">
        <v>121</v>
      </c>
      <c r="C32" s="166">
        <v>58097</v>
      </c>
      <c r="D32" s="166">
        <v>24128</v>
      </c>
      <c r="E32" s="166">
        <v>22564</v>
      </c>
      <c r="F32" s="166">
        <v>68451</v>
      </c>
      <c r="G32" s="166">
        <v>63375</v>
      </c>
      <c r="H32" s="166">
        <v>66230</v>
      </c>
      <c r="I32" s="166">
        <v>60461</v>
      </c>
      <c r="J32" s="181">
        <f t="shared" si="11"/>
        <v>-8.7105541295485422E-2</v>
      </c>
      <c r="K32" s="165">
        <f t="shared" si="10"/>
        <v>-5769</v>
      </c>
      <c r="L32" s="167">
        <f t="shared" si="9"/>
        <v>1.4158606081823961E-2</v>
      </c>
    </row>
    <row r="33" spans="1:12" x14ac:dyDescent="0.25">
      <c r="A33" s="1"/>
      <c r="B33" s="165" t="s">
        <v>130</v>
      </c>
      <c r="C33" s="166">
        <v>26284</v>
      </c>
      <c r="D33" s="166">
        <v>14171</v>
      </c>
      <c r="E33" s="166">
        <v>602</v>
      </c>
      <c r="F33" s="166">
        <v>17306</v>
      </c>
      <c r="G33" s="166">
        <v>19725</v>
      </c>
      <c r="H33" s="166">
        <v>19429</v>
      </c>
      <c r="I33" s="166">
        <v>17180</v>
      </c>
      <c r="J33" s="181">
        <f t="shared" si="11"/>
        <v>-0.11575479952648104</v>
      </c>
      <c r="K33" s="165">
        <f t="shared" si="10"/>
        <v>-2249</v>
      </c>
      <c r="L33" s="167">
        <f t="shared" si="9"/>
        <v>4.0231695222661826E-3</v>
      </c>
    </row>
    <row r="34" spans="1:12" x14ac:dyDescent="0.25">
      <c r="A34" s="164" t="s">
        <v>146</v>
      </c>
      <c r="B34" s="165" t="s">
        <v>133</v>
      </c>
      <c r="C34" s="166">
        <v>25198</v>
      </c>
      <c r="D34" s="166">
        <v>16075</v>
      </c>
      <c r="E34" s="166">
        <v>598</v>
      </c>
      <c r="F34" s="166">
        <v>10856</v>
      </c>
      <c r="G34" s="166">
        <v>17767</v>
      </c>
      <c r="H34" s="166">
        <v>17817</v>
      </c>
      <c r="I34" s="166">
        <v>13924</v>
      </c>
      <c r="J34" s="181">
        <f t="shared" si="11"/>
        <v>-0.21849918617051134</v>
      </c>
      <c r="K34" s="165">
        <f t="shared" si="10"/>
        <v>-3893</v>
      </c>
      <c r="L34" s="167">
        <f t="shared" si="9"/>
        <v>3.2606875685701002E-3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263271</v>
      </c>
      <c r="D35" s="171">
        <f t="shared" ref="D35:I35" si="13">D27-SUM(D28:D34)</f>
        <v>96962</v>
      </c>
      <c r="E35" s="171">
        <f t="shared" si="13"/>
        <v>98014</v>
      </c>
      <c r="F35" s="171">
        <f t="shared" si="13"/>
        <v>261911</v>
      </c>
      <c r="G35" s="171">
        <f t="shared" si="13"/>
        <v>299159</v>
      </c>
      <c r="H35" s="171">
        <f t="shared" si="13"/>
        <v>328018</v>
      </c>
      <c r="I35" s="171">
        <f t="shared" si="13"/>
        <v>318824</v>
      </c>
      <c r="J35" s="182">
        <f t="shared" si="11"/>
        <v>-2.8028949630812927E-2</v>
      </c>
      <c r="K35" s="170">
        <f>I35-H35</f>
        <v>-9194</v>
      </c>
      <c r="L35" s="172">
        <f t="shared" si="9"/>
        <v>7.4661408601105553E-2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1065891</v>
      </c>
      <c r="D37" s="178">
        <v>360487</v>
      </c>
      <c r="E37" s="178">
        <v>200588</v>
      </c>
      <c r="F37" s="178">
        <v>966907</v>
      </c>
      <c r="G37" s="178">
        <v>1048846</v>
      </c>
      <c r="H37" s="178">
        <v>1110160</v>
      </c>
      <c r="I37" s="178">
        <v>1130008</v>
      </c>
      <c r="J37" s="179">
        <f>IFERROR(I37/H37-1,"-")</f>
        <v>1.7878503999423589E-2</v>
      </c>
      <c r="K37" s="178">
        <f>I37-H37</f>
        <v>19848</v>
      </c>
      <c r="L37" s="179">
        <f t="shared" ref="L37:L49" si="14">I37/I$9</f>
        <v>0.26462245317328081</v>
      </c>
    </row>
    <row r="38" spans="1:12" x14ac:dyDescent="0.25">
      <c r="A38" s="1" t="s">
        <v>98</v>
      </c>
      <c r="B38" s="161" t="s">
        <v>99</v>
      </c>
      <c r="C38" s="162">
        <v>100927</v>
      </c>
      <c r="D38" s="162">
        <v>31545</v>
      </c>
      <c r="E38" s="162">
        <v>57689</v>
      </c>
      <c r="F38" s="162">
        <v>96354</v>
      </c>
      <c r="G38" s="162">
        <v>92616</v>
      </c>
      <c r="H38" s="162">
        <v>89973</v>
      </c>
      <c r="I38" s="162">
        <v>89886</v>
      </c>
      <c r="J38" s="180">
        <f>IFERROR(I38/H38-1,"-")</f>
        <v>-9.6695675369273815E-4</v>
      </c>
      <c r="K38" s="161">
        <f t="shared" ref="K38:K48" si="15">I38-H38</f>
        <v>-87</v>
      </c>
      <c r="L38" s="163">
        <f t="shared" si="14"/>
        <v>2.1049279143097677E-2</v>
      </c>
    </row>
    <row r="39" spans="1:12" x14ac:dyDescent="0.25">
      <c r="A39" s="164" t="s">
        <v>105</v>
      </c>
      <c r="B39" s="165" t="s">
        <v>105</v>
      </c>
      <c r="C39" s="166">
        <v>41005</v>
      </c>
      <c r="D39" s="166">
        <v>13549</v>
      </c>
      <c r="E39" s="166">
        <v>35066</v>
      </c>
      <c r="F39" s="166">
        <v>39148</v>
      </c>
      <c r="G39" s="166">
        <v>40028</v>
      </c>
      <c r="H39" s="166">
        <v>41049</v>
      </c>
      <c r="I39" s="166">
        <v>38167</v>
      </c>
      <c r="J39" s="181">
        <f>IFERROR(I39/H39-1,"-")</f>
        <v>-7.0208774878803393E-2</v>
      </c>
      <c r="K39" s="165">
        <f t="shared" si="15"/>
        <v>-2882</v>
      </c>
      <c r="L39" s="167">
        <f t="shared" si="14"/>
        <v>8.9378528030461812E-3</v>
      </c>
    </row>
    <row r="40" spans="1:12" x14ac:dyDescent="0.25">
      <c r="A40" s="164" t="s">
        <v>102</v>
      </c>
      <c r="B40" s="165" t="s">
        <v>102</v>
      </c>
      <c r="C40" s="166">
        <v>59922</v>
      </c>
      <c r="D40" s="166">
        <v>17996</v>
      </c>
      <c r="E40" s="166">
        <v>22623</v>
      </c>
      <c r="F40" s="166">
        <v>57206</v>
      </c>
      <c r="G40" s="166">
        <v>52588</v>
      </c>
      <c r="H40" s="166">
        <v>48924</v>
      </c>
      <c r="I40" s="166">
        <v>51719</v>
      </c>
      <c r="J40" s="181">
        <f>IFERROR(I40/H40-1,"-")</f>
        <v>5.7129425230970421E-2</v>
      </c>
      <c r="K40" s="165">
        <f t="shared" si="15"/>
        <v>2795</v>
      </c>
      <c r="L40" s="167">
        <f t="shared" si="14"/>
        <v>1.2111426340051495E-2</v>
      </c>
    </row>
    <row r="41" spans="1:12" x14ac:dyDescent="0.25">
      <c r="A41" s="1"/>
      <c r="B41" s="161" t="s">
        <v>109</v>
      </c>
      <c r="C41" s="162">
        <v>964964</v>
      </c>
      <c r="D41" s="162">
        <v>328942</v>
      </c>
      <c r="E41" s="162">
        <v>142899</v>
      </c>
      <c r="F41" s="162">
        <v>870553</v>
      </c>
      <c r="G41" s="162">
        <v>956230</v>
      </c>
      <c r="H41" s="162">
        <v>1020187</v>
      </c>
      <c r="I41" s="162">
        <v>1040122</v>
      </c>
      <c r="J41" s="180">
        <f>IFERROR(I41/H41-1,"-")</f>
        <v>1.9540535215602617E-2</v>
      </c>
      <c r="K41" s="161">
        <f t="shared" si="15"/>
        <v>19935</v>
      </c>
      <c r="L41" s="163">
        <f t="shared" si="14"/>
        <v>0.24357317403018314</v>
      </c>
    </row>
    <row r="42" spans="1:12" s="57" customFormat="1" x14ac:dyDescent="0.25">
      <c r="B42" s="165" t="s">
        <v>112</v>
      </c>
      <c r="C42" s="166">
        <v>533103</v>
      </c>
      <c r="D42" s="166">
        <v>148429</v>
      </c>
      <c r="E42" s="166">
        <v>25048</v>
      </c>
      <c r="F42" s="166">
        <v>445801</v>
      </c>
      <c r="G42" s="166">
        <v>502133</v>
      </c>
      <c r="H42" s="166">
        <v>546136</v>
      </c>
      <c r="I42" s="166">
        <v>552672</v>
      </c>
      <c r="J42" s="181">
        <f t="shared" ref="J42:J49" si="16">IFERROR(I42/H42-1,"-")</f>
        <v>1.1967715001391488E-2</v>
      </c>
      <c r="K42" s="165">
        <f t="shared" si="15"/>
        <v>6536</v>
      </c>
      <c r="L42" s="167">
        <f t="shared" si="14"/>
        <v>0.12942334960476692</v>
      </c>
    </row>
    <row r="43" spans="1:12" s="57" customFormat="1" x14ac:dyDescent="0.25">
      <c r="B43" s="165" t="s">
        <v>115</v>
      </c>
      <c r="C43" s="166">
        <v>44194</v>
      </c>
      <c r="D43" s="166">
        <v>16351</v>
      </c>
      <c r="E43" s="166">
        <v>8063</v>
      </c>
      <c r="F43" s="166">
        <v>29268</v>
      </c>
      <c r="G43" s="166">
        <v>34684</v>
      </c>
      <c r="H43" s="166">
        <v>34060</v>
      </c>
      <c r="I43" s="166">
        <v>36742</v>
      </c>
      <c r="J43" s="181">
        <f t="shared" si="16"/>
        <v>7.8743394010569512E-2</v>
      </c>
      <c r="K43" s="165">
        <f t="shared" si="15"/>
        <v>2682</v>
      </c>
      <c r="L43" s="167">
        <f t="shared" si="14"/>
        <v>8.6041498595520426E-3</v>
      </c>
    </row>
    <row r="44" spans="1:12" x14ac:dyDescent="0.25">
      <c r="A44" s="1"/>
      <c r="B44" s="165" t="s">
        <v>118</v>
      </c>
      <c r="C44" s="166">
        <v>20326</v>
      </c>
      <c r="D44" s="166">
        <v>8113</v>
      </c>
      <c r="E44" s="166">
        <v>12878</v>
      </c>
      <c r="F44" s="166">
        <v>21221</v>
      </c>
      <c r="G44" s="166">
        <v>23820</v>
      </c>
      <c r="H44" s="166">
        <v>24726</v>
      </c>
      <c r="I44" s="166">
        <v>26099</v>
      </c>
      <c r="J44" s="181">
        <f t="shared" si="16"/>
        <v>5.5528593383483038E-2</v>
      </c>
      <c r="K44" s="165">
        <f t="shared" si="15"/>
        <v>1373</v>
      </c>
      <c r="L44" s="167">
        <f t="shared" si="14"/>
        <v>6.1117986822831838E-3</v>
      </c>
    </row>
    <row r="45" spans="1:12" x14ac:dyDescent="0.25">
      <c r="A45" s="1"/>
      <c r="B45" s="165" t="s">
        <v>125</v>
      </c>
      <c r="C45" s="166">
        <v>47168</v>
      </c>
      <c r="D45" s="166">
        <v>15038</v>
      </c>
      <c r="E45" s="166">
        <v>11446</v>
      </c>
      <c r="F45" s="166">
        <v>50259</v>
      </c>
      <c r="G45" s="166">
        <v>46719</v>
      </c>
      <c r="H45" s="166">
        <v>48389</v>
      </c>
      <c r="I45" s="166">
        <v>44496</v>
      </c>
      <c r="J45" s="181">
        <f t="shared" si="16"/>
        <v>-8.0452168881357311E-2</v>
      </c>
      <c r="K45" s="165">
        <f t="shared" si="15"/>
        <v>-3893</v>
      </c>
      <c r="L45" s="167">
        <f t="shared" si="14"/>
        <v>1.0419962227168572E-2</v>
      </c>
    </row>
    <row r="46" spans="1:12" x14ac:dyDescent="0.25">
      <c r="A46" s="1"/>
      <c r="B46" s="165" t="s">
        <v>121</v>
      </c>
      <c r="C46" s="166">
        <v>32259</v>
      </c>
      <c r="D46" s="166">
        <v>13488</v>
      </c>
      <c r="E46" s="166">
        <v>8127</v>
      </c>
      <c r="F46" s="166">
        <v>29684</v>
      </c>
      <c r="G46" s="166">
        <v>34568</v>
      </c>
      <c r="H46" s="166">
        <v>37191</v>
      </c>
      <c r="I46" s="166">
        <v>32228</v>
      </c>
      <c r="J46" s="181">
        <f t="shared" si="16"/>
        <v>-0.13344626388104652</v>
      </c>
      <c r="K46" s="165">
        <f t="shared" si="15"/>
        <v>-4963</v>
      </c>
      <c r="L46" s="167">
        <f t="shared" si="14"/>
        <v>7.5470726055642916E-3</v>
      </c>
    </row>
    <row r="47" spans="1:12" x14ac:dyDescent="0.25">
      <c r="A47" s="1"/>
      <c r="B47" s="165" t="s">
        <v>130</v>
      </c>
      <c r="C47" s="166">
        <v>22705</v>
      </c>
      <c r="D47" s="166">
        <v>12196</v>
      </c>
      <c r="E47" s="166">
        <v>2145</v>
      </c>
      <c r="F47" s="166">
        <v>17352</v>
      </c>
      <c r="G47" s="166">
        <v>18993</v>
      </c>
      <c r="H47" s="166">
        <v>18002</v>
      </c>
      <c r="I47" s="166">
        <v>18181</v>
      </c>
      <c r="J47" s="181">
        <f t="shared" si="16"/>
        <v>9.9433396289301257E-3</v>
      </c>
      <c r="K47" s="165">
        <f t="shared" si="15"/>
        <v>179</v>
      </c>
      <c r="L47" s="167">
        <f t="shared" si="14"/>
        <v>4.2575812039768023E-3</v>
      </c>
    </row>
    <row r="48" spans="1:12" x14ac:dyDescent="0.25">
      <c r="A48" s="164" t="s">
        <v>146</v>
      </c>
      <c r="B48" s="165" t="s">
        <v>133</v>
      </c>
      <c r="C48" s="166">
        <v>32648</v>
      </c>
      <c r="D48" s="166">
        <v>20207</v>
      </c>
      <c r="E48" s="166">
        <v>2266</v>
      </c>
      <c r="F48" s="166">
        <v>15076</v>
      </c>
      <c r="G48" s="166">
        <v>18792</v>
      </c>
      <c r="H48" s="166">
        <v>19988</v>
      </c>
      <c r="I48" s="166">
        <v>15846</v>
      </c>
      <c r="J48" s="181">
        <f t="shared" si="16"/>
        <v>-0.20722433460076051</v>
      </c>
      <c r="K48" s="165">
        <f t="shared" si="15"/>
        <v>-4142</v>
      </c>
      <c r="L48" s="167">
        <f t="shared" si="14"/>
        <v>3.7107767316548268E-3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232561</v>
      </c>
      <c r="D49" s="171">
        <f t="shared" ref="D49:I49" si="18">D41-SUM(D42:D48)</f>
        <v>95120</v>
      </c>
      <c r="E49" s="171">
        <f t="shared" si="18"/>
        <v>72926</v>
      </c>
      <c r="F49" s="171">
        <f t="shared" si="18"/>
        <v>261892</v>
      </c>
      <c r="G49" s="171">
        <f t="shared" si="18"/>
        <v>276521</v>
      </c>
      <c r="H49" s="171">
        <f t="shared" si="18"/>
        <v>291695</v>
      </c>
      <c r="I49" s="171">
        <f t="shared" si="18"/>
        <v>313858</v>
      </c>
      <c r="J49" s="182">
        <f t="shared" si="16"/>
        <v>7.5980047652513649E-2</v>
      </c>
      <c r="K49" s="170">
        <f>I49-H49</f>
        <v>22163</v>
      </c>
      <c r="L49" s="172">
        <f t="shared" si="14"/>
        <v>7.3498483115216506E-2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33901</v>
      </c>
      <c r="D51" s="178">
        <v>13071</v>
      </c>
      <c r="E51" s="178">
        <v>10140</v>
      </c>
      <c r="F51" s="178">
        <v>25130</v>
      </c>
      <c r="G51" s="178">
        <v>35869</v>
      </c>
      <c r="H51" s="178">
        <v>31904</v>
      </c>
      <c r="I51" s="178">
        <v>31282</v>
      </c>
      <c r="J51" s="179">
        <f>IFERROR(I51/H51-1,"-")</f>
        <v>-1.9495987963891626E-2</v>
      </c>
      <c r="K51" s="178">
        <f>I51-H51</f>
        <v>-622</v>
      </c>
      <c r="L51" s="179">
        <f t="shared" ref="L51:L63" si="19">I51/I$9</f>
        <v>7.3255406865850243E-3</v>
      </c>
    </row>
    <row r="52" spans="1:12" x14ac:dyDescent="0.25">
      <c r="A52" s="1" t="s">
        <v>98</v>
      </c>
      <c r="B52" s="161" t="s">
        <v>99</v>
      </c>
      <c r="C52" s="162">
        <v>7804</v>
      </c>
      <c r="D52" s="162">
        <v>2154</v>
      </c>
      <c r="E52" s="162">
        <v>3506</v>
      </c>
      <c r="F52" s="162">
        <v>3950</v>
      </c>
      <c r="G52" s="162">
        <v>15092</v>
      </c>
      <c r="H52" s="162">
        <v>8144</v>
      </c>
      <c r="I52" s="162">
        <v>6034</v>
      </c>
      <c r="J52" s="180">
        <f>IFERROR(I52/H52-1,"-")</f>
        <v>-0.25908644400785852</v>
      </c>
      <c r="K52" s="161">
        <f t="shared" ref="K52:K62" si="20">I52-H52</f>
        <v>-2110</v>
      </c>
      <c r="L52" s="163">
        <f t="shared" si="19"/>
        <v>1.4130270603814985E-3</v>
      </c>
    </row>
    <row r="53" spans="1:12" x14ac:dyDescent="0.25">
      <c r="A53" s="164" t="s">
        <v>105</v>
      </c>
      <c r="B53" s="165" t="s">
        <v>105</v>
      </c>
      <c r="C53" s="166">
        <v>4417</v>
      </c>
      <c r="D53" s="166">
        <v>1550</v>
      </c>
      <c r="E53" s="166">
        <v>1760</v>
      </c>
      <c r="F53" s="166">
        <v>1932</v>
      </c>
      <c r="G53" s="166">
        <v>11108</v>
      </c>
      <c r="H53" s="166">
        <v>5355</v>
      </c>
      <c r="I53" s="166">
        <v>3410</v>
      </c>
      <c r="J53" s="181">
        <f>IFERROR(I53/H53-1,"-")</f>
        <v>-0.36321195144724561</v>
      </c>
      <c r="K53" s="165">
        <f t="shared" si="20"/>
        <v>-1945</v>
      </c>
      <c r="L53" s="167">
        <f t="shared" si="19"/>
        <v>7.9854528934386972E-4</v>
      </c>
    </row>
    <row r="54" spans="1:12" x14ac:dyDescent="0.25">
      <c r="A54" s="164" t="s">
        <v>102</v>
      </c>
      <c r="B54" s="165" t="s">
        <v>102</v>
      </c>
      <c r="C54" s="166">
        <v>3387</v>
      </c>
      <c r="D54" s="166">
        <v>604</v>
      </c>
      <c r="E54" s="166">
        <v>1746</v>
      </c>
      <c r="F54" s="166">
        <v>2018</v>
      </c>
      <c r="G54" s="166">
        <v>3984</v>
      </c>
      <c r="H54" s="166">
        <v>2789</v>
      </c>
      <c r="I54" s="166">
        <v>2624</v>
      </c>
      <c r="J54" s="181">
        <f>IFERROR(I54/H54-1,"-")</f>
        <v>-5.9160989602007885E-2</v>
      </c>
      <c r="K54" s="165">
        <f t="shared" si="20"/>
        <v>-165</v>
      </c>
      <c r="L54" s="167">
        <f t="shared" si="19"/>
        <v>6.1448177103762876E-4</v>
      </c>
    </row>
    <row r="55" spans="1:12" x14ac:dyDescent="0.25">
      <c r="A55" s="1"/>
      <c r="B55" s="161" t="s">
        <v>109</v>
      </c>
      <c r="C55" s="162">
        <v>26097</v>
      </c>
      <c r="D55" s="162">
        <v>10917</v>
      </c>
      <c r="E55" s="162">
        <v>6634</v>
      </c>
      <c r="F55" s="162">
        <v>21180</v>
      </c>
      <c r="G55" s="162">
        <v>20777</v>
      </c>
      <c r="H55" s="162">
        <v>23760</v>
      </c>
      <c r="I55" s="162">
        <v>25248</v>
      </c>
      <c r="J55" s="180">
        <f>IFERROR(I55/H55-1,"-")</f>
        <v>6.2626262626262585E-2</v>
      </c>
      <c r="K55" s="161">
        <f t="shared" si="20"/>
        <v>1488</v>
      </c>
      <c r="L55" s="163">
        <f t="shared" si="19"/>
        <v>5.912513626203526E-3</v>
      </c>
    </row>
    <row r="56" spans="1:12" s="57" customFormat="1" x14ac:dyDescent="0.25">
      <c r="B56" s="165" t="s">
        <v>112</v>
      </c>
      <c r="C56" s="166">
        <v>8034</v>
      </c>
      <c r="D56" s="166">
        <v>3664</v>
      </c>
      <c r="E56" s="166">
        <v>463</v>
      </c>
      <c r="F56" s="166">
        <v>7968</v>
      </c>
      <c r="G56" s="166">
        <v>6839</v>
      </c>
      <c r="H56" s="166">
        <v>8578</v>
      </c>
      <c r="I56" s="166">
        <v>9318</v>
      </c>
      <c r="J56" s="181">
        <f t="shared" ref="J56:J63" si="21">IFERROR(I56/H56-1,"-")</f>
        <v>8.6267195150384612E-2</v>
      </c>
      <c r="K56" s="165">
        <f t="shared" si="20"/>
        <v>740</v>
      </c>
      <c r="L56" s="167">
        <f t="shared" si="19"/>
        <v>2.1820659841953602E-3</v>
      </c>
    </row>
    <row r="57" spans="1:12" s="57" customFormat="1" x14ac:dyDescent="0.25">
      <c r="B57" s="165" t="s">
        <v>115</v>
      </c>
      <c r="C57" s="166">
        <v>6985</v>
      </c>
      <c r="D57" s="166">
        <v>2802</v>
      </c>
      <c r="E57" s="166">
        <v>2323</v>
      </c>
      <c r="F57" s="166">
        <v>4836</v>
      </c>
      <c r="G57" s="166">
        <v>3681</v>
      </c>
      <c r="H57" s="166">
        <v>4796</v>
      </c>
      <c r="I57" s="166">
        <v>4949</v>
      </c>
      <c r="J57" s="181">
        <f t="shared" si="21"/>
        <v>3.1901584653878157E-2</v>
      </c>
      <c r="K57" s="165">
        <f t="shared" si="20"/>
        <v>153</v>
      </c>
      <c r="L57" s="167">
        <f t="shared" si="19"/>
        <v>1.15894446831754E-3</v>
      </c>
    </row>
    <row r="58" spans="1:12" x14ac:dyDescent="0.25">
      <c r="A58" s="1"/>
      <c r="B58" s="165" t="s">
        <v>118</v>
      </c>
      <c r="C58" s="166">
        <v>1832</v>
      </c>
      <c r="D58" s="166">
        <v>516</v>
      </c>
      <c r="E58" s="166">
        <v>977</v>
      </c>
      <c r="F58" s="166">
        <v>1594</v>
      </c>
      <c r="G58" s="166">
        <v>2031</v>
      </c>
      <c r="H58" s="166">
        <v>1578</v>
      </c>
      <c r="I58" s="166">
        <v>1775</v>
      </c>
      <c r="J58" s="181">
        <f t="shared" si="21"/>
        <v>0.1248415716096325</v>
      </c>
      <c r="K58" s="165">
        <f t="shared" si="20"/>
        <v>197</v>
      </c>
      <c r="L58" s="167">
        <f t="shared" si="19"/>
        <v>4.1566506996638383E-4</v>
      </c>
    </row>
    <row r="59" spans="1:12" x14ac:dyDescent="0.25">
      <c r="A59" s="1"/>
      <c r="B59" s="165" t="s">
        <v>125</v>
      </c>
      <c r="C59" s="166">
        <v>641</v>
      </c>
      <c r="D59" s="166">
        <v>258</v>
      </c>
      <c r="E59" s="166">
        <v>173</v>
      </c>
      <c r="F59" s="166">
        <v>597</v>
      </c>
      <c r="G59" s="166">
        <v>453</v>
      </c>
      <c r="H59" s="166">
        <v>785</v>
      </c>
      <c r="I59" s="166">
        <v>776</v>
      </c>
      <c r="J59" s="181">
        <f t="shared" si="21"/>
        <v>-1.1464968152866239E-2</v>
      </c>
      <c r="K59" s="165">
        <f t="shared" si="20"/>
        <v>-9</v>
      </c>
      <c r="L59" s="167">
        <f t="shared" si="19"/>
        <v>1.8172174326417683E-4</v>
      </c>
    </row>
    <row r="60" spans="1:12" x14ac:dyDescent="0.25">
      <c r="A60" s="1"/>
      <c r="B60" s="165" t="s">
        <v>121</v>
      </c>
      <c r="C60" s="166">
        <v>620</v>
      </c>
      <c r="D60" s="166">
        <v>229</v>
      </c>
      <c r="E60" s="166">
        <v>213</v>
      </c>
      <c r="F60" s="166">
        <v>526</v>
      </c>
      <c r="G60" s="166">
        <v>493</v>
      </c>
      <c r="H60" s="166">
        <v>499</v>
      </c>
      <c r="I60" s="166">
        <v>621</v>
      </c>
      <c r="J60" s="181">
        <f t="shared" si="21"/>
        <v>0.24448897795591185</v>
      </c>
      <c r="K60" s="165">
        <f t="shared" si="20"/>
        <v>122</v>
      </c>
      <c r="L60" s="167">
        <f t="shared" si="19"/>
        <v>1.4542423011218274E-4</v>
      </c>
    </row>
    <row r="61" spans="1:12" x14ac:dyDescent="0.25">
      <c r="A61" s="1"/>
      <c r="B61" s="165" t="s">
        <v>130</v>
      </c>
      <c r="C61" s="166">
        <v>201</v>
      </c>
      <c r="D61" s="166">
        <v>147</v>
      </c>
      <c r="E61" s="166">
        <v>42</v>
      </c>
      <c r="F61" s="166">
        <v>73</v>
      </c>
      <c r="G61" s="166">
        <v>175</v>
      </c>
      <c r="H61" s="166">
        <v>107</v>
      </c>
      <c r="I61" s="166">
        <v>184</v>
      </c>
      <c r="J61" s="181">
        <f t="shared" si="21"/>
        <v>0.71962616822429903</v>
      </c>
      <c r="K61" s="165">
        <f t="shared" si="20"/>
        <v>77</v>
      </c>
      <c r="L61" s="167">
        <f t="shared" si="19"/>
        <v>4.3088660773980066E-5</v>
      </c>
    </row>
    <row r="62" spans="1:12" x14ac:dyDescent="0.25">
      <c r="A62" s="164" t="s">
        <v>146</v>
      </c>
      <c r="B62" s="165" t="s">
        <v>133</v>
      </c>
      <c r="C62" s="166">
        <v>336</v>
      </c>
      <c r="D62" s="166">
        <v>253</v>
      </c>
      <c r="E62" s="166">
        <v>23</v>
      </c>
      <c r="F62" s="166">
        <v>103</v>
      </c>
      <c r="G62" s="166">
        <v>161</v>
      </c>
      <c r="H62" s="166">
        <v>103</v>
      </c>
      <c r="I62" s="166">
        <v>439</v>
      </c>
      <c r="J62" s="181">
        <f t="shared" si="21"/>
        <v>3.2621359223300974</v>
      </c>
      <c r="K62" s="165">
        <f t="shared" si="20"/>
        <v>336</v>
      </c>
      <c r="L62" s="167">
        <f t="shared" si="19"/>
        <v>1.028039243466155E-4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7448</v>
      </c>
      <c r="D63" s="171">
        <f t="shared" ref="D63:I63" si="23">D55-SUM(D56:D62)</f>
        <v>3048</v>
      </c>
      <c r="E63" s="171">
        <f t="shared" si="23"/>
        <v>2420</v>
      </c>
      <c r="F63" s="171">
        <f t="shared" si="23"/>
        <v>5483</v>
      </c>
      <c r="G63" s="171">
        <f t="shared" si="23"/>
        <v>6944</v>
      </c>
      <c r="H63" s="171">
        <f t="shared" si="23"/>
        <v>7314</v>
      </c>
      <c r="I63" s="171">
        <f t="shared" si="23"/>
        <v>7186</v>
      </c>
      <c r="J63" s="182">
        <f t="shared" si="21"/>
        <v>-1.7500683620453872E-2</v>
      </c>
      <c r="K63" s="170">
        <f>I63-H63</f>
        <v>-128</v>
      </c>
      <c r="L63" s="172">
        <f t="shared" si="19"/>
        <v>1.6827995452272867E-3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106733</v>
      </c>
      <c r="D65" s="178">
        <v>36764</v>
      </c>
      <c r="E65" s="178">
        <v>30447</v>
      </c>
      <c r="F65" s="178">
        <v>125631</v>
      </c>
      <c r="G65" s="178">
        <v>141231</v>
      </c>
      <c r="H65" s="178">
        <v>184286</v>
      </c>
      <c r="I65" s="178">
        <v>148140</v>
      </c>
      <c r="J65" s="179">
        <f>IFERROR(I65/H65-1,"-")</f>
        <v>-0.19614078117708345</v>
      </c>
      <c r="K65" s="178">
        <f>I65-H65</f>
        <v>-36146</v>
      </c>
      <c r="L65" s="179">
        <f t="shared" ref="L65:L77" si="24">I65/I$9</f>
        <v>3.4691055473138083E-2</v>
      </c>
    </row>
    <row r="66" spans="1:12" x14ac:dyDescent="0.25">
      <c r="A66" s="1" t="s">
        <v>98</v>
      </c>
      <c r="B66" s="161" t="s">
        <v>99</v>
      </c>
      <c r="C66" s="162">
        <v>30403</v>
      </c>
      <c r="D66" s="162">
        <v>12916</v>
      </c>
      <c r="E66" s="162">
        <v>15915</v>
      </c>
      <c r="F66" s="162">
        <v>30514</v>
      </c>
      <c r="G66" s="162">
        <v>33368</v>
      </c>
      <c r="H66" s="162">
        <v>46386</v>
      </c>
      <c r="I66" s="162">
        <v>33904</v>
      </c>
      <c r="J66" s="180">
        <f>IFERROR(I66/H66-1,"-")</f>
        <v>-0.26908981158108047</v>
      </c>
      <c r="K66" s="161">
        <f t="shared" ref="K66:K76" si="25">I66-H66</f>
        <v>-12482</v>
      </c>
      <c r="L66" s="163">
        <f t="shared" si="24"/>
        <v>7.9395541026142397E-3</v>
      </c>
    </row>
    <row r="67" spans="1:12" x14ac:dyDescent="0.25">
      <c r="A67" s="164" t="s">
        <v>105</v>
      </c>
      <c r="B67" s="165" t="s">
        <v>105</v>
      </c>
      <c r="C67" s="166">
        <v>16165</v>
      </c>
      <c r="D67" s="166">
        <v>4586</v>
      </c>
      <c r="E67" s="166">
        <v>14432</v>
      </c>
      <c r="F67" s="166">
        <v>23942</v>
      </c>
      <c r="G67" s="166">
        <v>22651</v>
      </c>
      <c r="H67" s="166">
        <v>27462</v>
      </c>
      <c r="I67" s="166">
        <v>11737</v>
      </c>
      <c r="J67" s="181">
        <f>IFERROR(I67/H67-1,"-")</f>
        <v>-0.57260942393125047</v>
      </c>
      <c r="K67" s="165">
        <f t="shared" si="25"/>
        <v>-15725</v>
      </c>
      <c r="L67" s="167">
        <f t="shared" si="24"/>
        <v>2.7485413668706742E-3</v>
      </c>
    </row>
    <row r="68" spans="1:12" x14ac:dyDescent="0.25">
      <c r="A68" s="164" t="s">
        <v>102</v>
      </c>
      <c r="B68" s="165" t="s">
        <v>102</v>
      </c>
      <c r="C68" s="166">
        <v>14238</v>
      </c>
      <c r="D68" s="166">
        <v>8330</v>
      </c>
      <c r="E68" s="166">
        <v>1483</v>
      </c>
      <c r="F68" s="166">
        <v>6572</v>
      </c>
      <c r="G68" s="166">
        <v>10717</v>
      </c>
      <c r="H68" s="166">
        <v>18924</v>
      </c>
      <c r="I68" s="166">
        <v>22167</v>
      </c>
      <c r="J68" s="181">
        <f>IFERROR(I68/H68-1,"-")</f>
        <v>0.17136968928344953</v>
      </c>
      <c r="K68" s="165">
        <f t="shared" si="25"/>
        <v>3243</v>
      </c>
      <c r="L68" s="167">
        <f t="shared" si="24"/>
        <v>5.191012735743566E-3</v>
      </c>
    </row>
    <row r="69" spans="1:12" x14ac:dyDescent="0.25">
      <c r="A69" s="1"/>
      <c r="B69" s="161" t="s">
        <v>109</v>
      </c>
      <c r="C69" s="162">
        <v>76330</v>
      </c>
      <c r="D69" s="162">
        <v>23848</v>
      </c>
      <c r="E69" s="162">
        <v>14532</v>
      </c>
      <c r="F69" s="162">
        <v>95117</v>
      </c>
      <c r="G69" s="162">
        <v>107863</v>
      </c>
      <c r="H69" s="162">
        <v>137900</v>
      </c>
      <c r="I69" s="162">
        <v>114236</v>
      </c>
      <c r="J69" s="180">
        <f>IFERROR(I69/H69-1,"-")</f>
        <v>-0.17160261058738213</v>
      </c>
      <c r="K69" s="161">
        <f t="shared" si="25"/>
        <v>-23664</v>
      </c>
      <c r="L69" s="163">
        <f t="shared" si="24"/>
        <v>2.6751501370523845E-2</v>
      </c>
    </row>
    <row r="70" spans="1:12" s="57" customFormat="1" x14ac:dyDescent="0.25">
      <c r="B70" s="165" t="s">
        <v>112</v>
      </c>
      <c r="C70" s="166">
        <v>33900</v>
      </c>
      <c r="D70" s="166">
        <v>9202</v>
      </c>
      <c r="E70" s="166">
        <v>1497</v>
      </c>
      <c r="F70" s="166">
        <v>45339</v>
      </c>
      <c r="G70" s="166">
        <v>40154</v>
      </c>
      <c r="H70" s="166">
        <v>59318</v>
      </c>
      <c r="I70" s="166">
        <v>58793</v>
      </c>
      <c r="J70" s="181">
        <f t="shared" ref="J70:J77" si="26">IFERROR(I70/H70-1,"-")</f>
        <v>-8.8506018409252318E-3</v>
      </c>
      <c r="K70" s="165">
        <f t="shared" si="25"/>
        <v>-525</v>
      </c>
      <c r="L70" s="167">
        <f t="shared" si="24"/>
        <v>1.3767998004807665E-2</v>
      </c>
    </row>
    <row r="71" spans="1:12" s="57" customFormat="1" x14ac:dyDescent="0.25">
      <c r="B71" s="165" t="s">
        <v>115</v>
      </c>
      <c r="C71" s="166">
        <v>8868</v>
      </c>
      <c r="D71" s="166">
        <v>3027</v>
      </c>
      <c r="E71" s="166">
        <v>2209</v>
      </c>
      <c r="F71" s="166">
        <v>6894</v>
      </c>
      <c r="G71" s="166">
        <v>7744</v>
      </c>
      <c r="H71" s="166">
        <v>7964</v>
      </c>
      <c r="I71" s="166">
        <v>7984</v>
      </c>
      <c r="J71" s="181">
        <f t="shared" si="26"/>
        <v>2.5113008538422132E-3</v>
      </c>
      <c r="K71" s="165">
        <f t="shared" si="25"/>
        <v>20</v>
      </c>
      <c r="L71" s="167">
        <f t="shared" si="24"/>
        <v>1.8696731935840048E-3</v>
      </c>
    </row>
    <row r="72" spans="1:12" x14ac:dyDescent="0.25">
      <c r="A72" s="1"/>
      <c r="B72" s="165" t="s">
        <v>118</v>
      </c>
      <c r="C72" s="166">
        <v>8552</v>
      </c>
      <c r="D72" s="166">
        <v>2945</v>
      </c>
      <c r="E72" s="166">
        <v>2714</v>
      </c>
      <c r="F72" s="166">
        <v>11858</v>
      </c>
      <c r="G72" s="166">
        <v>12639</v>
      </c>
      <c r="H72" s="166">
        <v>15918</v>
      </c>
      <c r="I72" s="166">
        <v>8150</v>
      </c>
      <c r="J72" s="181">
        <f t="shared" si="26"/>
        <v>-0.48800100515140088</v>
      </c>
      <c r="K72" s="165">
        <f t="shared" si="25"/>
        <v>-7768</v>
      </c>
      <c r="L72" s="167">
        <f t="shared" si="24"/>
        <v>1.9085466592822693E-3</v>
      </c>
    </row>
    <row r="73" spans="1:12" x14ac:dyDescent="0.25">
      <c r="A73" s="1"/>
      <c r="B73" s="165" t="s">
        <v>125</v>
      </c>
      <c r="C73" s="166">
        <v>1543</v>
      </c>
      <c r="D73" s="166">
        <v>283</v>
      </c>
      <c r="E73" s="166">
        <v>662</v>
      </c>
      <c r="F73" s="166">
        <v>2773</v>
      </c>
      <c r="G73" s="166">
        <v>3271</v>
      </c>
      <c r="H73" s="166">
        <v>5075</v>
      </c>
      <c r="I73" s="166">
        <v>4211</v>
      </c>
      <c r="J73" s="181">
        <f t="shared" si="26"/>
        <v>-0.17024630541871921</v>
      </c>
      <c r="K73" s="165">
        <f t="shared" si="25"/>
        <v>-864</v>
      </c>
      <c r="L73" s="167">
        <f t="shared" si="24"/>
        <v>9.8612147021320687E-4</v>
      </c>
    </row>
    <row r="74" spans="1:12" x14ac:dyDescent="0.25">
      <c r="A74" s="1"/>
      <c r="B74" s="165" t="s">
        <v>121</v>
      </c>
      <c r="C74" s="166">
        <v>1744</v>
      </c>
      <c r="D74" s="166">
        <v>740</v>
      </c>
      <c r="E74" s="166">
        <v>1185</v>
      </c>
      <c r="F74" s="166">
        <v>2648</v>
      </c>
      <c r="G74" s="166">
        <v>2460</v>
      </c>
      <c r="H74" s="166">
        <v>3387</v>
      </c>
      <c r="I74" s="166">
        <v>2348</v>
      </c>
      <c r="J74" s="181">
        <f t="shared" si="26"/>
        <v>-0.30676114555653966</v>
      </c>
      <c r="K74" s="165">
        <f t="shared" si="25"/>
        <v>-1039</v>
      </c>
      <c r="L74" s="167">
        <f t="shared" si="24"/>
        <v>5.4984877987665872E-4</v>
      </c>
    </row>
    <row r="75" spans="1:12" x14ac:dyDescent="0.25">
      <c r="A75" s="1"/>
      <c r="B75" s="165" t="s">
        <v>130</v>
      </c>
      <c r="C75" s="166">
        <v>1431</v>
      </c>
      <c r="D75" s="166">
        <v>833</v>
      </c>
      <c r="E75" s="166">
        <v>2</v>
      </c>
      <c r="F75" s="166">
        <v>1453</v>
      </c>
      <c r="G75" s="166">
        <v>3944</v>
      </c>
      <c r="H75" s="166">
        <v>2835</v>
      </c>
      <c r="I75" s="166">
        <v>1809</v>
      </c>
      <c r="J75" s="181">
        <f t="shared" si="26"/>
        <v>-0.36190476190476195</v>
      </c>
      <c r="K75" s="165">
        <f t="shared" si="25"/>
        <v>-1026</v>
      </c>
      <c r="L75" s="167">
        <f t="shared" si="24"/>
        <v>4.2362710510940186E-4</v>
      </c>
    </row>
    <row r="76" spans="1:12" x14ac:dyDescent="0.25">
      <c r="A76" s="164" t="s">
        <v>146</v>
      </c>
      <c r="B76" s="165" t="s">
        <v>133</v>
      </c>
      <c r="C76" s="166">
        <v>1565</v>
      </c>
      <c r="D76" s="166">
        <v>961</v>
      </c>
      <c r="E76" s="166">
        <v>0</v>
      </c>
      <c r="F76" s="166">
        <v>496</v>
      </c>
      <c r="G76" s="166">
        <v>1097</v>
      </c>
      <c r="H76" s="166">
        <v>2071</v>
      </c>
      <c r="I76" s="166">
        <v>2368</v>
      </c>
      <c r="J76" s="181">
        <f t="shared" si="26"/>
        <v>0.14340898116851752</v>
      </c>
      <c r="K76" s="165">
        <f t="shared" si="25"/>
        <v>297</v>
      </c>
      <c r="L76" s="167">
        <f t="shared" si="24"/>
        <v>5.5453232996078693E-4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18727</v>
      </c>
      <c r="D77" s="171">
        <f t="shared" ref="D77:I77" si="28">D69-SUM(D70:D76)</f>
        <v>5857</v>
      </c>
      <c r="E77" s="171">
        <f t="shared" si="28"/>
        <v>6263</v>
      </c>
      <c r="F77" s="171">
        <f t="shared" si="28"/>
        <v>23656</v>
      </c>
      <c r="G77" s="171">
        <f t="shared" si="28"/>
        <v>36554</v>
      </c>
      <c r="H77" s="171">
        <f t="shared" si="28"/>
        <v>41332</v>
      </c>
      <c r="I77" s="171">
        <f t="shared" si="28"/>
        <v>28573</v>
      </c>
      <c r="J77" s="182">
        <f t="shared" si="26"/>
        <v>-0.30869544178844477</v>
      </c>
      <c r="K77" s="170">
        <f>I77-H77</f>
        <v>-12759</v>
      </c>
      <c r="L77" s="172">
        <f t="shared" si="24"/>
        <v>6.6911538276898507E-3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626650</v>
      </c>
      <c r="D79" s="178">
        <v>206914</v>
      </c>
      <c r="E79" s="178">
        <v>177367</v>
      </c>
      <c r="F79" s="178">
        <v>532479</v>
      </c>
      <c r="G79" s="178">
        <v>616430</v>
      </c>
      <c r="H79" s="178">
        <v>713747</v>
      </c>
      <c r="I79" s="178">
        <v>731835</v>
      </c>
      <c r="J79" s="179">
        <f>IFERROR(I79/H79-1,"-")</f>
        <v>2.5342313172594721E-2</v>
      </c>
      <c r="K79" s="178">
        <f>I79-H79</f>
        <v>18088</v>
      </c>
      <c r="L79" s="179">
        <f t="shared" ref="L79:L91" si="29">I79/I$9</f>
        <v>0.17137929379090056</v>
      </c>
    </row>
    <row r="80" spans="1:12" x14ac:dyDescent="0.25">
      <c r="A80" s="1" t="s">
        <v>98</v>
      </c>
      <c r="B80" s="161" t="s">
        <v>99</v>
      </c>
      <c r="C80" s="162">
        <v>280167</v>
      </c>
      <c r="D80" s="162">
        <v>71683</v>
      </c>
      <c r="E80" s="162">
        <v>106133</v>
      </c>
      <c r="F80" s="162">
        <v>260829</v>
      </c>
      <c r="G80" s="162">
        <v>272716</v>
      </c>
      <c r="H80" s="162">
        <v>296748</v>
      </c>
      <c r="I80" s="162">
        <v>309306</v>
      </c>
      <c r="J80" s="180">
        <f>IFERROR(I80/H80-1,"-")</f>
        <v>4.2318735088357817E-2</v>
      </c>
      <c r="K80" s="161">
        <f t="shared" ref="K80:K90" si="30">I80-H80</f>
        <v>12558</v>
      </c>
      <c r="L80" s="163">
        <f t="shared" si="29"/>
        <v>7.2432507116068912E-2</v>
      </c>
    </row>
    <row r="81" spans="1:12" x14ac:dyDescent="0.25">
      <c r="A81" s="164" t="s">
        <v>105</v>
      </c>
      <c r="B81" s="165" t="s">
        <v>105</v>
      </c>
      <c r="C81" s="166">
        <v>51635</v>
      </c>
      <c r="D81" s="166">
        <v>13872</v>
      </c>
      <c r="E81" s="166">
        <v>39001</v>
      </c>
      <c r="F81" s="166">
        <v>70699</v>
      </c>
      <c r="G81" s="166">
        <v>69255</v>
      </c>
      <c r="H81" s="166">
        <v>82235</v>
      </c>
      <c r="I81" s="166">
        <v>72797</v>
      </c>
      <c r="J81" s="181">
        <f>IFERROR(I81/H81-1,"-")</f>
        <v>-0.11476865081777832</v>
      </c>
      <c r="K81" s="165">
        <f t="shared" si="30"/>
        <v>-9438</v>
      </c>
      <c r="L81" s="167">
        <f t="shared" si="29"/>
        <v>1.7047419773714278E-2</v>
      </c>
    </row>
    <row r="82" spans="1:12" x14ac:dyDescent="0.25">
      <c r="A82" s="164" t="s">
        <v>102</v>
      </c>
      <c r="B82" s="165" t="s">
        <v>102</v>
      </c>
      <c r="C82" s="166">
        <v>228532</v>
      </c>
      <c r="D82" s="166">
        <v>57811</v>
      </c>
      <c r="E82" s="166">
        <v>67132</v>
      </c>
      <c r="F82" s="166">
        <v>190130</v>
      </c>
      <c r="G82" s="166">
        <v>203461</v>
      </c>
      <c r="H82" s="166">
        <v>214513</v>
      </c>
      <c r="I82" s="166">
        <v>236509</v>
      </c>
      <c r="J82" s="181">
        <f>IFERROR(I82/H82-1,"-")</f>
        <v>0.10253924004605786</v>
      </c>
      <c r="K82" s="165">
        <f t="shared" si="30"/>
        <v>21996</v>
      </c>
      <c r="L82" s="167">
        <f t="shared" si="29"/>
        <v>5.538508734235463E-2</v>
      </c>
    </row>
    <row r="83" spans="1:12" x14ac:dyDescent="0.25">
      <c r="A83" s="1"/>
      <c r="B83" s="161" t="s">
        <v>109</v>
      </c>
      <c r="C83" s="162">
        <v>346483</v>
      </c>
      <c r="D83" s="162">
        <v>135231</v>
      </c>
      <c r="E83" s="162">
        <v>71234</v>
      </c>
      <c r="F83" s="162">
        <v>271650</v>
      </c>
      <c r="G83" s="162">
        <v>343714</v>
      </c>
      <c r="H83" s="162">
        <v>416999</v>
      </c>
      <c r="I83" s="162">
        <v>422529</v>
      </c>
      <c r="J83" s="180">
        <f>IFERROR(I83/H83-1,"-")</f>
        <v>1.3261422689263114E-2</v>
      </c>
      <c r="K83" s="161">
        <f t="shared" si="30"/>
        <v>5530</v>
      </c>
      <c r="L83" s="163">
        <f t="shared" si="29"/>
        <v>9.8946786674831658E-2</v>
      </c>
    </row>
    <row r="84" spans="1:12" s="57" customFormat="1" x14ac:dyDescent="0.25">
      <c r="B84" s="165" t="s">
        <v>112</v>
      </c>
      <c r="C84" s="166">
        <v>57478</v>
      </c>
      <c r="D84" s="166">
        <v>22072</v>
      </c>
      <c r="E84" s="166">
        <v>4933</v>
      </c>
      <c r="F84" s="166">
        <v>52946</v>
      </c>
      <c r="G84" s="166">
        <v>69206</v>
      </c>
      <c r="H84" s="166">
        <v>85297</v>
      </c>
      <c r="I84" s="166">
        <v>88987</v>
      </c>
      <c r="J84" s="181">
        <f t="shared" ref="J84:J91" si="31">IFERROR(I84/H84-1,"-")</f>
        <v>4.3260607055347844E-2</v>
      </c>
      <c r="K84" s="165">
        <f t="shared" si="30"/>
        <v>3690</v>
      </c>
      <c r="L84" s="167">
        <f t="shared" si="29"/>
        <v>2.0838753566816109E-2</v>
      </c>
    </row>
    <row r="85" spans="1:12" s="57" customFormat="1" x14ac:dyDescent="0.25">
      <c r="B85" s="165" t="s">
        <v>115</v>
      </c>
      <c r="C85" s="166">
        <v>135549</v>
      </c>
      <c r="D85" s="166">
        <v>49358</v>
      </c>
      <c r="E85" s="166">
        <v>17420</v>
      </c>
      <c r="F85" s="166">
        <v>85795</v>
      </c>
      <c r="G85" s="166">
        <v>100655</v>
      </c>
      <c r="H85" s="166">
        <v>114995</v>
      </c>
      <c r="I85" s="166">
        <v>113008</v>
      </c>
      <c r="J85" s="181">
        <f t="shared" si="31"/>
        <v>-1.7279012130962168E-2</v>
      </c>
      <c r="K85" s="165">
        <f t="shared" si="30"/>
        <v>-1987</v>
      </c>
      <c r="L85" s="167">
        <f t="shared" si="29"/>
        <v>2.6463931395358367E-2</v>
      </c>
    </row>
    <row r="86" spans="1:12" x14ac:dyDescent="0.25">
      <c r="A86" s="1"/>
      <c r="B86" s="165" t="s">
        <v>118</v>
      </c>
      <c r="C86" s="166">
        <v>19779</v>
      </c>
      <c r="D86" s="166">
        <v>7451</v>
      </c>
      <c r="E86" s="166">
        <v>11314</v>
      </c>
      <c r="F86" s="166">
        <v>23046</v>
      </c>
      <c r="G86" s="166">
        <v>31183</v>
      </c>
      <c r="H86" s="166">
        <v>46820</v>
      </c>
      <c r="I86" s="166">
        <v>46973</v>
      </c>
      <c r="J86" s="181">
        <f t="shared" si="31"/>
        <v>3.2678342588636777E-3</v>
      </c>
      <c r="K86" s="165">
        <f t="shared" si="30"/>
        <v>153</v>
      </c>
      <c r="L86" s="167">
        <f t="shared" si="29"/>
        <v>1.1000019905087857E-2</v>
      </c>
    </row>
    <row r="87" spans="1:12" x14ac:dyDescent="0.25">
      <c r="A87" s="1"/>
      <c r="B87" s="165" t="s">
        <v>125</v>
      </c>
      <c r="C87" s="166">
        <v>8096</v>
      </c>
      <c r="D87" s="166">
        <v>2108</v>
      </c>
      <c r="E87" s="166">
        <v>2127</v>
      </c>
      <c r="F87" s="166">
        <v>8390</v>
      </c>
      <c r="G87" s="166">
        <v>9035</v>
      </c>
      <c r="H87" s="166">
        <v>14024</v>
      </c>
      <c r="I87" s="166">
        <v>12805</v>
      </c>
      <c r="J87" s="181">
        <f t="shared" si="31"/>
        <v>-8.6922418710781546E-2</v>
      </c>
      <c r="K87" s="165">
        <f t="shared" si="30"/>
        <v>-1219</v>
      </c>
      <c r="L87" s="167">
        <f t="shared" si="29"/>
        <v>2.9986429413631239E-3</v>
      </c>
    </row>
    <row r="88" spans="1:12" x14ac:dyDescent="0.25">
      <c r="A88" s="1"/>
      <c r="B88" s="165" t="s">
        <v>121</v>
      </c>
      <c r="C88" s="166">
        <v>5453</v>
      </c>
      <c r="D88" s="166">
        <v>1570</v>
      </c>
      <c r="E88" s="166">
        <v>2111</v>
      </c>
      <c r="F88" s="166">
        <v>4351</v>
      </c>
      <c r="G88" s="166">
        <v>5046</v>
      </c>
      <c r="H88" s="166">
        <v>6755</v>
      </c>
      <c r="I88" s="166">
        <v>6973</v>
      </c>
      <c r="J88" s="181">
        <f t="shared" si="31"/>
        <v>3.2272390821613595E-2</v>
      </c>
      <c r="K88" s="165">
        <f t="shared" si="30"/>
        <v>218</v>
      </c>
      <c r="L88" s="167">
        <f t="shared" si="29"/>
        <v>1.6329197368313208E-3</v>
      </c>
    </row>
    <row r="89" spans="1:12" x14ac:dyDescent="0.25">
      <c r="A89" s="1"/>
      <c r="B89" s="165" t="s">
        <v>130</v>
      </c>
      <c r="C89" s="166">
        <v>6973</v>
      </c>
      <c r="D89" s="166">
        <v>4103</v>
      </c>
      <c r="E89" s="166">
        <v>431</v>
      </c>
      <c r="F89" s="166">
        <v>4928</v>
      </c>
      <c r="G89" s="166">
        <v>7046</v>
      </c>
      <c r="H89" s="166">
        <v>6284</v>
      </c>
      <c r="I89" s="166">
        <v>6612</v>
      </c>
      <c r="J89" s="181">
        <f t="shared" si="31"/>
        <v>5.2196053469127923E-2</v>
      </c>
      <c r="K89" s="165">
        <f t="shared" si="30"/>
        <v>328</v>
      </c>
      <c r="L89" s="167">
        <f t="shared" si="29"/>
        <v>1.5483816578128055E-3</v>
      </c>
    </row>
    <row r="90" spans="1:12" x14ac:dyDescent="0.25">
      <c r="A90" s="164" t="s">
        <v>146</v>
      </c>
      <c r="B90" s="165" t="s">
        <v>133</v>
      </c>
      <c r="C90" s="166">
        <v>9372</v>
      </c>
      <c r="D90" s="166">
        <v>6563</v>
      </c>
      <c r="E90" s="166">
        <v>599</v>
      </c>
      <c r="F90" s="166">
        <v>4366</v>
      </c>
      <c r="G90" s="166">
        <v>7310</v>
      </c>
      <c r="H90" s="166">
        <v>7895</v>
      </c>
      <c r="I90" s="166">
        <v>5466</v>
      </c>
      <c r="J90" s="181">
        <f t="shared" si="31"/>
        <v>-0.30766307789740344</v>
      </c>
      <c r="K90" s="165">
        <f t="shared" si="30"/>
        <v>-2429</v>
      </c>
      <c r="L90" s="167">
        <f t="shared" si="29"/>
        <v>1.2800142379922558E-3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103783</v>
      </c>
      <c r="D91" s="171">
        <f t="shared" ref="D91:I91" si="33">D83-SUM(D84:D90)</f>
        <v>42006</v>
      </c>
      <c r="E91" s="171">
        <f t="shared" si="33"/>
        <v>32299</v>
      </c>
      <c r="F91" s="171">
        <f t="shared" si="33"/>
        <v>87828</v>
      </c>
      <c r="G91" s="171">
        <f t="shared" si="33"/>
        <v>114233</v>
      </c>
      <c r="H91" s="171">
        <f t="shared" si="33"/>
        <v>134929</v>
      </c>
      <c r="I91" s="171">
        <f t="shared" si="33"/>
        <v>141705</v>
      </c>
      <c r="J91" s="182">
        <f t="shared" si="31"/>
        <v>5.0219004068806639E-2</v>
      </c>
      <c r="K91" s="170">
        <f>I91-H91</f>
        <v>6776</v>
      </c>
      <c r="L91" s="172">
        <f t="shared" si="29"/>
        <v>3.3184123233569812E-2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37387</v>
      </c>
      <c r="D93" s="178">
        <v>16374</v>
      </c>
      <c r="E93" s="178">
        <v>17855</v>
      </c>
      <c r="F93" s="178">
        <v>34377</v>
      </c>
      <c r="G93" s="178">
        <v>41604</v>
      </c>
      <c r="H93" s="178">
        <v>38605</v>
      </c>
      <c r="I93" s="178">
        <v>37957</v>
      </c>
      <c r="J93" s="179">
        <f>IFERROR(I93/H93-1,"-")</f>
        <v>-1.6785390493459396E-2</v>
      </c>
      <c r="K93" s="178">
        <f>I93-H93</f>
        <v>-648</v>
      </c>
      <c r="L93" s="179">
        <f t="shared" ref="L93:L105" si="34">I93/I$9</f>
        <v>8.8886755271628346E-3</v>
      </c>
    </row>
    <row r="94" spans="1:12" x14ac:dyDescent="0.25">
      <c r="A94" s="1" t="s">
        <v>98</v>
      </c>
      <c r="B94" s="161" t="s">
        <v>99</v>
      </c>
      <c r="C94" s="162">
        <v>24136</v>
      </c>
      <c r="D94" s="162">
        <v>9870</v>
      </c>
      <c r="E94" s="162">
        <v>11100</v>
      </c>
      <c r="F94" s="162">
        <v>21675</v>
      </c>
      <c r="G94" s="162">
        <v>27233</v>
      </c>
      <c r="H94" s="162">
        <v>22651</v>
      </c>
      <c r="I94" s="162">
        <v>22770</v>
      </c>
      <c r="J94" s="180">
        <f>IFERROR(I94/H94-1,"-")</f>
        <v>5.2536311862609875E-3</v>
      </c>
      <c r="K94" s="161">
        <f t="shared" ref="K94:K104" si="35">I94-H94</f>
        <v>119</v>
      </c>
      <c r="L94" s="163">
        <f t="shared" si="34"/>
        <v>5.3322217707800334E-3</v>
      </c>
    </row>
    <row r="95" spans="1:12" x14ac:dyDescent="0.25">
      <c r="A95" s="164" t="s">
        <v>105</v>
      </c>
      <c r="B95" s="165" t="s">
        <v>105</v>
      </c>
      <c r="C95" s="166">
        <v>11713</v>
      </c>
      <c r="D95" s="166">
        <v>5398</v>
      </c>
      <c r="E95" s="166">
        <v>5615</v>
      </c>
      <c r="F95" s="166">
        <v>10123</v>
      </c>
      <c r="G95" s="166">
        <v>8763</v>
      </c>
      <c r="H95" s="166">
        <v>6545</v>
      </c>
      <c r="I95" s="166">
        <v>8085</v>
      </c>
      <c r="J95" s="181">
        <f>IFERROR(I95/H95-1,"-")</f>
        <v>0.23529411764705888</v>
      </c>
      <c r="K95" s="165">
        <f t="shared" si="35"/>
        <v>1540</v>
      </c>
      <c r="L95" s="167">
        <f t="shared" si="34"/>
        <v>1.8933251215088524E-3</v>
      </c>
    </row>
    <row r="96" spans="1:12" x14ac:dyDescent="0.25">
      <c r="A96" s="164" t="s">
        <v>102</v>
      </c>
      <c r="B96" s="165" t="s">
        <v>102</v>
      </c>
      <c r="C96" s="166">
        <v>12423</v>
      </c>
      <c r="D96" s="166">
        <v>4472</v>
      </c>
      <c r="E96" s="166">
        <v>5485</v>
      </c>
      <c r="F96" s="166">
        <v>11552</v>
      </c>
      <c r="G96" s="166">
        <v>18470</v>
      </c>
      <c r="H96" s="166">
        <v>16106</v>
      </c>
      <c r="I96" s="166">
        <v>14685</v>
      </c>
      <c r="J96" s="181">
        <f>IFERROR(I96/H96-1,"-")</f>
        <v>-8.8227989569104714E-2</v>
      </c>
      <c r="K96" s="165">
        <f t="shared" si="35"/>
        <v>-1421</v>
      </c>
      <c r="L96" s="167">
        <f t="shared" si="34"/>
        <v>3.438896649271181E-3</v>
      </c>
    </row>
    <row r="97" spans="1:12" x14ac:dyDescent="0.25">
      <c r="A97" s="1"/>
      <c r="B97" s="161" t="s">
        <v>109</v>
      </c>
      <c r="C97" s="162">
        <v>13251</v>
      </c>
      <c r="D97" s="162">
        <v>6504</v>
      </c>
      <c r="E97" s="162">
        <v>6755</v>
      </c>
      <c r="F97" s="162">
        <v>12702</v>
      </c>
      <c r="G97" s="162">
        <v>14371</v>
      </c>
      <c r="H97" s="162">
        <v>15954</v>
      </c>
      <c r="I97" s="162">
        <v>15187</v>
      </c>
      <c r="J97" s="180">
        <f>IFERROR(I97/H97-1,"-")</f>
        <v>-4.8075717688354058E-2</v>
      </c>
      <c r="K97" s="161">
        <f t="shared" si="35"/>
        <v>-767</v>
      </c>
      <c r="L97" s="163">
        <f t="shared" si="34"/>
        <v>3.5564537563828008E-3</v>
      </c>
    </row>
    <row r="98" spans="1:12" s="57" customFormat="1" x14ac:dyDescent="0.25">
      <c r="B98" s="165" t="s">
        <v>112</v>
      </c>
      <c r="C98" s="166">
        <v>1757</v>
      </c>
      <c r="D98" s="166">
        <v>1118</v>
      </c>
      <c r="E98" s="166">
        <v>292</v>
      </c>
      <c r="F98" s="166">
        <v>1681</v>
      </c>
      <c r="G98" s="166">
        <v>2097</v>
      </c>
      <c r="H98" s="166">
        <v>2330</v>
      </c>
      <c r="I98" s="166">
        <v>1911</v>
      </c>
      <c r="J98" s="181">
        <f t="shared" ref="J98:J105" si="36">IFERROR(I98/H98-1,"-")</f>
        <v>-0.17982832618025746</v>
      </c>
      <c r="K98" s="165">
        <f t="shared" si="35"/>
        <v>-419</v>
      </c>
      <c r="L98" s="167">
        <f t="shared" si="34"/>
        <v>4.4751321053845605E-4</v>
      </c>
    </row>
    <row r="99" spans="1:12" s="57" customFormat="1" x14ac:dyDescent="0.25">
      <c r="B99" s="165" t="s">
        <v>115</v>
      </c>
      <c r="C99" s="166">
        <v>2865</v>
      </c>
      <c r="D99" s="166">
        <v>1393</v>
      </c>
      <c r="E99" s="166">
        <v>1167</v>
      </c>
      <c r="F99" s="166">
        <v>2576</v>
      </c>
      <c r="G99" s="166">
        <v>2792</v>
      </c>
      <c r="H99" s="166">
        <v>3232</v>
      </c>
      <c r="I99" s="166">
        <v>2917</v>
      </c>
      <c r="J99" s="181">
        <f t="shared" si="36"/>
        <v>-9.7462871287128716E-2</v>
      </c>
      <c r="K99" s="165">
        <f t="shared" si="35"/>
        <v>-315</v>
      </c>
      <c r="L99" s="167">
        <f t="shared" si="34"/>
        <v>6.8309577977010796E-4</v>
      </c>
    </row>
    <row r="100" spans="1:12" x14ac:dyDescent="0.25">
      <c r="A100" s="1"/>
      <c r="B100" s="165" t="s">
        <v>118</v>
      </c>
      <c r="C100" s="166">
        <v>2734</v>
      </c>
      <c r="D100" s="166">
        <v>1504</v>
      </c>
      <c r="E100" s="166">
        <v>2585</v>
      </c>
      <c r="F100" s="166">
        <v>2515</v>
      </c>
      <c r="G100" s="166">
        <v>2697</v>
      </c>
      <c r="H100" s="166">
        <v>2721</v>
      </c>
      <c r="I100" s="166">
        <v>2633</v>
      </c>
      <c r="J100" s="181">
        <f t="shared" si="36"/>
        <v>-3.2341051084160188E-2</v>
      </c>
      <c r="K100" s="165">
        <f t="shared" si="35"/>
        <v>-88</v>
      </c>
      <c r="L100" s="167">
        <f t="shared" si="34"/>
        <v>6.165893685754865E-4</v>
      </c>
    </row>
    <row r="101" spans="1:12" x14ac:dyDescent="0.25">
      <c r="A101" s="1"/>
      <c r="B101" s="165" t="s">
        <v>125</v>
      </c>
      <c r="C101" s="166">
        <v>447</v>
      </c>
      <c r="D101" s="166">
        <v>291</v>
      </c>
      <c r="E101" s="166">
        <v>132</v>
      </c>
      <c r="F101" s="166">
        <v>897</v>
      </c>
      <c r="G101" s="166">
        <v>680</v>
      </c>
      <c r="H101" s="166">
        <v>748</v>
      </c>
      <c r="I101" s="166">
        <v>676</v>
      </c>
      <c r="J101" s="181">
        <f t="shared" si="36"/>
        <v>-9.6256684491978661E-2</v>
      </c>
      <c r="K101" s="165">
        <f t="shared" si="35"/>
        <v>-72</v>
      </c>
      <c r="L101" s="167">
        <f t="shared" si="34"/>
        <v>1.5830399284353546E-4</v>
      </c>
    </row>
    <row r="102" spans="1:12" x14ac:dyDescent="0.25">
      <c r="A102" s="1"/>
      <c r="B102" s="165" t="s">
        <v>121</v>
      </c>
      <c r="C102" s="166">
        <v>376</v>
      </c>
      <c r="D102" s="166">
        <v>187</v>
      </c>
      <c r="E102" s="166">
        <v>248</v>
      </c>
      <c r="F102" s="166">
        <v>526</v>
      </c>
      <c r="G102" s="166">
        <v>406</v>
      </c>
      <c r="H102" s="166">
        <v>639</v>
      </c>
      <c r="I102" s="166">
        <v>610</v>
      </c>
      <c r="J102" s="181">
        <f t="shared" si="36"/>
        <v>-4.5383411580594668E-2</v>
      </c>
      <c r="K102" s="165">
        <f t="shared" si="35"/>
        <v>-29</v>
      </c>
      <c r="L102" s="167">
        <f t="shared" si="34"/>
        <v>1.4284827756591217E-4</v>
      </c>
    </row>
    <row r="103" spans="1:12" x14ac:dyDescent="0.25">
      <c r="A103" s="1"/>
      <c r="B103" s="165" t="s">
        <v>130</v>
      </c>
      <c r="C103" s="166">
        <v>124</v>
      </c>
      <c r="D103" s="166">
        <v>126</v>
      </c>
      <c r="E103" s="166">
        <v>19</v>
      </c>
      <c r="F103" s="166">
        <v>217</v>
      </c>
      <c r="G103" s="166">
        <v>105</v>
      </c>
      <c r="H103" s="166">
        <v>179</v>
      </c>
      <c r="I103" s="166">
        <v>157</v>
      </c>
      <c r="J103" s="181">
        <f t="shared" si="36"/>
        <v>-0.12290502793296088</v>
      </c>
      <c r="K103" s="165">
        <f t="shared" si="35"/>
        <v>-22</v>
      </c>
      <c r="L103" s="167">
        <f t="shared" si="34"/>
        <v>3.6765868160406904E-5</v>
      </c>
    </row>
    <row r="104" spans="1:12" x14ac:dyDescent="0.25">
      <c r="A104" s="164" t="s">
        <v>146</v>
      </c>
      <c r="B104" s="165" t="s">
        <v>133</v>
      </c>
      <c r="C104" s="166">
        <v>153</v>
      </c>
      <c r="D104" s="166">
        <v>73</v>
      </c>
      <c r="E104" s="166">
        <v>55</v>
      </c>
      <c r="F104" s="166">
        <v>110</v>
      </c>
      <c r="G104" s="166">
        <v>189</v>
      </c>
      <c r="H104" s="166">
        <v>313</v>
      </c>
      <c r="I104" s="166">
        <v>162</v>
      </c>
      <c r="J104" s="181">
        <f t="shared" si="36"/>
        <v>-0.48242811501597449</v>
      </c>
      <c r="K104" s="165">
        <f t="shared" si="35"/>
        <v>-151</v>
      </c>
      <c r="L104" s="167">
        <f t="shared" si="34"/>
        <v>3.7936755681438971E-5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4795</v>
      </c>
      <c r="D105" s="171">
        <f t="shared" ref="D105:I105" si="38">D97-SUM(D98:D104)</f>
        <v>1812</v>
      </c>
      <c r="E105" s="171">
        <f t="shared" si="38"/>
        <v>2257</v>
      </c>
      <c r="F105" s="171">
        <f t="shared" si="38"/>
        <v>4180</v>
      </c>
      <c r="G105" s="171">
        <f t="shared" si="38"/>
        <v>5405</v>
      </c>
      <c r="H105" s="171">
        <f t="shared" si="38"/>
        <v>5792</v>
      </c>
      <c r="I105" s="171">
        <f t="shared" si="38"/>
        <v>6121</v>
      </c>
      <c r="J105" s="182">
        <f t="shared" si="36"/>
        <v>5.6802486187845336E-2</v>
      </c>
      <c r="K105" s="170">
        <f>I105-H105</f>
        <v>329</v>
      </c>
      <c r="L105" s="172">
        <f t="shared" si="34"/>
        <v>1.4334005032474565E-3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115117</v>
      </c>
      <c r="D107" s="178">
        <v>56783</v>
      </c>
      <c r="E107" s="178">
        <v>65785</v>
      </c>
      <c r="F107" s="178">
        <v>150691</v>
      </c>
      <c r="G107" s="178">
        <v>191150</v>
      </c>
      <c r="H107" s="178">
        <v>187665</v>
      </c>
      <c r="I107" s="178">
        <v>199356</v>
      </c>
      <c r="J107" s="179">
        <f>IFERROR(I107/H107-1,"-")</f>
        <v>6.2297178482934923E-2</v>
      </c>
      <c r="K107" s="178">
        <f>I107-H107</f>
        <v>11691</v>
      </c>
      <c r="L107" s="179">
        <f t="shared" ref="L107:L119" si="39">I107/I$9</f>
        <v>4.6684690528573755E-2</v>
      </c>
    </row>
    <row r="108" spans="1:12" x14ac:dyDescent="0.25">
      <c r="A108" s="1" t="s">
        <v>98</v>
      </c>
      <c r="B108" s="161" t="s">
        <v>99</v>
      </c>
      <c r="C108" s="162">
        <v>23030</v>
      </c>
      <c r="D108" s="162">
        <v>17766</v>
      </c>
      <c r="E108" s="162">
        <v>34827</v>
      </c>
      <c r="F108" s="162">
        <v>34685</v>
      </c>
      <c r="G108" s="162">
        <v>41543</v>
      </c>
      <c r="H108" s="162">
        <v>38704</v>
      </c>
      <c r="I108" s="162">
        <v>41975</v>
      </c>
      <c r="J108" s="180">
        <f>IFERROR(I108/H108-1,"-")</f>
        <v>8.4513228606862389E-2</v>
      </c>
      <c r="K108" s="161">
        <f t="shared" ref="K108:K118" si="40">I108-H108</f>
        <v>3271</v>
      </c>
      <c r="L108" s="163">
        <f t="shared" si="39"/>
        <v>9.829600739064203E-3</v>
      </c>
    </row>
    <row r="109" spans="1:12" x14ac:dyDescent="0.25">
      <c r="A109" s="164" t="s">
        <v>105</v>
      </c>
      <c r="B109" s="165" t="s">
        <v>105</v>
      </c>
      <c r="C109" s="166">
        <v>8635</v>
      </c>
      <c r="D109" s="166">
        <v>1974</v>
      </c>
      <c r="E109" s="166">
        <v>20772</v>
      </c>
      <c r="F109" s="166">
        <v>12582</v>
      </c>
      <c r="G109" s="166">
        <v>15999</v>
      </c>
      <c r="H109" s="166">
        <v>12288</v>
      </c>
      <c r="I109" s="166">
        <v>15311</v>
      </c>
      <c r="J109" s="181">
        <f>IFERROR(I109/H109-1,"-")</f>
        <v>0.24601236979166674</v>
      </c>
      <c r="K109" s="165">
        <f t="shared" si="40"/>
        <v>3023</v>
      </c>
      <c r="L109" s="167">
        <f t="shared" si="39"/>
        <v>3.585491766904396E-3</v>
      </c>
    </row>
    <row r="110" spans="1:12" x14ac:dyDescent="0.25">
      <c r="A110" s="164" t="s">
        <v>102</v>
      </c>
      <c r="B110" s="165" t="s">
        <v>102</v>
      </c>
      <c r="C110" s="166">
        <v>14395</v>
      </c>
      <c r="D110" s="166">
        <v>15792</v>
      </c>
      <c r="E110" s="166">
        <v>14055</v>
      </c>
      <c r="F110" s="166">
        <v>22103</v>
      </c>
      <c r="G110" s="166">
        <v>25544</v>
      </c>
      <c r="H110" s="166">
        <v>26416</v>
      </c>
      <c r="I110" s="166">
        <v>26664</v>
      </c>
      <c r="J110" s="181">
        <f>IFERROR(I110/H110-1,"-")</f>
        <v>9.3882495457298099E-3</v>
      </c>
      <c r="K110" s="165">
        <f t="shared" si="40"/>
        <v>248</v>
      </c>
      <c r="L110" s="167">
        <f t="shared" si="39"/>
        <v>6.2441089721598075E-3</v>
      </c>
    </row>
    <row r="111" spans="1:12" x14ac:dyDescent="0.25">
      <c r="A111" s="1"/>
      <c r="B111" s="161" t="s">
        <v>109</v>
      </c>
      <c r="C111" s="162">
        <v>92087</v>
      </c>
      <c r="D111" s="162">
        <v>39017</v>
      </c>
      <c r="E111" s="162">
        <v>30958</v>
      </c>
      <c r="F111" s="162">
        <v>116006</v>
      </c>
      <c r="G111" s="162">
        <v>149607</v>
      </c>
      <c r="H111" s="162">
        <v>148961</v>
      </c>
      <c r="I111" s="162">
        <v>157381</v>
      </c>
      <c r="J111" s="180">
        <f>IFERROR(I111/H111-1,"-")</f>
        <v>5.6524862212256943E-2</v>
      </c>
      <c r="K111" s="161">
        <f t="shared" si="40"/>
        <v>8420</v>
      </c>
      <c r="L111" s="163">
        <f t="shared" si="39"/>
        <v>3.6855089789509549E-2</v>
      </c>
    </row>
    <row r="112" spans="1:12" s="57" customFormat="1" x14ac:dyDescent="0.25">
      <c r="B112" s="165" t="s">
        <v>112</v>
      </c>
      <c r="C112" s="166">
        <v>50483</v>
      </c>
      <c r="D112" s="166">
        <v>20709</v>
      </c>
      <c r="E112" s="166">
        <v>8225</v>
      </c>
      <c r="F112" s="166">
        <v>69301</v>
      </c>
      <c r="G112" s="166">
        <v>96164</v>
      </c>
      <c r="H112" s="166">
        <v>92013</v>
      </c>
      <c r="I112" s="166">
        <v>94532</v>
      </c>
      <c r="J112" s="181">
        <f t="shared" ref="J112:J119" si="41">IFERROR(I112/H112-1,"-")</f>
        <v>2.7376566354754273E-2</v>
      </c>
      <c r="K112" s="165">
        <f t="shared" si="40"/>
        <v>2519</v>
      </c>
      <c r="L112" s="167">
        <f t="shared" si="39"/>
        <v>2.2137267827640673E-2</v>
      </c>
    </row>
    <row r="113" spans="1:12" s="57" customFormat="1" x14ac:dyDescent="0.25">
      <c r="B113" s="165" t="s">
        <v>115</v>
      </c>
      <c r="C113" s="166">
        <v>7697</v>
      </c>
      <c r="D113" s="166">
        <v>2681</v>
      </c>
      <c r="E113" s="166">
        <v>5417</v>
      </c>
      <c r="F113" s="166">
        <v>4959</v>
      </c>
      <c r="G113" s="166">
        <v>6678</v>
      </c>
      <c r="H113" s="166">
        <v>6419</v>
      </c>
      <c r="I113" s="166">
        <v>7423</v>
      </c>
      <c r="J113" s="181">
        <f t="shared" si="41"/>
        <v>0.15641065586539971</v>
      </c>
      <c r="K113" s="165">
        <f t="shared" si="40"/>
        <v>1004</v>
      </c>
      <c r="L113" s="167">
        <f t="shared" si="39"/>
        <v>1.7382996137242069E-3</v>
      </c>
    </row>
    <row r="114" spans="1:12" x14ac:dyDescent="0.25">
      <c r="A114" s="1"/>
      <c r="B114" s="165" t="s">
        <v>118</v>
      </c>
      <c r="C114" s="166">
        <v>10799</v>
      </c>
      <c r="D114" s="166">
        <v>1970</v>
      </c>
      <c r="E114" s="166">
        <v>5329</v>
      </c>
      <c r="F114" s="166">
        <v>7182</v>
      </c>
      <c r="G114" s="166">
        <v>11515</v>
      </c>
      <c r="H114" s="166">
        <v>10432</v>
      </c>
      <c r="I114" s="166">
        <v>12569</v>
      </c>
      <c r="J114" s="181">
        <f t="shared" si="41"/>
        <v>0.20485046012269947</v>
      </c>
      <c r="K114" s="165">
        <f t="shared" si="40"/>
        <v>2137</v>
      </c>
      <c r="L114" s="167">
        <f t="shared" si="39"/>
        <v>2.9433770503704102E-3</v>
      </c>
    </row>
    <row r="115" spans="1:12" x14ac:dyDescent="0.25">
      <c r="A115" s="1"/>
      <c r="B115" s="165" t="s">
        <v>125</v>
      </c>
      <c r="C115" s="166">
        <v>2230</v>
      </c>
      <c r="D115" s="166">
        <v>1136</v>
      </c>
      <c r="E115" s="166">
        <v>1853</v>
      </c>
      <c r="F115" s="166">
        <v>4985</v>
      </c>
      <c r="G115" s="166">
        <v>4884</v>
      </c>
      <c r="H115" s="166">
        <v>4841</v>
      </c>
      <c r="I115" s="166">
        <v>5385</v>
      </c>
      <c r="J115" s="181">
        <f t="shared" si="41"/>
        <v>0.11237347655443086</v>
      </c>
      <c r="K115" s="165">
        <f t="shared" si="40"/>
        <v>544</v>
      </c>
      <c r="L115" s="167">
        <f t="shared" si="39"/>
        <v>1.2610458601515363E-3</v>
      </c>
    </row>
    <row r="116" spans="1:12" x14ac:dyDescent="0.25">
      <c r="A116" s="1"/>
      <c r="B116" s="165" t="s">
        <v>121</v>
      </c>
      <c r="C116" s="166">
        <v>3263</v>
      </c>
      <c r="D116" s="166">
        <v>1539</v>
      </c>
      <c r="E116" s="166">
        <v>2565</v>
      </c>
      <c r="F116" s="166">
        <v>4390</v>
      </c>
      <c r="G116" s="166">
        <v>4301</v>
      </c>
      <c r="H116" s="166">
        <v>3901</v>
      </c>
      <c r="I116" s="166">
        <v>4146</v>
      </c>
      <c r="J116" s="181">
        <f t="shared" si="41"/>
        <v>6.2804409125865268E-2</v>
      </c>
      <c r="K116" s="165">
        <f t="shared" si="40"/>
        <v>245</v>
      </c>
      <c r="L116" s="167">
        <f t="shared" si="39"/>
        <v>9.7089993243978999E-4</v>
      </c>
    </row>
    <row r="117" spans="1:12" x14ac:dyDescent="0.25">
      <c r="A117" s="1"/>
      <c r="B117" s="165" t="s">
        <v>130</v>
      </c>
      <c r="C117" s="166">
        <v>615</v>
      </c>
      <c r="D117" s="166">
        <v>443</v>
      </c>
      <c r="E117" s="166">
        <v>59</v>
      </c>
      <c r="F117" s="166">
        <v>639</v>
      </c>
      <c r="G117" s="166">
        <v>1003</v>
      </c>
      <c r="H117" s="166">
        <v>1217</v>
      </c>
      <c r="I117" s="166">
        <v>1028</v>
      </c>
      <c r="J117" s="181">
        <f t="shared" si="41"/>
        <v>-0.15529991783073127</v>
      </c>
      <c r="K117" s="165">
        <f t="shared" si="40"/>
        <v>-189</v>
      </c>
      <c r="L117" s="167">
        <f t="shared" si="39"/>
        <v>2.40734474324193E-4</v>
      </c>
    </row>
    <row r="118" spans="1:12" x14ac:dyDescent="0.25">
      <c r="A118" s="164" t="s">
        <v>146</v>
      </c>
      <c r="B118" s="165" t="s">
        <v>133</v>
      </c>
      <c r="C118" s="166">
        <v>1126</v>
      </c>
      <c r="D118" s="166">
        <v>1160</v>
      </c>
      <c r="E118" s="166">
        <v>29</v>
      </c>
      <c r="F118" s="166">
        <v>858</v>
      </c>
      <c r="G118" s="166">
        <v>617</v>
      </c>
      <c r="H118" s="166">
        <v>1444</v>
      </c>
      <c r="I118" s="166">
        <v>883</v>
      </c>
      <c r="J118" s="181">
        <f t="shared" si="41"/>
        <v>-0.38850415512465375</v>
      </c>
      <c r="K118" s="165">
        <f t="shared" si="40"/>
        <v>-561</v>
      </c>
      <c r="L118" s="167">
        <f t="shared" si="39"/>
        <v>2.0677873621426305E-4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15874</v>
      </c>
      <c r="D119" s="171">
        <f t="shared" ref="D119:I119" si="43">D111-SUM(D112:D118)</f>
        <v>9379</v>
      </c>
      <c r="E119" s="171">
        <f t="shared" si="43"/>
        <v>7481</v>
      </c>
      <c r="F119" s="171">
        <f t="shared" si="43"/>
        <v>23692</v>
      </c>
      <c r="G119" s="171">
        <f t="shared" si="43"/>
        <v>24445</v>
      </c>
      <c r="H119" s="171">
        <f t="shared" si="43"/>
        <v>28694</v>
      </c>
      <c r="I119" s="171">
        <f t="shared" si="43"/>
        <v>31415</v>
      </c>
      <c r="J119" s="182">
        <f t="shared" si="41"/>
        <v>9.4828187077437898E-2</v>
      </c>
      <c r="K119" s="170">
        <f>I119-H119</f>
        <v>2721</v>
      </c>
      <c r="L119" s="172">
        <f t="shared" si="39"/>
        <v>7.3566862946444775E-3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149330</v>
      </c>
      <c r="D121" s="178">
        <v>62863</v>
      </c>
      <c r="E121" s="178">
        <v>89783</v>
      </c>
      <c r="F121" s="178">
        <v>144568</v>
      </c>
      <c r="G121" s="178">
        <v>165345</v>
      </c>
      <c r="H121" s="178">
        <v>169531</v>
      </c>
      <c r="I121" s="178">
        <v>189188</v>
      </c>
      <c r="J121" s="179">
        <f>IFERROR(I121/H121-1,"-")</f>
        <v>0.11594929540909926</v>
      </c>
      <c r="K121" s="178">
        <f>I121-H121</f>
        <v>19657</v>
      </c>
      <c r="L121" s="179">
        <f t="shared" ref="L121:L133" si="44">I121/I$9</f>
        <v>4.4303573665802939E-2</v>
      </c>
    </row>
    <row r="122" spans="1:12" x14ac:dyDescent="0.25">
      <c r="A122" s="1" t="s">
        <v>98</v>
      </c>
      <c r="B122" s="161" t="s">
        <v>99</v>
      </c>
      <c r="C122" s="162">
        <v>80378</v>
      </c>
      <c r="D122" s="162">
        <v>32394</v>
      </c>
      <c r="E122" s="162">
        <v>59239</v>
      </c>
      <c r="F122" s="162">
        <v>86993</v>
      </c>
      <c r="G122" s="162">
        <v>100243</v>
      </c>
      <c r="H122" s="162">
        <v>104417</v>
      </c>
      <c r="I122" s="162">
        <v>120225</v>
      </c>
      <c r="J122" s="180">
        <f>IFERROR(I122/H122-1,"-")</f>
        <v>0.1513929724087073</v>
      </c>
      <c r="K122" s="161">
        <f t="shared" ref="K122:K132" si="45">I122-H122</f>
        <v>15808</v>
      </c>
      <c r="L122" s="163">
        <f t="shared" si="44"/>
        <v>2.8153990443216054E-2</v>
      </c>
    </row>
    <row r="123" spans="1:12" x14ac:dyDescent="0.25">
      <c r="A123" s="164" t="s">
        <v>105</v>
      </c>
      <c r="B123" s="165" t="s">
        <v>105</v>
      </c>
      <c r="C123" s="166">
        <v>40473</v>
      </c>
      <c r="D123" s="166">
        <v>15419</v>
      </c>
      <c r="E123" s="166">
        <v>30242</v>
      </c>
      <c r="F123" s="166">
        <v>45207</v>
      </c>
      <c r="G123" s="166">
        <v>45339</v>
      </c>
      <c r="H123" s="166">
        <v>50531</v>
      </c>
      <c r="I123" s="166">
        <v>63511</v>
      </c>
      <c r="J123" s="181">
        <f>IFERROR(I123/H123-1,"-")</f>
        <v>0.25687201915655744</v>
      </c>
      <c r="K123" s="165">
        <f t="shared" si="45"/>
        <v>12980</v>
      </c>
      <c r="L123" s="167">
        <f t="shared" si="44"/>
        <v>1.4872847469653522E-2</v>
      </c>
    </row>
    <row r="124" spans="1:12" x14ac:dyDescent="0.25">
      <c r="A124" s="164" t="s">
        <v>102</v>
      </c>
      <c r="B124" s="165" t="s">
        <v>102</v>
      </c>
      <c r="C124" s="166">
        <v>39905</v>
      </c>
      <c r="D124" s="166">
        <v>16975</v>
      </c>
      <c r="E124" s="166">
        <v>28997</v>
      </c>
      <c r="F124" s="166">
        <v>41786</v>
      </c>
      <c r="G124" s="166">
        <v>54904</v>
      </c>
      <c r="H124" s="166">
        <v>53886</v>
      </c>
      <c r="I124" s="166">
        <v>56714</v>
      </c>
      <c r="J124" s="181">
        <f>IFERROR(I124/H124-1,"-")</f>
        <v>5.2481163938685294E-2</v>
      </c>
      <c r="K124" s="165">
        <f t="shared" si="45"/>
        <v>2828</v>
      </c>
      <c r="L124" s="167">
        <f t="shared" si="44"/>
        <v>1.328114297356253E-2</v>
      </c>
    </row>
    <row r="125" spans="1:12" x14ac:dyDescent="0.25">
      <c r="A125" s="1"/>
      <c r="B125" s="161" t="s">
        <v>109</v>
      </c>
      <c r="C125" s="162">
        <v>68952</v>
      </c>
      <c r="D125" s="162">
        <v>30469</v>
      </c>
      <c r="E125" s="162">
        <v>30544</v>
      </c>
      <c r="F125" s="162">
        <v>57575</v>
      </c>
      <c r="G125" s="162">
        <v>65102</v>
      </c>
      <c r="H125" s="162">
        <v>65114</v>
      </c>
      <c r="I125" s="162">
        <v>68963</v>
      </c>
      <c r="J125" s="180">
        <f>IFERROR(I125/H125-1,"-")</f>
        <v>5.9111711767054764E-2</v>
      </c>
      <c r="K125" s="161">
        <f t="shared" si="45"/>
        <v>3849</v>
      </c>
      <c r="L125" s="163">
        <f t="shared" si="44"/>
        <v>1.6149583222586888E-2</v>
      </c>
    </row>
    <row r="126" spans="1:12" s="57" customFormat="1" x14ac:dyDescent="0.25">
      <c r="B126" s="165" t="s">
        <v>112</v>
      </c>
      <c r="C126" s="166">
        <v>7272</v>
      </c>
      <c r="D126" s="166">
        <v>3184</v>
      </c>
      <c r="E126" s="166">
        <v>1094</v>
      </c>
      <c r="F126" s="166">
        <v>6182</v>
      </c>
      <c r="G126" s="166">
        <v>8634</v>
      </c>
      <c r="H126" s="166">
        <v>7829</v>
      </c>
      <c r="I126" s="166">
        <v>7234</v>
      </c>
      <c r="J126" s="181">
        <f t="shared" ref="J126:J133" si="46">IFERROR(I126/H126-1,"-")</f>
        <v>-7.5999489079065063E-2</v>
      </c>
      <c r="K126" s="165">
        <f t="shared" si="45"/>
        <v>-595</v>
      </c>
      <c r="L126" s="167">
        <f t="shared" si="44"/>
        <v>1.6940400654291946E-3</v>
      </c>
    </row>
    <row r="127" spans="1:12" s="57" customFormat="1" x14ac:dyDescent="0.25">
      <c r="B127" s="165" t="s">
        <v>115</v>
      </c>
      <c r="C127" s="166">
        <v>6774</v>
      </c>
      <c r="D127" s="166">
        <v>3368</v>
      </c>
      <c r="E127" s="166">
        <v>3124</v>
      </c>
      <c r="F127" s="166">
        <v>6247</v>
      </c>
      <c r="G127" s="166">
        <v>9339</v>
      </c>
      <c r="H127" s="166">
        <v>8995</v>
      </c>
      <c r="I127" s="166">
        <v>9648</v>
      </c>
      <c r="J127" s="181">
        <f t="shared" si="46"/>
        <v>7.2595886603668669E-2</v>
      </c>
      <c r="K127" s="165">
        <f t="shared" si="45"/>
        <v>653</v>
      </c>
      <c r="L127" s="167">
        <f t="shared" si="44"/>
        <v>2.2593445605834767E-3</v>
      </c>
    </row>
    <row r="128" spans="1:12" x14ac:dyDescent="0.25">
      <c r="A128" s="1"/>
      <c r="B128" s="165" t="s">
        <v>118</v>
      </c>
      <c r="C128" s="166">
        <v>4824</v>
      </c>
      <c r="D128" s="166">
        <v>2241</v>
      </c>
      <c r="E128" s="166">
        <v>4526</v>
      </c>
      <c r="F128" s="166">
        <v>5675</v>
      </c>
      <c r="G128" s="166">
        <v>6182</v>
      </c>
      <c r="H128" s="166">
        <v>6008</v>
      </c>
      <c r="I128" s="166">
        <v>6415</v>
      </c>
      <c r="J128" s="181">
        <f t="shared" si="46"/>
        <v>6.774300932090549E-2</v>
      </c>
      <c r="K128" s="165">
        <f t="shared" si="45"/>
        <v>407</v>
      </c>
      <c r="L128" s="167">
        <f t="shared" si="44"/>
        <v>1.5022486894841422E-3</v>
      </c>
    </row>
    <row r="129" spans="1:12" x14ac:dyDescent="0.25">
      <c r="A129" s="1"/>
      <c r="B129" s="165" t="s">
        <v>125</v>
      </c>
      <c r="C129" s="166">
        <v>1167</v>
      </c>
      <c r="D129" s="166">
        <v>608</v>
      </c>
      <c r="E129" s="166">
        <v>567</v>
      </c>
      <c r="F129" s="166">
        <v>1732</v>
      </c>
      <c r="G129" s="166">
        <v>1847</v>
      </c>
      <c r="H129" s="166">
        <v>1702</v>
      </c>
      <c r="I129" s="166">
        <v>1836</v>
      </c>
      <c r="J129" s="181">
        <f t="shared" si="46"/>
        <v>7.8730904817861269E-2</v>
      </c>
      <c r="K129" s="165">
        <f t="shared" si="45"/>
        <v>134</v>
      </c>
      <c r="L129" s="167">
        <f t="shared" si="44"/>
        <v>4.2994989772297506E-4</v>
      </c>
    </row>
    <row r="130" spans="1:12" x14ac:dyDescent="0.25">
      <c r="A130" s="1"/>
      <c r="B130" s="165" t="s">
        <v>121</v>
      </c>
      <c r="C130" s="166">
        <v>978</v>
      </c>
      <c r="D130" s="166">
        <v>531</v>
      </c>
      <c r="E130" s="166">
        <v>516</v>
      </c>
      <c r="F130" s="166">
        <v>1251</v>
      </c>
      <c r="G130" s="166">
        <v>1281</v>
      </c>
      <c r="H130" s="166">
        <v>1324</v>
      </c>
      <c r="I130" s="166">
        <v>1659</v>
      </c>
      <c r="J130" s="181">
        <f t="shared" si="46"/>
        <v>0.25302114803625386</v>
      </c>
      <c r="K130" s="165">
        <f t="shared" si="45"/>
        <v>335</v>
      </c>
      <c r="L130" s="167">
        <f t="shared" si="44"/>
        <v>3.8850047947843987E-4</v>
      </c>
    </row>
    <row r="131" spans="1:12" x14ac:dyDescent="0.25">
      <c r="A131" s="1"/>
      <c r="B131" s="165" t="s">
        <v>130</v>
      </c>
      <c r="C131" s="166">
        <v>1144</v>
      </c>
      <c r="D131" s="166">
        <v>680</v>
      </c>
      <c r="E131" s="166">
        <v>86</v>
      </c>
      <c r="F131" s="166">
        <v>672</v>
      </c>
      <c r="G131" s="166">
        <v>883</v>
      </c>
      <c r="H131" s="166">
        <v>1004</v>
      </c>
      <c r="I131" s="166">
        <v>800</v>
      </c>
      <c r="J131" s="181">
        <f t="shared" si="46"/>
        <v>-0.20318725099601598</v>
      </c>
      <c r="K131" s="165">
        <f t="shared" si="45"/>
        <v>-204</v>
      </c>
      <c r="L131" s="167">
        <f t="shared" si="44"/>
        <v>1.8734200336513075E-4</v>
      </c>
    </row>
    <row r="132" spans="1:12" x14ac:dyDescent="0.25">
      <c r="A132" s="164" t="s">
        <v>146</v>
      </c>
      <c r="B132" s="165" t="s">
        <v>133</v>
      </c>
      <c r="C132" s="166">
        <v>1718</v>
      </c>
      <c r="D132" s="166">
        <v>1033</v>
      </c>
      <c r="E132" s="166">
        <v>207</v>
      </c>
      <c r="F132" s="166">
        <v>1122</v>
      </c>
      <c r="G132" s="166">
        <v>1593</v>
      </c>
      <c r="H132" s="166">
        <v>1519</v>
      </c>
      <c r="I132" s="166">
        <v>1460</v>
      </c>
      <c r="J132" s="181">
        <f t="shared" si="46"/>
        <v>-3.884134298880848E-2</v>
      </c>
      <c r="K132" s="165">
        <f t="shared" si="45"/>
        <v>-59</v>
      </c>
      <c r="L132" s="167">
        <f t="shared" si="44"/>
        <v>3.4189915614136357E-4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45075</v>
      </c>
      <c r="D133" s="171">
        <f t="shared" ref="D133:I133" si="48">D125-SUM(D126:D132)</f>
        <v>18824</v>
      </c>
      <c r="E133" s="171">
        <f t="shared" si="48"/>
        <v>20424</v>
      </c>
      <c r="F133" s="171">
        <f t="shared" si="48"/>
        <v>34694</v>
      </c>
      <c r="G133" s="171">
        <f t="shared" si="48"/>
        <v>35343</v>
      </c>
      <c r="H133" s="171">
        <f t="shared" si="48"/>
        <v>36733</v>
      </c>
      <c r="I133" s="171">
        <f t="shared" si="48"/>
        <v>39911</v>
      </c>
      <c r="J133" s="182">
        <f t="shared" si="46"/>
        <v>8.6516211580867308E-2</v>
      </c>
      <c r="K133" s="170">
        <f>I133-H133</f>
        <v>3178</v>
      </c>
      <c r="L133" s="172">
        <f t="shared" si="44"/>
        <v>9.3462583703821656E-3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197984</v>
      </c>
      <c r="D135" s="178">
        <v>80740</v>
      </c>
      <c r="E135" s="178">
        <v>68473</v>
      </c>
      <c r="F135" s="178">
        <v>201809</v>
      </c>
      <c r="G135" s="178">
        <v>218175</v>
      </c>
      <c r="H135" s="178">
        <v>230645</v>
      </c>
      <c r="I135" s="178">
        <v>226004</v>
      </c>
      <c r="J135" s="179">
        <f>IFERROR(I135/H135-1,"-")</f>
        <v>-2.0121832253029548E-2</v>
      </c>
      <c r="K135" s="178">
        <f>I135-H135</f>
        <v>-4641</v>
      </c>
      <c r="L135" s="179">
        <f t="shared" ref="L135:L147" si="49">I135/I$9</f>
        <v>5.2925052660666258E-2</v>
      </c>
    </row>
    <row r="136" spans="1:12" x14ac:dyDescent="0.25">
      <c r="A136" s="1" t="s">
        <v>98</v>
      </c>
      <c r="B136" s="161" t="s">
        <v>99</v>
      </c>
      <c r="C136" s="162">
        <v>34597</v>
      </c>
      <c r="D136" s="162">
        <v>11671</v>
      </c>
      <c r="E136" s="162">
        <v>34413</v>
      </c>
      <c r="F136" s="162">
        <v>22548</v>
      </c>
      <c r="G136" s="162">
        <v>25182</v>
      </c>
      <c r="H136" s="162">
        <v>21768</v>
      </c>
      <c r="I136" s="162">
        <v>22583</v>
      </c>
      <c r="J136" s="180">
        <f>IFERROR(I136/H136-1,"-")</f>
        <v>3.7440279309077562E-2</v>
      </c>
      <c r="K136" s="161">
        <f t="shared" ref="K136:K146" si="50">I136-H136</f>
        <v>815</v>
      </c>
      <c r="L136" s="163">
        <f t="shared" si="49"/>
        <v>5.2884305774934344E-3</v>
      </c>
    </row>
    <row r="137" spans="1:12" x14ac:dyDescent="0.25">
      <c r="A137" s="164" t="s">
        <v>105</v>
      </c>
      <c r="B137" s="165" t="s">
        <v>105</v>
      </c>
      <c r="C137" s="166">
        <v>20724</v>
      </c>
      <c r="D137" s="166">
        <v>8355</v>
      </c>
      <c r="E137" s="166">
        <v>26091</v>
      </c>
      <c r="F137" s="166">
        <v>15250</v>
      </c>
      <c r="G137" s="166">
        <v>16233</v>
      </c>
      <c r="H137" s="166">
        <v>13928</v>
      </c>
      <c r="I137" s="166">
        <v>13031</v>
      </c>
      <c r="J137" s="181">
        <f>IFERROR(I137/H137-1,"-")</f>
        <v>-6.4402642159678392E-2</v>
      </c>
      <c r="K137" s="165">
        <f t="shared" si="50"/>
        <v>-897</v>
      </c>
      <c r="L137" s="167">
        <f t="shared" si="49"/>
        <v>3.0515670573137733E-3</v>
      </c>
    </row>
    <row r="138" spans="1:12" x14ac:dyDescent="0.25">
      <c r="A138" s="164" t="s">
        <v>102</v>
      </c>
      <c r="B138" s="165" t="s">
        <v>102</v>
      </c>
      <c r="C138" s="166">
        <v>13873</v>
      </c>
      <c r="D138" s="166">
        <v>3316</v>
      </c>
      <c r="E138" s="166">
        <v>8322</v>
      </c>
      <c r="F138" s="166">
        <v>7298</v>
      </c>
      <c r="G138" s="166">
        <v>8949</v>
      </c>
      <c r="H138" s="166">
        <v>7840</v>
      </c>
      <c r="I138" s="166">
        <v>9552</v>
      </c>
      <c r="J138" s="181">
        <f>IFERROR(I138/H138-1,"-")</f>
        <v>0.21836734693877546</v>
      </c>
      <c r="K138" s="165">
        <f t="shared" si="50"/>
        <v>1712</v>
      </c>
      <c r="L138" s="167">
        <f t="shared" si="49"/>
        <v>2.236863520179661E-3</v>
      </c>
    </row>
    <row r="139" spans="1:12" x14ac:dyDescent="0.25">
      <c r="A139" s="1"/>
      <c r="B139" s="161" t="s">
        <v>109</v>
      </c>
      <c r="C139" s="162">
        <v>163387</v>
      </c>
      <c r="D139" s="162">
        <v>69069</v>
      </c>
      <c r="E139" s="162">
        <v>34060</v>
      </c>
      <c r="F139" s="162">
        <v>179261</v>
      </c>
      <c r="G139" s="162">
        <v>192993</v>
      </c>
      <c r="H139" s="162">
        <v>208877</v>
      </c>
      <c r="I139" s="162">
        <v>203421</v>
      </c>
      <c r="J139" s="180">
        <f>IFERROR(I139/H139-1,"-")</f>
        <v>-2.6120635589365948E-2</v>
      </c>
      <c r="K139" s="161">
        <f t="shared" si="50"/>
        <v>-5456</v>
      </c>
      <c r="L139" s="163">
        <f t="shared" si="49"/>
        <v>4.7636622083172826E-2</v>
      </c>
    </row>
    <row r="140" spans="1:12" s="57" customFormat="1" x14ac:dyDescent="0.25">
      <c r="B140" s="165" t="s">
        <v>112</v>
      </c>
      <c r="C140" s="166">
        <v>80122</v>
      </c>
      <c r="D140" s="166">
        <v>29175</v>
      </c>
      <c r="E140" s="166">
        <v>4339</v>
      </c>
      <c r="F140" s="166">
        <v>76612</v>
      </c>
      <c r="G140" s="166">
        <v>81089</v>
      </c>
      <c r="H140" s="166">
        <v>93384</v>
      </c>
      <c r="I140" s="166">
        <v>95363</v>
      </c>
      <c r="J140" s="181">
        <f t="shared" ref="J140:J147" si="51">IFERROR(I140/H140-1,"-")</f>
        <v>2.1192067163539718E-2</v>
      </c>
      <c r="K140" s="165">
        <f t="shared" si="50"/>
        <v>1979</v>
      </c>
      <c r="L140" s="167">
        <f t="shared" si="49"/>
        <v>2.2331869333636203E-2</v>
      </c>
    </row>
    <row r="141" spans="1:12" s="57" customFormat="1" x14ac:dyDescent="0.25">
      <c r="B141" s="165" t="s">
        <v>115</v>
      </c>
      <c r="C141" s="166">
        <v>11014</v>
      </c>
      <c r="D141" s="166">
        <v>5114</v>
      </c>
      <c r="E141" s="166">
        <v>3626</v>
      </c>
      <c r="F141" s="166">
        <v>12053</v>
      </c>
      <c r="G141" s="166">
        <v>16580</v>
      </c>
      <c r="H141" s="166">
        <v>17738</v>
      </c>
      <c r="I141" s="166">
        <v>16906</v>
      </c>
      <c r="J141" s="181">
        <f t="shared" si="51"/>
        <v>-4.6904949825233966E-2</v>
      </c>
      <c r="K141" s="165">
        <f t="shared" si="50"/>
        <v>-832</v>
      </c>
      <c r="L141" s="167">
        <f t="shared" si="49"/>
        <v>3.9590048861136255E-3</v>
      </c>
    </row>
    <row r="142" spans="1:12" x14ac:dyDescent="0.25">
      <c r="A142" s="1"/>
      <c r="B142" s="165" t="s">
        <v>118</v>
      </c>
      <c r="C142" s="166">
        <v>16096</v>
      </c>
      <c r="D142" s="166">
        <v>5245</v>
      </c>
      <c r="E142" s="166">
        <v>8319</v>
      </c>
      <c r="F142" s="166">
        <v>21874</v>
      </c>
      <c r="G142" s="166">
        <v>19812</v>
      </c>
      <c r="H142" s="166">
        <v>20940</v>
      </c>
      <c r="I142" s="166">
        <v>18317</v>
      </c>
      <c r="J142" s="181">
        <f t="shared" si="51"/>
        <v>-0.12526265520534863</v>
      </c>
      <c r="K142" s="165">
        <f t="shared" si="50"/>
        <v>-2623</v>
      </c>
      <c r="L142" s="167">
        <f t="shared" si="49"/>
        <v>4.2894293445488747E-3</v>
      </c>
    </row>
    <row r="143" spans="1:12" x14ac:dyDescent="0.25">
      <c r="A143" s="1"/>
      <c r="B143" s="165" t="s">
        <v>125</v>
      </c>
      <c r="C143" s="166">
        <v>3535</v>
      </c>
      <c r="D143" s="166">
        <v>1139</v>
      </c>
      <c r="E143" s="166">
        <v>611</v>
      </c>
      <c r="F143" s="166">
        <v>8536</v>
      </c>
      <c r="G143" s="166">
        <v>7720</v>
      </c>
      <c r="H143" s="166">
        <v>5580</v>
      </c>
      <c r="I143" s="166">
        <v>4966</v>
      </c>
      <c r="J143" s="181">
        <f t="shared" si="51"/>
        <v>-0.11003584229390684</v>
      </c>
      <c r="K143" s="165">
        <f t="shared" si="50"/>
        <v>-614</v>
      </c>
      <c r="L143" s="167">
        <f t="shared" si="49"/>
        <v>1.162925485889049E-3</v>
      </c>
    </row>
    <row r="144" spans="1:12" x14ac:dyDescent="0.25">
      <c r="A144" s="1"/>
      <c r="B144" s="165" t="s">
        <v>121</v>
      </c>
      <c r="C144" s="166">
        <v>3539</v>
      </c>
      <c r="D144" s="166">
        <v>1685</v>
      </c>
      <c r="E144" s="166">
        <v>1383</v>
      </c>
      <c r="F144" s="166">
        <v>3755</v>
      </c>
      <c r="G144" s="166">
        <v>4388</v>
      </c>
      <c r="H144" s="166">
        <v>5051</v>
      </c>
      <c r="I144" s="166">
        <v>3720</v>
      </c>
      <c r="J144" s="181">
        <f t="shared" si="51"/>
        <v>-0.26351217580677089</v>
      </c>
      <c r="K144" s="165">
        <f t="shared" si="50"/>
        <v>-1331</v>
      </c>
      <c r="L144" s="167">
        <f t="shared" si="49"/>
        <v>8.7114031564785796E-4</v>
      </c>
    </row>
    <row r="145" spans="1:12" x14ac:dyDescent="0.25">
      <c r="A145" s="1"/>
      <c r="B145" s="165" t="s">
        <v>130</v>
      </c>
      <c r="C145" s="166">
        <v>1925</v>
      </c>
      <c r="D145" s="166">
        <v>2359</v>
      </c>
      <c r="E145" s="166">
        <v>72</v>
      </c>
      <c r="F145" s="166">
        <v>2429</v>
      </c>
      <c r="G145" s="166">
        <v>2769</v>
      </c>
      <c r="H145" s="166">
        <v>2561</v>
      </c>
      <c r="I145" s="166">
        <v>2779</v>
      </c>
      <c r="J145" s="181">
        <f t="shared" si="51"/>
        <v>8.5122998828582652E-2</v>
      </c>
      <c r="K145" s="165">
        <f t="shared" si="50"/>
        <v>218</v>
      </c>
      <c r="L145" s="167">
        <f t="shared" si="49"/>
        <v>6.5077928418962288E-4</v>
      </c>
    </row>
    <row r="146" spans="1:12" x14ac:dyDescent="0.25">
      <c r="A146" s="164" t="s">
        <v>146</v>
      </c>
      <c r="B146" s="165" t="s">
        <v>133</v>
      </c>
      <c r="C146" s="166">
        <v>5533</v>
      </c>
      <c r="D146" s="166">
        <v>4703</v>
      </c>
      <c r="E146" s="166">
        <v>65</v>
      </c>
      <c r="F146" s="166">
        <v>1161</v>
      </c>
      <c r="G146" s="166">
        <v>2076</v>
      </c>
      <c r="H146" s="166">
        <v>1880</v>
      </c>
      <c r="I146" s="166">
        <v>1382</v>
      </c>
      <c r="J146" s="181">
        <f t="shared" si="51"/>
        <v>-0.26489361702127656</v>
      </c>
      <c r="K146" s="165">
        <f t="shared" si="50"/>
        <v>-498</v>
      </c>
      <c r="L146" s="167">
        <f t="shared" si="49"/>
        <v>3.2363331081326335E-4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41623</v>
      </c>
      <c r="D147" s="171">
        <f t="shared" ref="D147:I147" si="53">D139-SUM(D140:D146)</f>
        <v>19649</v>
      </c>
      <c r="E147" s="171">
        <f t="shared" si="53"/>
        <v>15645</v>
      </c>
      <c r="F147" s="171">
        <f t="shared" si="53"/>
        <v>52841</v>
      </c>
      <c r="G147" s="171">
        <f t="shared" si="53"/>
        <v>58559</v>
      </c>
      <c r="H147" s="171">
        <f t="shared" si="53"/>
        <v>61743</v>
      </c>
      <c r="I147" s="171">
        <f t="shared" si="53"/>
        <v>59988</v>
      </c>
      <c r="J147" s="182">
        <f t="shared" si="51"/>
        <v>-2.8424274816578388E-2</v>
      </c>
      <c r="K147" s="170">
        <f>I147-H147</f>
        <v>-1755</v>
      </c>
      <c r="L147" s="172">
        <f t="shared" si="49"/>
        <v>1.4047840122334327E-2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100187</v>
      </c>
      <c r="D149" s="178">
        <v>34288</v>
      </c>
      <c r="E149" s="178">
        <v>37608</v>
      </c>
      <c r="F149" s="178">
        <v>82550</v>
      </c>
      <c r="G149" s="178">
        <v>94165</v>
      </c>
      <c r="H149" s="178">
        <v>96017</v>
      </c>
      <c r="I149" s="178">
        <v>95661</v>
      </c>
      <c r="J149" s="179">
        <f>IFERROR(I149/H149-1,"-")</f>
        <v>-3.7076767655727094E-3</v>
      </c>
      <c r="K149" s="178">
        <f>I149-H149</f>
        <v>-356</v>
      </c>
      <c r="L149" s="179">
        <f t="shared" ref="L149:L161" si="54">I149/I$9</f>
        <v>2.2401654229889715E-2</v>
      </c>
    </row>
    <row r="150" spans="1:12" x14ac:dyDescent="0.25">
      <c r="A150" s="1" t="s">
        <v>98</v>
      </c>
      <c r="B150" s="161" t="s">
        <v>99</v>
      </c>
      <c r="C150" s="162">
        <v>43990</v>
      </c>
      <c r="D150" s="162">
        <v>12944</v>
      </c>
      <c r="E150" s="162">
        <v>24172</v>
      </c>
      <c r="F150" s="162">
        <v>42629</v>
      </c>
      <c r="G150" s="162">
        <v>46779</v>
      </c>
      <c r="H150" s="162">
        <v>41725</v>
      </c>
      <c r="I150" s="162">
        <v>40826</v>
      </c>
      <c r="J150" s="180">
        <f>IFERROR(I150/H150-1,"-")</f>
        <v>-2.1545835829838267E-2</v>
      </c>
      <c r="K150" s="161">
        <f t="shared" ref="K150:K160" si="55">I150-H150</f>
        <v>-899</v>
      </c>
      <c r="L150" s="163">
        <f t="shared" si="54"/>
        <v>9.5605307867310339E-3</v>
      </c>
    </row>
    <row r="151" spans="1:12" x14ac:dyDescent="0.25">
      <c r="A151" s="164" t="s">
        <v>105</v>
      </c>
      <c r="B151" s="165" t="s">
        <v>105</v>
      </c>
      <c r="C151" s="166">
        <v>25975</v>
      </c>
      <c r="D151" s="166">
        <v>6545</v>
      </c>
      <c r="E151" s="166">
        <v>19273</v>
      </c>
      <c r="F151" s="166">
        <v>29602</v>
      </c>
      <c r="G151" s="166">
        <v>33119</v>
      </c>
      <c r="H151" s="166">
        <v>27548</v>
      </c>
      <c r="I151" s="166">
        <v>25081</v>
      </c>
      <c r="J151" s="181">
        <f>IFERROR(I151/H151-1,"-")</f>
        <v>-8.9552780601132587E-2</v>
      </c>
      <c r="K151" s="165">
        <f t="shared" si="55"/>
        <v>-2467</v>
      </c>
      <c r="L151" s="167">
        <f t="shared" si="54"/>
        <v>5.8734059830010546E-3</v>
      </c>
    </row>
    <row r="152" spans="1:12" x14ac:dyDescent="0.25">
      <c r="A152" s="164" t="s">
        <v>102</v>
      </c>
      <c r="B152" s="165" t="s">
        <v>102</v>
      </c>
      <c r="C152" s="166">
        <v>18015</v>
      </c>
      <c r="D152" s="166">
        <v>6399</v>
      </c>
      <c r="E152" s="166">
        <v>4899</v>
      </c>
      <c r="F152" s="166">
        <v>13027</v>
      </c>
      <c r="G152" s="166">
        <v>13660</v>
      </c>
      <c r="H152" s="166">
        <v>14177</v>
      </c>
      <c r="I152" s="166">
        <v>15745</v>
      </c>
      <c r="J152" s="181">
        <f>IFERROR(I152/H152-1,"-")</f>
        <v>0.11060167877548133</v>
      </c>
      <c r="K152" s="165">
        <f t="shared" si="55"/>
        <v>1568</v>
      </c>
      <c r="L152" s="167">
        <f t="shared" si="54"/>
        <v>3.6871248037299792E-3</v>
      </c>
    </row>
    <row r="153" spans="1:12" x14ac:dyDescent="0.25">
      <c r="A153" s="1"/>
      <c r="B153" s="161" t="s">
        <v>109</v>
      </c>
      <c r="C153" s="162">
        <v>56197</v>
      </c>
      <c r="D153" s="162">
        <v>21344</v>
      </c>
      <c r="E153" s="162">
        <v>13436</v>
      </c>
      <c r="F153" s="162">
        <v>39921</v>
      </c>
      <c r="G153" s="162">
        <v>47386</v>
      </c>
      <c r="H153" s="162">
        <v>54292</v>
      </c>
      <c r="I153" s="162">
        <v>54835</v>
      </c>
      <c r="J153" s="180">
        <f>IFERROR(I153/H153-1,"-")</f>
        <v>1.0001473513593151E-2</v>
      </c>
      <c r="K153" s="161">
        <f t="shared" si="55"/>
        <v>543</v>
      </c>
      <c r="L153" s="163">
        <f t="shared" si="54"/>
        <v>1.2841123443158679E-2</v>
      </c>
    </row>
    <row r="154" spans="1:12" s="57" customFormat="1" x14ac:dyDescent="0.25">
      <c r="B154" s="165" t="s">
        <v>112</v>
      </c>
      <c r="C154" s="166">
        <v>17036</v>
      </c>
      <c r="D154" s="166">
        <v>5911</v>
      </c>
      <c r="E154" s="166">
        <v>821</v>
      </c>
      <c r="F154" s="166">
        <v>14431</v>
      </c>
      <c r="G154" s="166">
        <v>15920</v>
      </c>
      <c r="H154" s="166">
        <v>16691</v>
      </c>
      <c r="I154" s="166">
        <v>13997</v>
      </c>
      <c r="J154" s="181">
        <f t="shared" ref="J154:J161" si="56">IFERROR(I154/H154-1,"-")</f>
        <v>-0.16140434964951167</v>
      </c>
      <c r="K154" s="165">
        <f t="shared" si="55"/>
        <v>-2694</v>
      </c>
      <c r="L154" s="167">
        <f t="shared" si="54"/>
        <v>3.2777825263771688E-3</v>
      </c>
    </row>
    <row r="155" spans="1:12" s="57" customFormat="1" x14ac:dyDescent="0.25">
      <c r="B155" s="165" t="s">
        <v>115</v>
      </c>
      <c r="C155" s="166">
        <v>15248</v>
      </c>
      <c r="D155" s="166">
        <v>5994</v>
      </c>
      <c r="E155" s="166">
        <v>2707</v>
      </c>
      <c r="F155" s="166">
        <v>8764</v>
      </c>
      <c r="G155" s="166">
        <v>9305</v>
      </c>
      <c r="H155" s="166">
        <v>9898</v>
      </c>
      <c r="I155" s="166">
        <v>9456</v>
      </c>
      <c r="J155" s="181">
        <f t="shared" si="56"/>
        <v>-4.4655485956758945E-2</v>
      </c>
      <c r="K155" s="165">
        <f t="shared" si="55"/>
        <v>-442</v>
      </c>
      <c r="L155" s="167">
        <f t="shared" si="54"/>
        <v>2.2143824797758453E-3</v>
      </c>
    </row>
    <row r="156" spans="1:12" x14ac:dyDescent="0.25">
      <c r="A156" s="1"/>
      <c r="B156" s="165" t="s">
        <v>118</v>
      </c>
      <c r="C156" s="166">
        <v>7981</v>
      </c>
      <c r="D156" s="166">
        <v>2298</v>
      </c>
      <c r="E156" s="166">
        <v>3435</v>
      </c>
      <c r="F156" s="166">
        <v>4643</v>
      </c>
      <c r="G156" s="166">
        <v>7314</v>
      </c>
      <c r="H156" s="166">
        <v>8818</v>
      </c>
      <c r="I156" s="166">
        <v>13960</v>
      </c>
      <c r="J156" s="181">
        <f t="shared" si="56"/>
        <v>0.58312542526650035</v>
      </c>
      <c r="K156" s="165">
        <f t="shared" si="55"/>
        <v>5142</v>
      </c>
      <c r="L156" s="167">
        <f t="shared" si="54"/>
        <v>3.2691179587215312E-3</v>
      </c>
    </row>
    <row r="157" spans="1:12" x14ac:dyDescent="0.25">
      <c r="A157" s="1"/>
      <c r="B157" s="165" t="s">
        <v>125</v>
      </c>
      <c r="C157" s="166">
        <v>1132</v>
      </c>
      <c r="D157" s="166">
        <v>632</v>
      </c>
      <c r="E157" s="166">
        <v>405</v>
      </c>
      <c r="F157" s="166">
        <v>1151</v>
      </c>
      <c r="G157" s="166">
        <v>1429</v>
      </c>
      <c r="H157" s="166">
        <v>2067</v>
      </c>
      <c r="I157" s="166">
        <v>1773</v>
      </c>
      <c r="J157" s="181">
        <f t="shared" si="56"/>
        <v>-0.14223512336719879</v>
      </c>
      <c r="K157" s="165">
        <f t="shared" si="55"/>
        <v>-294</v>
      </c>
      <c r="L157" s="167">
        <f t="shared" si="54"/>
        <v>4.1519671495797097E-4</v>
      </c>
    </row>
    <row r="158" spans="1:12" x14ac:dyDescent="0.25">
      <c r="A158" s="1"/>
      <c r="B158" s="165" t="s">
        <v>121</v>
      </c>
      <c r="C158" s="166">
        <v>2299</v>
      </c>
      <c r="D158" s="166">
        <v>1101</v>
      </c>
      <c r="E158" s="166">
        <v>1057</v>
      </c>
      <c r="F158" s="166">
        <v>2656</v>
      </c>
      <c r="G158" s="166">
        <v>2466</v>
      </c>
      <c r="H158" s="166">
        <v>2785</v>
      </c>
      <c r="I158" s="166">
        <v>2154</v>
      </c>
      <c r="J158" s="181">
        <f t="shared" si="56"/>
        <v>-0.22657091561938958</v>
      </c>
      <c r="K158" s="165">
        <f t="shared" si="55"/>
        <v>-631</v>
      </c>
      <c r="L158" s="167">
        <f t="shared" si="54"/>
        <v>5.0441834406061449E-4</v>
      </c>
    </row>
    <row r="159" spans="1:12" x14ac:dyDescent="0.25">
      <c r="A159" s="1"/>
      <c r="B159" s="165" t="s">
        <v>130</v>
      </c>
      <c r="C159" s="166">
        <v>423</v>
      </c>
      <c r="D159" s="166">
        <v>437</v>
      </c>
      <c r="E159" s="166">
        <v>38</v>
      </c>
      <c r="F159" s="166">
        <v>324</v>
      </c>
      <c r="G159" s="166">
        <v>510</v>
      </c>
      <c r="H159" s="166">
        <v>368</v>
      </c>
      <c r="I159" s="166">
        <v>349</v>
      </c>
      <c r="J159" s="181">
        <f t="shared" si="56"/>
        <v>-5.1630434782608647E-2</v>
      </c>
      <c r="K159" s="165">
        <f t="shared" si="55"/>
        <v>-19</v>
      </c>
      <c r="L159" s="167">
        <f t="shared" si="54"/>
        <v>8.1727948968038277E-5</v>
      </c>
    </row>
    <row r="160" spans="1:12" x14ac:dyDescent="0.25">
      <c r="A160" s="164" t="s">
        <v>146</v>
      </c>
      <c r="B160" s="165" t="s">
        <v>133</v>
      </c>
      <c r="C160" s="166">
        <v>833</v>
      </c>
      <c r="D160" s="166">
        <v>575</v>
      </c>
      <c r="E160" s="166">
        <v>70</v>
      </c>
      <c r="F160" s="166">
        <v>522</v>
      </c>
      <c r="G160" s="166">
        <v>692</v>
      </c>
      <c r="H160" s="166">
        <v>614</v>
      </c>
      <c r="I160" s="166">
        <v>497</v>
      </c>
      <c r="J160" s="181">
        <f t="shared" si="56"/>
        <v>-0.19055374592833874</v>
      </c>
      <c r="K160" s="165">
        <f t="shared" si="55"/>
        <v>-117</v>
      </c>
      <c r="L160" s="167">
        <f t="shared" si="54"/>
        <v>1.1638621959058747E-4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11245</v>
      </c>
      <c r="D161" s="171">
        <f t="shared" ref="D161:I161" si="58">D153-SUM(D154:D160)</f>
        <v>4396</v>
      </c>
      <c r="E161" s="171">
        <f t="shared" si="58"/>
        <v>4903</v>
      </c>
      <c r="F161" s="171">
        <f t="shared" si="58"/>
        <v>7430</v>
      </c>
      <c r="G161" s="171">
        <f t="shared" si="58"/>
        <v>9750</v>
      </c>
      <c r="H161" s="171">
        <f t="shared" si="58"/>
        <v>13051</v>
      </c>
      <c r="I161" s="171">
        <f t="shared" si="58"/>
        <v>12649</v>
      </c>
      <c r="J161" s="182">
        <f t="shared" si="56"/>
        <v>-3.0802237376446273E-2</v>
      </c>
      <c r="K161" s="170">
        <f>I161-H161</f>
        <v>-402</v>
      </c>
      <c r="L161" s="172">
        <f t="shared" si="54"/>
        <v>2.9621112507069234E-3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076F0-43A3-4F67-BD56-F813FFC8E229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D0DFD-0243-4019-A354-ED042112BA79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157800</v>
      </c>
      <c r="D9" s="121">
        <v>9.3902719852620997E-3</v>
      </c>
      <c r="E9" s="120">
        <v>26469</v>
      </c>
      <c r="F9" s="121">
        <f t="shared" ref="F9:F21" si="4">IFERROR(E9/C9-1,"-")</f>
        <v>-0.83226235741444865</v>
      </c>
      <c r="G9" s="120">
        <v>114870</v>
      </c>
      <c r="H9" s="121">
        <f t="shared" ref="H9:H21" si="5">IFERROR(G9/E9-1,"-")</f>
        <v>3.3397937209565907</v>
      </c>
      <c r="I9" s="120">
        <v>163920</v>
      </c>
      <c r="J9" s="121">
        <f t="shared" ref="J9:J21" si="6">IFERROR(I9/G9-1,"-")</f>
        <v>0.4270044398015147</v>
      </c>
      <c r="K9" s="120">
        <v>173408</v>
      </c>
      <c r="L9" s="121">
        <f t="shared" ref="L9:L21" si="7">IFERROR(K9/I9-1,"-")</f>
        <v>5.7881893606637425E-2</v>
      </c>
      <c r="M9" s="120">
        <v>169944</v>
      </c>
      <c r="N9" s="121">
        <f>IFERROR(M9/K9-1,"-")</f>
        <v>-1.9976010334009975E-2</v>
      </c>
    </row>
    <row r="10" spans="1:15" x14ac:dyDescent="0.25">
      <c r="A10" s="1" t="s">
        <v>74</v>
      </c>
      <c r="B10" s="119" t="s">
        <v>75</v>
      </c>
      <c r="C10" s="120">
        <v>172884</v>
      </c>
      <c r="D10" s="121">
        <v>0.19373593139353429</v>
      </c>
      <c r="E10" s="120">
        <v>18511</v>
      </c>
      <c r="F10" s="121">
        <f t="shared" si="4"/>
        <v>-0.89292820619606206</v>
      </c>
      <c r="G10" s="120">
        <v>141290</v>
      </c>
      <c r="H10" s="121">
        <f t="shared" si="5"/>
        <v>6.6327589001134459</v>
      </c>
      <c r="I10" s="120">
        <v>156374</v>
      </c>
      <c r="J10" s="121">
        <f t="shared" si="6"/>
        <v>0.10675914785193563</v>
      </c>
      <c r="K10" s="120">
        <v>166759</v>
      </c>
      <c r="L10" s="121">
        <f t="shared" si="7"/>
        <v>6.6411295995497888E-2</v>
      </c>
      <c r="M10" s="120">
        <v>168166</v>
      </c>
      <c r="N10" s="121">
        <f t="shared" ref="N10:N16" si="8">IFERROR(M10/K10-1,"-")</f>
        <v>8.437325721550204E-3</v>
      </c>
    </row>
    <row r="11" spans="1:15" x14ac:dyDescent="0.25">
      <c r="A11" s="1" t="s">
        <v>76</v>
      </c>
      <c r="B11" s="119" t="s">
        <v>77</v>
      </c>
      <c r="C11" s="120">
        <v>82007</v>
      </c>
      <c r="D11" s="121">
        <v>-0.47045111131200679</v>
      </c>
      <c r="E11" s="120">
        <v>22143</v>
      </c>
      <c r="F11" s="121">
        <f t="shared" si="4"/>
        <v>-0.72998646457009775</v>
      </c>
      <c r="G11" s="120">
        <v>148905</v>
      </c>
      <c r="H11" s="121">
        <f t="shared" si="5"/>
        <v>5.724698550331933</v>
      </c>
      <c r="I11" s="120">
        <v>146134</v>
      </c>
      <c r="J11" s="121">
        <f t="shared" si="6"/>
        <v>-1.8609180349887566E-2</v>
      </c>
      <c r="K11" s="120">
        <v>176870</v>
      </c>
      <c r="L11" s="121">
        <f t="shared" si="7"/>
        <v>0.21032750762998353</v>
      </c>
      <c r="M11" s="120">
        <v>166403</v>
      </c>
      <c r="N11" s="121">
        <f t="shared" si="8"/>
        <v>-5.9179058065245704E-2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22148</v>
      </c>
      <c r="F12" s="121" t="str">
        <f>IFERROR(E12/C12-1,"-")</f>
        <v>-</v>
      </c>
      <c r="G12" s="120">
        <v>152510</v>
      </c>
      <c r="H12" s="121">
        <f t="shared" si="5"/>
        <v>5.885949069893444</v>
      </c>
      <c r="I12" s="120">
        <v>144835</v>
      </c>
      <c r="J12" s="121">
        <f t="shared" si="6"/>
        <v>-5.0324568880729115E-2</v>
      </c>
      <c r="K12" s="120">
        <v>154662</v>
      </c>
      <c r="L12" s="121">
        <f t="shared" si="7"/>
        <v>6.7849621983636643E-2</v>
      </c>
      <c r="M12" s="120">
        <v>160144</v>
      </c>
      <c r="N12" s="121">
        <f t="shared" si="8"/>
        <v>3.5445034979503687E-2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24096</v>
      </c>
      <c r="F13" s="121" t="str">
        <f t="shared" si="4"/>
        <v>-</v>
      </c>
      <c r="G13" s="120">
        <v>125910</v>
      </c>
      <c r="H13" s="121">
        <f t="shared" si="5"/>
        <v>4.2253486055776897</v>
      </c>
      <c r="I13" s="120">
        <v>140451</v>
      </c>
      <c r="J13" s="121">
        <f t="shared" si="6"/>
        <v>0.11548725279961869</v>
      </c>
      <c r="K13" s="120">
        <v>159924</v>
      </c>
      <c r="L13" s="121">
        <f t="shared" si="7"/>
        <v>0.1386462182540531</v>
      </c>
      <c r="M13" s="120">
        <v>143215</v>
      </c>
      <c r="N13" s="121">
        <f t="shared" si="8"/>
        <v>-0.10448087841724818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18794</v>
      </c>
      <c r="F14" s="121" t="str">
        <f t="shared" si="4"/>
        <v>-</v>
      </c>
      <c r="G14" s="120">
        <v>132220</v>
      </c>
      <c r="H14" s="121">
        <f t="shared" si="5"/>
        <v>6.0352240076620198</v>
      </c>
      <c r="I14" s="120">
        <v>142289</v>
      </c>
      <c r="J14" s="121">
        <f t="shared" si="6"/>
        <v>7.6153380729087949E-2</v>
      </c>
      <c r="K14" s="120">
        <v>157113</v>
      </c>
      <c r="L14" s="121">
        <f t="shared" si="7"/>
        <v>0.10418233313889336</v>
      </c>
      <c r="M14" s="120">
        <v>156124</v>
      </c>
      <c r="N14" s="121">
        <f t="shared" si="8"/>
        <v>-6.2948323817888507E-3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61086</v>
      </c>
      <c r="F15" s="121" t="str">
        <f t="shared" si="4"/>
        <v>-</v>
      </c>
      <c r="G15" s="120">
        <v>159520</v>
      </c>
      <c r="H15" s="121">
        <f t="shared" si="5"/>
        <v>1.6114003208591168</v>
      </c>
      <c r="I15" s="120">
        <v>166431</v>
      </c>
      <c r="J15" s="121">
        <f t="shared" si="6"/>
        <v>4.3323721163490481E-2</v>
      </c>
      <c r="K15" s="120">
        <v>173767</v>
      </c>
      <c r="L15" s="121">
        <f t="shared" si="7"/>
        <v>4.4078326754030117E-2</v>
      </c>
      <c r="M15" s="120">
        <v>187387</v>
      </c>
      <c r="N15" s="121">
        <f t="shared" si="8"/>
        <v>7.8380820293841857E-2</v>
      </c>
    </row>
    <row r="16" spans="1:15" x14ac:dyDescent="0.25">
      <c r="A16" s="1" t="s">
        <v>86</v>
      </c>
      <c r="B16" s="119" t="s">
        <v>87</v>
      </c>
      <c r="C16" s="120">
        <v>60513</v>
      </c>
      <c r="D16" s="121">
        <v>-0.66723673357162494</v>
      </c>
      <c r="E16" s="120">
        <v>94829</v>
      </c>
      <c r="F16" s="121">
        <f t="shared" si="4"/>
        <v>0.56708475864690233</v>
      </c>
      <c r="G16" s="120">
        <v>178525</v>
      </c>
      <c r="H16" s="121">
        <f t="shared" si="5"/>
        <v>0.88259920488458166</v>
      </c>
      <c r="I16" s="120">
        <v>181874</v>
      </c>
      <c r="J16" s="121">
        <f t="shared" si="6"/>
        <v>1.875927741212724E-2</v>
      </c>
      <c r="K16" s="120">
        <v>179514</v>
      </c>
      <c r="L16" s="121">
        <f t="shared" si="7"/>
        <v>-1.2976016362976517E-2</v>
      </c>
      <c r="M16" s="120">
        <v>189132</v>
      </c>
      <c r="N16" s="121">
        <f t="shared" si="8"/>
        <v>5.3577993916908984E-2</v>
      </c>
    </row>
    <row r="17" spans="1:15" x14ac:dyDescent="0.25">
      <c r="A17" s="1" t="s">
        <v>88</v>
      </c>
      <c r="B17" s="119" t="s">
        <v>89</v>
      </c>
      <c r="C17" s="120">
        <v>22909</v>
      </c>
      <c r="D17" s="121">
        <v>-0.86040885964110536</v>
      </c>
      <c r="E17" s="120">
        <v>89027</v>
      </c>
      <c r="F17" s="121">
        <f t="shared" si="4"/>
        <v>2.8861146274389977</v>
      </c>
      <c r="G17" s="120">
        <v>136089</v>
      </c>
      <c r="H17" s="121">
        <f t="shared" si="5"/>
        <v>0.52862614712390621</v>
      </c>
      <c r="I17" s="120">
        <v>150809</v>
      </c>
      <c r="J17" s="121">
        <f t="shared" si="6"/>
        <v>0.10816450998978611</v>
      </c>
      <c r="K17" s="120">
        <v>145872</v>
      </c>
      <c r="L17" s="121">
        <f t="shared" si="7"/>
        <v>-3.2736773004263697E-2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24343</v>
      </c>
      <c r="D18" s="121">
        <v>-0.84925814921232534</v>
      </c>
      <c r="E18" s="120">
        <v>137179</v>
      </c>
      <c r="F18" s="121">
        <f t="shared" si="4"/>
        <v>4.6352544879431461</v>
      </c>
      <c r="G18" s="120">
        <v>154114</v>
      </c>
      <c r="H18" s="121">
        <f t="shared" si="5"/>
        <v>0.12345184029625522</v>
      </c>
      <c r="I18" s="120">
        <v>170708</v>
      </c>
      <c r="J18" s="121">
        <f t="shared" si="6"/>
        <v>0.10767354036622234</v>
      </c>
      <c r="K18" s="120">
        <v>177711</v>
      </c>
      <c r="L18" s="121">
        <f t="shared" si="7"/>
        <v>4.1023267802329233E-2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30656</v>
      </c>
      <c r="D19" s="121">
        <v>-0.78903470439671608</v>
      </c>
      <c r="E19" s="120">
        <v>137494</v>
      </c>
      <c r="F19" s="121">
        <f t="shared" si="4"/>
        <v>3.4850600208768263</v>
      </c>
      <c r="G19" s="120">
        <v>153023</v>
      </c>
      <c r="H19" s="121">
        <f t="shared" si="5"/>
        <v>0.11294311024481063</v>
      </c>
      <c r="I19" s="120">
        <v>164389</v>
      </c>
      <c r="J19" s="121">
        <f t="shared" si="6"/>
        <v>7.427641596361334E-2</v>
      </c>
      <c r="K19" s="120">
        <v>162641</v>
      </c>
      <c r="L19" s="121">
        <f t="shared" si="7"/>
        <v>-1.0633314881166034E-2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33192</v>
      </c>
      <c r="D20" s="121">
        <v>-0.77792348556823809</v>
      </c>
      <c r="E20" s="120">
        <v>123213</v>
      </c>
      <c r="F20" s="121">
        <f t="shared" si="4"/>
        <v>2.7121294287780189</v>
      </c>
      <c r="G20" s="120">
        <v>156141</v>
      </c>
      <c r="H20" s="121">
        <f t="shared" si="5"/>
        <v>0.26724452776898544</v>
      </c>
      <c r="I20" s="120">
        <v>158524</v>
      </c>
      <c r="J20" s="121">
        <f t="shared" si="6"/>
        <v>1.5261846664232914E-2</v>
      </c>
      <c r="K20" s="120">
        <v>160539</v>
      </c>
      <c r="L20" s="121">
        <f t="shared" si="7"/>
        <v>1.271100905856537E-2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610766</v>
      </c>
      <c r="D21" s="124">
        <v>-0.67105747874249499</v>
      </c>
      <c r="E21" s="123">
        <v>774989</v>
      </c>
      <c r="F21" s="124">
        <f t="shared" si="4"/>
        <v>0.26888038954362226</v>
      </c>
      <c r="G21" s="123">
        <v>1753117</v>
      </c>
      <c r="H21" s="124">
        <f t="shared" si="5"/>
        <v>1.2621185591021291</v>
      </c>
      <c r="I21" s="123">
        <v>1886738</v>
      </c>
      <c r="J21" s="124">
        <f t="shared" si="6"/>
        <v>7.6219100037247856E-2</v>
      </c>
      <c r="K21" s="123">
        <v>1988780</v>
      </c>
      <c r="L21" s="124">
        <f t="shared" si="7"/>
        <v>5.4083820859069931E-2</v>
      </c>
      <c r="M21" s="123">
        <v>1340515</v>
      </c>
      <c r="N21" s="124">
        <v>-1.1192108594749728E-3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2" t="s">
        <v>274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tr">
        <f>CONCATENATE("var. ",RIGHT(E29,2),"/",RIGHT(E29-1,2))</f>
        <v>var. 21/20</v>
      </c>
      <c r="G30" s="118" t="s">
        <v>71</v>
      </c>
      <c r="H30" s="117" t="str">
        <f>CONCATENATE("var. ",RIGHT(G29,2),"/",RIGHT(G29-1,2))</f>
        <v>var. 22/21</v>
      </c>
      <c r="I30" s="118" t="s">
        <v>71</v>
      </c>
      <c r="J30" s="117" t="s">
        <v>249</v>
      </c>
      <c r="K30" s="118" t="s">
        <v>71</v>
      </c>
      <c r="L30" s="117" t="s">
        <v>249</v>
      </c>
      <c r="M30" s="118" t="s">
        <v>71</v>
      </c>
      <c r="N30" s="117" t="s">
        <v>275</v>
      </c>
    </row>
    <row r="31" spans="1:15" x14ac:dyDescent="0.25">
      <c r="B31" s="119" t="s">
        <v>73</v>
      </c>
      <c r="C31" s="120">
        <v>2810</v>
      </c>
      <c r="D31" s="121">
        <v>-0.63960497627292545</v>
      </c>
      <c r="E31" s="120">
        <v>7933</v>
      </c>
      <c r="F31" s="121">
        <f t="shared" ref="F31:F43" si="9">IFERROR(E31/C31-1,"-")</f>
        <v>1.8231316725978646</v>
      </c>
      <c r="G31" s="120">
        <v>4259</v>
      </c>
      <c r="H31" s="121">
        <f t="shared" ref="H31:H43" si="10">IFERROR(G31/E31-1,"-")</f>
        <v>-0.46312870288667596</v>
      </c>
      <c r="I31" s="120">
        <v>7684</v>
      </c>
      <c r="J31" s="121">
        <f t="shared" ref="J31:J43" si="11">IFERROR(I31/G31-1,"-")</f>
        <v>0.80417938483212015</v>
      </c>
      <c r="K31" s="120">
        <v>4643</v>
      </c>
      <c r="L31" s="121">
        <f t="shared" ref="L31:L43" si="12">IFERROR(K31/I31-1,"-")</f>
        <v>-0.39575741801145237</v>
      </c>
      <c r="M31" s="120">
        <v>4190</v>
      </c>
      <c r="N31" s="121">
        <f t="shared" ref="N31:N38" si="13">IFERROR(M31/K31-1,"-")</f>
        <v>-9.7566228731423621E-2</v>
      </c>
    </row>
    <row r="32" spans="1:15" x14ac:dyDescent="0.25">
      <c r="B32" s="119" t="s">
        <v>75</v>
      </c>
      <c r="C32" s="120">
        <v>4481</v>
      </c>
      <c r="D32" s="121">
        <v>-0.24281851977019264</v>
      </c>
      <c r="E32" s="120">
        <v>6177</v>
      </c>
      <c r="F32" s="121">
        <f t="shared" si="9"/>
        <v>0.37848694487837542</v>
      </c>
      <c r="G32" s="120">
        <v>4072</v>
      </c>
      <c r="H32" s="121">
        <f t="shared" si="10"/>
        <v>-0.34078031406831799</v>
      </c>
      <c r="I32" s="120">
        <v>4631</v>
      </c>
      <c r="J32" s="121">
        <f t="shared" si="11"/>
        <v>0.13727897838899805</v>
      </c>
      <c r="K32" s="120">
        <v>3359</v>
      </c>
      <c r="L32" s="121">
        <f t="shared" si="12"/>
        <v>-0.27467069747354778</v>
      </c>
      <c r="M32" s="120">
        <v>2494</v>
      </c>
      <c r="N32" s="121">
        <f t="shared" si="13"/>
        <v>-0.2575171181899375</v>
      </c>
    </row>
    <row r="33" spans="2:15" x14ac:dyDescent="0.25">
      <c r="B33" s="119" t="s">
        <v>77</v>
      </c>
      <c r="C33" s="120">
        <v>1861</v>
      </c>
      <c r="D33" s="121">
        <v>-0.87807914046121593</v>
      </c>
      <c r="E33" s="120">
        <v>6981</v>
      </c>
      <c r="F33" s="121">
        <f t="shared" si="9"/>
        <v>2.751209027404621</v>
      </c>
      <c r="G33" s="120">
        <v>4758</v>
      </c>
      <c r="H33" s="121">
        <f t="shared" si="10"/>
        <v>-0.31843575418994419</v>
      </c>
      <c r="I33" s="120">
        <v>6445</v>
      </c>
      <c r="J33" s="121">
        <f t="shared" si="11"/>
        <v>0.35456073980664149</v>
      </c>
      <c r="K33" s="120">
        <v>7332</v>
      </c>
      <c r="L33" s="121">
        <f t="shared" si="12"/>
        <v>0.1376260667183864</v>
      </c>
      <c r="M33" s="120">
        <v>3474</v>
      </c>
      <c r="N33" s="121">
        <f t="shared" si="13"/>
        <v>-0.52618657937806868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10350</v>
      </c>
      <c r="F34" s="121" t="str">
        <f t="shared" si="9"/>
        <v>-</v>
      </c>
      <c r="G34" s="120">
        <v>8585</v>
      </c>
      <c r="H34" s="121">
        <f t="shared" si="10"/>
        <v>-0.17053140096618358</v>
      </c>
      <c r="I34" s="120">
        <v>11356</v>
      </c>
      <c r="J34" s="121">
        <f t="shared" si="11"/>
        <v>0.32277227722772284</v>
      </c>
      <c r="K34" s="120">
        <v>5241</v>
      </c>
      <c r="L34" s="121">
        <f t="shared" si="12"/>
        <v>-0.53848185980979224</v>
      </c>
      <c r="M34" s="120">
        <v>8301</v>
      </c>
      <c r="N34" s="121">
        <f t="shared" si="13"/>
        <v>0.58385804235832861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10388</v>
      </c>
      <c r="F35" s="121" t="str">
        <f t="shared" si="9"/>
        <v>-</v>
      </c>
      <c r="G35" s="120">
        <v>7510</v>
      </c>
      <c r="H35" s="121">
        <f t="shared" si="10"/>
        <v>-0.27705044281863689</v>
      </c>
      <c r="I35" s="120">
        <v>8116</v>
      </c>
      <c r="J35" s="121">
        <f t="shared" si="11"/>
        <v>8.0692410119840297E-2</v>
      </c>
      <c r="K35" s="120">
        <v>6651</v>
      </c>
      <c r="L35" s="121">
        <f t="shared" si="12"/>
        <v>-0.18050763923114832</v>
      </c>
      <c r="M35" s="120">
        <v>7050</v>
      </c>
      <c r="N35" s="121">
        <f t="shared" si="13"/>
        <v>5.999097880018045E-2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7198</v>
      </c>
      <c r="F36" s="121" t="str">
        <f t="shared" si="9"/>
        <v>-</v>
      </c>
      <c r="G36" s="120">
        <v>7211</v>
      </c>
      <c r="H36" s="121">
        <f t="shared" si="10"/>
        <v>1.8060572381217721E-3</v>
      </c>
      <c r="I36" s="120">
        <v>11716</v>
      </c>
      <c r="J36" s="121">
        <f t="shared" si="11"/>
        <v>0.62473998058521696</v>
      </c>
      <c r="K36" s="120">
        <v>9313</v>
      </c>
      <c r="L36" s="121">
        <f t="shared" si="12"/>
        <v>-0.20510413110276549</v>
      </c>
      <c r="M36" s="120">
        <v>9472</v>
      </c>
      <c r="N36" s="121">
        <f t="shared" si="13"/>
        <v>1.7072908837109324E-2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18335</v>
      </c>
      <c r="F37" s="121" t="str">
        <f t="shared" si="9"/>
        <v>-</v>
      </c>
      <c r="G37" s="120">
        <v>16871</v>
      </c>
      <c r="H37" s="121">
        <f t="shared" si="10"/>
        <v>-7.9847286610308155E-2</v>
      </c>
      <c r="I37" s="120">
        <v>16350</v>
      </c>
      <c r="J37" s="121">
        <f t="shared" si="11"/>
        <v>-3.0881394108233096E-2</v>
      </c>
      <c r="K37" s="120">
        <v>15147</v>
      </c>
      <c r="L37" s="121">
        <f t="shared" si="12"/>
        <v>-7.357798165137619E-2</v>
      </c>
      <c r="M37" s="120">
        <v>20797</v>
      </c>
      <c r="N37" s="121">
        <f t="shared" si="13"/>
        <v>0.37301115732488288</v>
      </c>
    </row>
    <row r="38" spans="2:15" x14ac:dyDescent="0.25">
      <c r="B38" s="119" t="s">
        <v>87</v>
      </c>
      <c r="C38" s="120">
        <v>24732</v>
      </c>
      <c r="D38" s="121">
        <v>-8.7009487245745532E-2</v>
      </c>
      <c r="E38" s="120">
        <v>32710</v>
      </c>
      <c r="F38" s="121">
        <f t="shared" si="9"/>
        <v>0.32257803655183559</v>
      </c>
      <c r="G38" s="120">
        <v>22263</v>
      </c>
      <c r="H38" s="121">
        <f t="shared" si="10"/>
        <v>-0.31938245184958725</v>
      </c>
      <c r="I38" s="120">
        <v>17040</v>
      </c>
      <c r="J38" s="121">
        <f t="shared" si="11"/>
        <v>-0.23460450074114003</v>
      </c>
      <c r="K38" s="120">
        <v>17997</v>
      </c>
      <c r="L38" s="121">
        <f t="shared" si="12"/>
        <v>5.6161971830985813E-2</v>
      </c>
      <c r="M38" s="120">
        <v>22722</v>
      </c>
      <c r="N38" s="121">
        <f t="shared" si="13"/>
        <v>0.26254375729288215</v>
      </c>
    </row>
    <row r="39" spans="2:15" x14ac:dyDescent="0.25">
      <c r="B39" s="119" t="s">
        <v>89</v>
      </c>
      <c r="C39" s="120">
        <v>10533</v>
      </c>
      <c r="D39" s="121">
        <v>-0.5976392390556956</v>
      </c>
      <c r="E39" s="120">
        <v>17671</v>
      </c>
      <c r="F39" s="121">
        <f t="shared" si="9"/>
        <v>0.67767967340738622</v>
      </c>
      <c r="G39" s="120">
        <v>12307</v>
      </c>
      <c r="H39" s="121">
        <f t="shared" si="10"/>
        <v>-0.30354818629392788</v>
      </c>
      <c r="I39" s="120">
        <v>12268</v>
      </c>
      <c r="J39" s="121">
        <f t="shared" si="11"/>
        <v>-3.1689282522141538E-3</v>
      </c>
      <c r="K39" s="120">
        <v>11247</v>
      </c>
      <c r="L39" s="121">
        <f t="shared" si="12"/>
        <v>-8.3224649494620162E-2</v>
      </c>
      <c r="M39" s="120"/>
      <c r="N39" s="121"/>
    </row>
    <row r="40" spans="2:15" x14ac:dyDescent="0.25">
      <c r="B40" s="119" t="s">
        <v>91</v>
      </c>
      <c r="C40" s="120">
        <v>9331</v>
      </c>
      <c r="D40" s="121">
        <v>-0.36471949891067534</v>
      </c>
      <c r="E40" s="120">
        <v>13514</v>
      </c>
      <c r="F40" s="121">
        <f t="shared" si="9"/>
        <v>0.44829064408959374</v>
      </c>
      <c r="G40" s="120">
        <v>5869</v>
      </c>
      <c r="H40" s="121">
        <f t="shared" si="10"/>
        <v>-0.56570963445315969</v>
      </c>
      <c r="I40" s="120">
        <v>7638</v>
      </c>
      <c r="J40" s="121">
        <f t="shared" si="11"/>
        <v>0.3014142102572841</v>
      </c>
      <c r="K40" s="120">
        <v>11565</v>
      </c>
      <c r="L40" s="121">
        <f t="shared" si="12"/>
        <v>0.51413982717989004</v>
      </c>
      <c r="M40" s="120"/>
      <c r="N40" s="121"/>
    </row>
    <row r="41" spans="2:15" x14ac:dyDescent="0.25">
      <c r="B41" s="119" t="s">
        <v>93</v>
      </c>
      <c r="C41" s="120">
        <v>6163</v>
      </c>
      <c r="D41" s="121">
        <v>-0.10473561882626381</v>
      </c>
      <c r="E41" s="120">
        <v>4282</v>
      </c>
      <c r="F41" s="121">
        <f t="shared" si="9"/>
        <v>-0.30520850235275032</v>
      </c>
      <c r="G41" s="120">
        <v>3929</v>
      </c>
      <c r="H41" s="121">
        <f t="shared" si="10"/>
        <v>-8.243811303129378E-2</v>
      </c>
      <c r="I41" s="120">
        <v>4428</v>
      </c>
      <c r="J41" s="121">
        <f t="shared" si="11"/>
        <v>0.12700432680071261</v>
      </c>
      <c r="K41" s="120">
        <v>5701</v>
      </c>
      <c r="L41" s="121">
        <f t="shared" si="12"/>
        <v>0.28748870822041561</v>
      </c>
      <c r="M41" s="120"/>
      <c r="N41" s="121"/>
    </row>
    <row r="42" spans="2:15" x14ac:dyDescent="0.25">
      <c r="B42" s="119" t="s">
        <v>95</v>
      </c>
      <c r="C42" s="120">
        <v>4505</v>
      </c>
      <c r="D42" s="121">
        <v>-0.43897882938978827</v>
      </c>
      <c r="E42" s="120">
        <v>6454</v>
      </c>
      <c r="F42" s="121">
        <f t="shared" si="9"/>
        <v>0.43263041065482799</v>
      </c>
      <c r="G42" s="120">
        <v>7585</v>
      </c>
      <c r="H42" s="121">
        <f t="shared" si="10"/>
        <v>0.17524016114037799</v>
      </c>
      <c r="I42" s="120">
        <v>6411</v>
      </c>
      <c r="J42" s="121">
        <f t="shared" si="11"/>
        <v>-0.15477916941331571</v>
      </c>
      <c r="K42" s="120">
        <v>5544</v>
      </c>
      <c r="L42" s="121">
        <f t="shared" si="12"/>
        <v>-0.13523631258773983</v>
      </c>
      <c r="M42" s="120"/>
      <c r="N42" s="121"/>
    </row>
    <row r="43" spans="2:15" ht="15.75" x14ac:dyDescent="0.25">
      <c r="B43" s="122" t="s">
        <v>32</v>
      </c>
      <c r="C43" s="123">
        <v>77176</v>
      </c>
      <c r="D43" s="124">
        <v>-0.59992949934164819</v>
      </c>
      <c r="E43" s="123">
        <v>141993</v>
      </c>
      <c r="F43" s="124">
        <f t="shared" si="9"/>
        <v>0.83985954182647449</v>
      </c>
      <c r="G43" s="123">
        <v>105219</v>
      </c>
      <c r="H43" s="124">
        <f t="shared" si="10"/>
        <v>-0.25898459783228756</v>
      </c>
      <c r="I43" s="123">
        <v>114083</v>
      </c>
      <c r="J43" s="124">
        <f t="shared" si="11"/>
        <v>8.4243340081163964E-2</v>
      </c>
      <c r="K43" s="123">
        <v>103740</v>
      </c>
      <c r="L43" s="124">
        <f t="shared" si="12"/>
        <v>-9.0662061832174845E-2</v>
      </c>
      <c r="M43" s="123">
        <v>78500</v>
      </c>
      <c r="N43" s="124">
        <v>0.12653014365053172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2" t="s">
        <v>276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tr">
        <f>CONCATENATE("var. ",RIGHT(E51,2),"/",RIGHT(E51-1,2))</f>
        <v>var. 21/20</v>
      </c>
      <c r="G52" s="118" t="s">
        <v>71</v>
      </c>
      <c r="H52" s="117" t="str">
        <f>CONCATENATE("var. ",RIGHT(G51,2),"/",RIGHT(G51-1,2))</f>
        <v>var. 22/21</v>
      </c>
      <c r="I52" s="118" t="s">
        <v>71</v>
      </c>
      <c r="J52" s="117" t="s">
        <v>249</v>
      </c>
      <c r="K52" s="118" t="s">
        <v>71</v>
      </c>
      <c r="L52" s="117" t="s">
        <v>249</v>
      </c>
      <c r="M52" s="118" t="s">
        <v>71</v>
      </c>
      <c r="N52" s="117" t="s">
        <v>275</v>
      </c>
    </row>
    <row r="53" spans="1:15" x14ac:dyDescent="0.25">
      <c r="A53" s="1">
        <v>1</v>
      </c>
      <c r="B53" s="119" t="s">
        <v>73</v>
      </c>
      <c r="C53" s="120">
        <v>1602</v>
      </c>
      <c r="D53" s="121">
        <v>-0.50949173300673611</v>
      </c>
      <c r="E53" s="120">
        <v>2468</v>
      </c>
      <c r="F53" s="121">
        <f t="shared" ref="F53:F65" si="14">IFERROR(E53/C53-1,"-")</f>
        <v>0.54057428214731584</v>
      </c>
      <c r="G53" s="120">
        <v>2953</v>
      </c>
      <c r="H53" s="121">
        <f t="shared" ref="H53:H65" si="15">IFERROR(G53/E53-1,"-")</f>
        <v>0.19651539708265808</v>
      </c>
      <c r="I53" s="120">
        <v>3641</v>
      </c>
      <c r="J53" s="121">
        <f>IFERROR(I53/G53-1,"-")</f>
        <v>0.2329834067050458</v>
      </c>
      <c r="K53" s="120">
        <v>2676</v>
      </c>
      <c r="L53" s="121">
        <f>IFERROR(K53/I53-1,"-")</f>
        <v>-0.26503707772589946</v>
      </c>
      <c r="M53" s="120">
        <v>3585</v>
      </c>
      <c r="N53" s="121">
        <f t="shared" ref="N53:N60" si="16">IFERROR(M53/K53-1,"-")</f>
        <v>0.33968609865470856</v>
      </c>
    </row>
    <row r="54" spans="1:15" x14ac:dyDescent="0.25">
      <c r="A54" s="1">
        <v>2</v>
      </c>
      <c r="B54" s="119" t="s">
        <v>75</v>
      </c>
      <c r="C54" s="120">
        <v>1729</v>
      </c>
      <c r="D54" s="121">
        <v>-0.27807933194154488</v>
      </c>
      <c r="E54" s="120">
        <v>1016</v>
      </c>
      <c r="F54" s="121">
        <f t="shared" si="14"/>
        <v>-0.41237709658762289</v>
      </c>
      <c r="G54" s="120">
        <v>2193</v>
      </c>
      <c r="H54" s="121">
        <f t="shared" si="15"/>
        <v>1.1584645669291338</v>
      </c>
      <c r="I54" s="120">
        <v>2303</v>
      </c>
      <c r="J54" s="121">
        <f t="shared" ref="J54:J65" si="17">IFERROR(I54/G54-1,"-")</f>
        <v>5.0159598723210186E-2</v>
      </c>
      <c r="K54" s="120">
        <v>1677</v>
      </c>
      <c r="L54" s="121">
        <f t="shared" ref="L54:L65" si="18">IFERROR(K54/I54-1,"-")</f>
        <v>-0.27181936604429002</v>
      </c>
      <c r="M54" s="120">
        <v>1820</v>
      </c>
      <c r="N54" s="121">
        <f t="shared" si="16"/>
        <v>8.5271317829457294E-2</v>
      </c>
    </row>
    <row r="55" spans="1:15" x14ac:dyDescent="0.25">
      <c r="A55" s="1">
        <v>3</v>
      </c>
      <c r="B55" s="119" t="s">
        <v>77</v>
      </c>
      <c r="C55" s="120">
        <v>789</v>
      </c>
      <c r="D55" s="121">
        <v>-0.83191308052833401</v>
      </c>
      <c r="E55" s="120">
        <v>1370</v>
      </c>
      <c r="F55" s="121">
        <f t="shared" si="14"/>
        <v>0.73637515842839041</v>
      </c>
      <c r="G55" s="120">
        <v>2613</v>
      </c>
      <c r="H55" s="121">
        <f t="shared" si="15"/>
        <v>0.90729927007299271</v>
      </c>
      <c r="I55" s="120">
        <v>3123</v>
      </c>
      <c r="J55" s="121">
        <f t="shared" si="17"/>
        <v>0.19517795637198621</v>
      </c>
      <c r="K55" s="120">
        <v>3345</v>
      </c>
      <c r="L55" s="121">
        <f t="shared" si="18"/>
        <v>7.1085494716618625E-2</v>
      </c>
      <c r="M55" s="120">
        <v>2781</v>
      </c>
      <c r="N55" s="121">
        <f t="shared" si="16"/>
        <v>-0.16860986547085199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1625</v>
      </c>
      <c r="F56" s="121" t="str">
        <f t="shared" si="14"/>
        <v>-</v>
      </c>
      <c r="G56" s="120">
        <v>2610</v>
      </c>
      <c r="H56" s="121">
        <f t="shared" si="15"/>
        <v>0.60615384615384604</v>
      </c>
      <c r="I56" s="120">
        <v>3426</v>
      </c>
      <c r="J56" s="121">
        <f t="shared" si="17"/>
        <v>0.31264367816091965</v>
      </c>
      <c r="K56" s="120">
        <v>2702</v>
      </c>
      <c r="L56" s="121">
        <f t="shared" si="18"/>
        <v>-0.21132516053706951</v>
      </c>
      <c r="M56" s="120">
        <v>5202</v>
      </c>
      <c r="N56" s="121">
        <f t="shared" si="16"/>
        <v>0.92524056254626208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2518</v>
      </c>
      <c r="F57" s="121" t="str">
        <f t="shared" si="14"/>
        <v>-</v>
      </c>
      <c r="G57" s="120">
        <v>2461</v>
      </c>
      <c r="H57" s="121">
        <f t="shared" si="15"/>
        <v>-2.2637013502780023E-2</v>
      </c>
      <c r="I57" s="120">
        <v>3361</v>
      </c>
      <c r="J57" s="121">
        <f t="shared" si="17"/>
        <v>0.36570499796830558</v>
      </c>
      <c r="K57" s="120">
        <v>3660</v>
      </c>
      <c r="L57" s="121">
        <f t="shared" si="18"/>
        <v>8.8961618565903011E-2</v>
      </c>
      <c r="M57" s="120">
        <v>4562</v>
      </c>
      <c r="N57" s="121">
        <f t="shared" si="16"/>
        <v>0.24644808743169389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3706</v>
      </c>
      <c r="F58" s="121" t="str">
        <f t="shared" si="14"/>
        <v>-</v>
      </c>
      <c r="G58" s="120">
        <v>4006</v>
      </c>
      <c r="H58" s="121">
        <f t="shared" si="15"/>
        <v>8.0949811117107418E-2</v>
      </c>
      <c r="I58" s="120">
        <v>5560</v>
      </c>
      <c r="J58" s="121">
        <f t="shared" si="17"/>
        <v>0.38791812281577642</v>
      </c>
      <c r="K58" s="120">
        <v>4118</v>
      </c>
      <c r="L58" s="121">
        <f t="shared" si="18"/>
        <v>-0.25935251798561154</v>
      </c>
      <c r="M58" s="120">
        <v>5916</v>
      </c>
      <c r="N58" s="121">
        <f t="shared" si="16"/>
        <v>0.43661971830985924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11363</v>
      </c>
      <c r="F59" s="121" t="str">
        <f t="shared" si="14"/>
        <v>-</v>
      </c>
      <c r="G59" s="120">
        <v>8443</v>
      </c>
      <c r="H59" s="121">
        <f t="shared" si="15"/>
        <v>-0.25697439056587168</v>
      </c>
      <c r="I59" s="120">
        <v>8165</v>
      </c>
      <c r="J59" s="121">
        <f t="shared" si="17"/>
        <v>-3.2926684827667918E-2</v>
      </c>
      <c r="K59" s="120">
        <v>7349</v>
      </c>
      <c r="L59" s="121">
        <f t="shared" si="18"/>
        <v>-9.9938763012859755E-2</v>
      </c>
      <c r="M59" s="120">
        <v>8907</v>
      </c>
      <c r="N59" s="121">
        <f t="shared" si="16"/>
        <v>0.21200163287522122</v>
      </c>
    </row>
    <row r="60" spans="1:15" x14ac:dyDescent="0.25">
      <c r="A60" s="1">
        <v>8</v>
      </c>
      <c r="B60" s="119" t="s">
        <v>87</v>
      </c>
      <c r="C60" s="120">
        <v>8054</v>
      </c>
      <c r="D60" s="121">
        <v>-0.4331761559574917</v>
      </c>
      <c r="E60" s="120">
        <v>14616</v>
      </c>
      <c r="F60" s="121">
        <f t="shared" si="14"/>
        <v>0.81475043456667495</v>
      </c>
      <c r="G60" s="120">
        <v>8711</v>
      </c>
      <c r="H60" s="121">
        <f t="shared" si="15"/>
        <v>-0.40400930487137388</v>
      </c>
      <c r="I60" s="120">
        <v>8609</v>
      </c>
      <c r="J60" s="121">
        <f t="shared" si="17"/>
        <v>-1.1709333027207003E-2</v>
      </c>
      <c r="K60" s="120">
        <v>10060</v>
      </c>
      <c r="L60" s="121">
        <f t="shared" si="18"/>
        <v>0.16854454640492511</v>
      </c>
      <c r="M60" s="120">
        <v>11833</v>
      </c>
      <c r="N60" s="121">
        <f t="shared" si="16"/>
        <v>0.17624254473161027</v>
      </c>
    </row>
    <row r="61" spans="1:15" x14ac:dyDescent="0.25">
      <c r="A61" s="1">
        <v>9</v>
      </c>
      <c r="B61" s="119" t="s">
        <v>89</v>
      </c>
      <c r="C61" s="120">
        <v>4755</v>
      </c>
      <c r="D61" s="121">
        <v>-0.72272435710537053</v>
      </c>
      <c r="E61" s="120">
        <v>7423</v>
      </c>
      <c r="F61" s="121">
        <f t="shared" si="14"/>
        <v>0.56109358569926404</v>
      </c>
      <c r="G61" s="120">
        <v>5083</v>
      </c>
      <c r="H61" s="121">
        <f t="shared" si="15"/>
        <v>-0.3152364273204904</v>
      </c>
      <c r="I61" s="120">
        <v>5659</v>
      </c>
      <c r="J61" s="121">
        <f t="shared" si="17"/>
        <v>0.11331890615778084</v>
      </c>
      <c r="K61" s="120">
        <v>6716</v>
      </c>
      <c r="L61" s="121">
        <f t="shared" si="18"/>
        <v>0.18678211698179892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2420</v>
      </c>
      <c r="D62" s="121">
        <v>-0.68990261404407993</v>
      </c>
      <c r="E62" s="120">
        <v>4894</v>
      </c>
      <c r="F62" s="121">
        <f t="shared" si="14"/>
        <v>1.0223140495867771</v>
      </c>
      <c r="G62" s="120">
        <v>2717</v>
      </c>
      <c r="H62" s="121">
        <f t="shared" si="15"/>
        <v>-0.44483040457703316</v>
      </c>
      <c r="I62" s="120">
        <v>3348</v>
      </c>
      <c r="J62" s="121">
        <f t="shared" si="17"/>
        <v>0.2322414427677586</v>
      </c>
      <c r="K62" s="120">
        <v>4738</v>
      </c>
      <c r="L62" s="121">
        <f t="shared" si="18"/>
        <v>0.41517323775388282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1179</v>
      </c>
      <c r="D63" s="121">
        <v>-0.72896551724137937</v>
      </c>
      <c r="E63" s="120">
        <v>1680</v>
      </c>
      <c r="F63" s="121">
        <f t="shared" si="14"/>
        <v>0.42493638676844792</v>
      </c>
      <c r="G63" s="120">
        <v>2080</v>
      </c>
      <c r="H63" s="121">
        <f t="shared" si="15"/>
        <v>0.23809523809523814</v>
      </c>
      <c r="I63" s="120">
        <v>2681</v>
      </c>
      <c r="J63" s="121">
        <f t="shared" si="17"/>
        <v>0.28894230769230766</v>
      </c>
      <c r="K63" s="120">
        <v>4224</v>
      </c>
      <c r="L63" s="121">
        <f t="shared" si="18"/>
        <v>0.57553151809026493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1230</v>
      </c>
      <c r="D64" s="121">
        <v>-0.78593804385659594</v>
      </c>
      <c r="E64" s="120">
        <v>2877</v>
      </c>
      <c r="F64" s="121">
        <f t="shared" si="14"/>
        <v>1.3390243902439023</v>
      </c>
      <c r="G64" s="120">
        <v>3803</v>
      </c>
      <c r="H64" s="121">
        <f t="shared" si="15"/>
        <v>0.32186305179005914</v>
      </c>
      <c r="I64" s="120">
        <v>4117</v>
      </c>
      <c r="J64" s="121">
        <f t="shared" si="17"/>
        <v>8.2566394951354205E-2</v>
      </c>
      <c r="K64" s="120">
        <v>4590</v>
      </c>
      <c r="L64" s="121">
        <f t="shared" si="18"/>
        <v>0.11488948263298515</v>
      </c>
      <c r="M64" s="120"/>
      <c r="N64" s="121"/>
    </row>
    <row r="65" spans="1:15" ht="15.75" x14ac:dyDescent="0.25">
      <c r="B65" s="122" t="s">
        <v>32</v>
      </c>
      <c r="C65" s="123">
        <v>26118</v>
      </c>
      <c r="D65" s="124">
        <v>-0.73370174758865392</v>
      </c>
      <c r="E65" s="123">
        <v>55556</v>
      </c>
      <c r="F65" s="124">
        <f t="shared" si="14"/>
        <v>1.1271153993414504</v>
      </c>
      <c r="G65" s="123">
        <v>47673</v>
      </c>
      <c r="H65" s="124">
        <f t="shared" si="15"/>
        <v>-0.14189286485708119</v>
      </c>
      <c r="I65" s="123">
        <v>53993</v>
      </c>
      <c r="J65" s="124">
        <f t="shared" si="17"/>
        <v>0.132569798418392</v>
      </c>
      <c r="K65" s="123">
        <v>55855</v>
      </c>
      <c r="L65" s="124">
        <f t="shared" si="18"/>
        <v>3.4485951882651467E-2</v>
      </c>
      <c r="M65" s="123">
        <v>44606</v>
      </c>
      <c r="N65" s="124">
        <v>0.25343524320678901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2" t="s">
        <v>277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tr">
        <f>CONCATENATE("var. ",RIGHT(E73,2),"/",RIGHT(E73-1,2))</f>
        <v>var. 21/20</v>
      </c>
      <c r="G74" s="118" t="s">
        <v>71</v>
      </c>
      <c r="H74" s="117" t="str">
        <f>CONCATENATE("var. ",RIGHT(G73,2),"/",RIGHT(G73-1,2))</f>
        <v>var. 22/21</v>
      </c>
      <c r="I74" s="118" t="s">
        <v>71</v>
      </c>
      <c r="J74" s="117" t="s">
        <v>249</v>
      </c>
      <c r="K74" s="118" t="s">
        <v>71</v>
      </c>
      <c r="L74" s="117" t="s">
        <v>249</v>
      </c>
      <c r="M74" s="118" t="s">
        <v>71</v>
      </c>
      <c r="N74" s="117" t="s">
        <v>275</v>
      </c>
    </row>
    <row r="75" spans="1:15" x14ac:dyDescent="0.25">
      <c r="A75" s="1">
        <v>1</v>
      </c>
      <c r="B75" s="119" t="s">
        <v>73</v>
      </c>
      <c r="C75" s="120">
        <v>1208</v>
      </c>
      <c r="D75" s="121">
        <v>-0.73339218715515342</v>
      </c>
      <c r="E75" s="120">
        <v>5465</v>
      </c>
      <c r="F75" s="121">
        <f t="shared" ref="F75:F87" si="19">IFERROR(E75/C75-1,"-")</f>
        <v>3.5240066225165565</v>
      </c>
      <c r="G75" s="120">
        <v>1306</v>
      </c>
      <c r="H75" s="121">
        <f t="shared" ref="H75:H87" si="20">IFERROR(G75/E75-1,"-")</f>
        <v>-0.76102470265324795</v>
      </c>
      <c r="I75" s="120">
        <v>4043</v>
      </c>
      <c r="J75" s="121">
        <f>IFERROR(I75/G75-1,"-")</f>
        <v>2.0957120980091886</v>
      </c>
      <c r="K75" s="120">
        <v>1967</v>
      </c>
      <c r="L75" s="121">
        <f>IFERROR(K75/I75-1,"-")</f>
        <v>-0.51348008904278997</v>
      </c>
      <c r="M75" s="120">
        <v>605</v>
      </c>
      <c r="N75" s="121">
        <f t="shared" ref="N75:N82" si="21">IFERROR(M75/K75-1,"-")</f>
        <v>-0.69242501270971024</v>
      </c>
    </row>
    <row r="76" spans="1:15" x14ac:dyDescent="0.25">
      <c r="A76" s="1">
        <v>2</v>
      </c>
      <c r="B76" s="119" t="s">
        <v>75</v>
      </c>
      <c r="C76" s="120">
        <v>2752</v>
      </c>
      <c r="D76" s="121">
        <v>-0.21884757309111558</v>
      </c>
      <c r="E76" s="120">
        <v>5161</v>
      </c>
      <c r="F76" s="121">
        <f t="shared" si="19"/>
        <v>0.87536337209302317</v>
      </c>
      <c r="G76" s="120">
        <v>1879</v>
      </c>
      <c r="H76" s="121">
        <f t="shared" si="20"/>
        <v>-0.63592327068397592</v>
      </c>
      <c r="I76" s="120">
        <v>2328</v>
      </c>
      <c r="J76" s="121">
        <f t="shared" ref="J76:J87" si="22">IFERROR(I76/G76-1,"-")</f>
        <v>0.23895689196381054</v>
      </c>
      <c r="K76" s="120">
        <v>1682</v>
      </c>
      <c r="L76" s="121">
        <f t="shared" ref="L76:L87" si="23">IFERROR(K76/I76-1,"-")</f>
        <v>-0.27749140893470792</v>
      </c>
      <c r="M76" s="120">
        <v>674</v>
      </c>
      <c r="N76" s="121">
        <f t="shared" si="21"/>
        <v>-0.59928656361474442</v>
      </c>
    </row>
    <row r="77" spans="1:15" x14ac:dyDescent="0.25">
      <c r="A77" s="1">
        <v>3</v>
      </c>
      <c r="B77" s="119" t="s">
        <v>77</v>
      </c>
      <c r="C77" s="120">
        <v>1072</v>
      </c>
      <c r="D77" s="121">
        <v>-0.89858088930936608</v>
      </c>
      <c r="E77" s="120">
        <v>5611</v>
      </c>
      <c r="F77" s="121">
        <f t="shared" si="19"/>
        <v>4.2341417910447765</v>
      </c>
      <c r="G77" s="120">
        <v>2145</v>
      </c>
      <c r="H77" s="121">
        <f t="shared" si="20"/>
        <v>-0.61771520228123333</v>
      </c>
      <c r="I77" s="120">
        <v>3322</v>
      </c>
      <c r="J77" s="121">
        <f t="shared" si="22"/>
        <v>0.54871794871794877</v>
      </c>
      <c r="K77" s="120">
        <v>3987</v>
      </c>
      <c r="L77" s="121">
        <f t="shared" si="23"/>
        <v>0.20018061408789878</v>
      </c>
      <c r="M77" s="120">
        <v>693</v>
      </c>
      <c r="N77" s="121">
        <f t="shared" si="21"/>
        <v>-0.82618510158013547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8725</v>
      </c>
      <c r="F78" s="121" t="str">
        <f t="shared" si="19"/>
        <v>-</v>
      </c>
      <c r="G78" s="120">
        <v>5975</v>
      </c>
      <c r="H78" s="121">
        <f t="shared" si="20"/>
        <v>-0.31518624641833815</v>
      </c>
      <c r="I78" s="120">
        <v>7930</v>
      </c>
      <c r="J78" s="121">
        <f t="shared" si="22"/>
        <v>0.32719665271966525</v>
      </c>
      <c r="K78" s="120">
        <v>2539</v>
      </c>
      <c r="L78" s="121">
        <f t="shared" si="23"/>
        <v>-0.67982345523329135</v>
      </c>
      <c r="M78" s="120">
        <v>3099</v>
      </c>
      <c r="N78" s="121">
        <f t="shared" si="21"/>
        <v>0.22055927530523833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7870</v>
      </c>
      <c r="F79" s="121" t="str">
        <f t="shared" si="19"/>
        <v>-</v>
      </c>
      <c r="G79" s="120">
        <v>5049</v>
      </c>
      <c r="H79" s="121">
        <f t="shared" si="20"/>
        <v>-0.35844980940279547</v>
      </c>
      <c r="I79" s="120">
        <v>4755</v>
      </c>
      <c r="J79" s="121">
        <f t="shared" si="22"/>
        <v>-5.8229352346999441E-2</v>
      </c>
      <c r="K79" s="120">
        <v>2991</v>
      </c>
      <c r="L79" s="121">
        <f t="shared" si="23"/>
        <v>-0.3709779179810726</v>
      </c>
      <c r="M79" s="120">
        <v>2488</v>
      </c>
      <c r="N79" s="121">
        <f t="shared" si="21"/>
        <v>-0.1681711802072885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3492</v>
      </c>
      <c r="F80" s="121" t="str">
        <f t="shared" si="19"/>
        <v>-</v>
      </c>
      <c r="G80" s="120">
        <v>3205</v>
      </c>
      <c r="H80" s="121">
        <f t="shared" si="20"/>
        <v>-8.2187857961053878E-2</v>
      </c>
      <c r="I80" s="120">
        <v>6156</v>
      </c>
      <c r="J80" s="121">
        <f t="shared" si="22"/>
        <v>0.92074882995319807</v>
      </c>
      <c r="K80" s="120">
        <v>5195</v>
      </c>
      <c r="L80" s="121">
        <f t="shared" si="23"/>
        <v>-0.15610786224821316</v>
      </c>
      <c r="M80" s="120">
        <v>3556</v>
      </c>
      <c r="N80" s="121">
        <f t="shared" si="21"/>
        <v>-0.31549566891241576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6972</v>
      </c>
      <c r="F81" s="121" t="str">
        <f t="shared" si="19"/>
        <v>-</v>
      </c>
      <c r="G81" s="120">
        <v>8428</v>
      </c>
      <c r="H81" s="121">
        <f t="shared" si="20"/>
        <v>0.20883534136546178</v>
      </c>
      <c r="I81" s="120">
        <v>8185</v>
      </c>
      <c r="J81" s="121">
        <f t="shared" si="22"/>
        <v>-2.8832463217845272E-2</v>
      </c>
      <c r="K81" s="120">
        <v>7798</v>
      </c>
      <c r="L81" s="121">
        <f t="shared" si="23"/>
        <v>-4.7281612706169818E-2</v>
      </c>
      <c r="M81" s="120">
        <v>11890</v>
      </c>
      <c r="N81" s="121">
        <f t="shared" si="21"/>
        <v>0.52474993588099506</v>
      </c>
    </row>
    <row r="82" spans="1:15" x14ac:dyDescent="0.25">
      <c r="A82" s="1">
        <v>8</v>
      </c>
      <c r="B82" s="119" t="s">
        <v>87</v>
      </c>
      <c r="C82" s="120">
        <v>16678</v>
      </c>
      <c r="D82" s="121">
        <v>0.29487577639751561</v>
      </c>
      <c r="E82" s="120">
        <v>18094</v>
      </c>
      <c r="F82" s="121">
        <f t="shared" si="19"/>
        <v>8.490226645880794E-2</v>
      </c>
      <c r="G82" s="120">
        <v>13552</v>
      </c>
      <c r="H82" s="121">
        <f t="shared" si="20"/>
        <v>-0.25102243837736271</v>
      </c>
      <c r="I82" s="120">
        <v>8431</v>
      </c>
      <c r="J82" s="121">
        <f t="shared" si="22"/>
        <v>-0.3778778040141676</v>
      </c>
      <c r="K82" s="120">
        <v>7937</v>
      </c>
      <c r="L82" s="121">
        <f t="shared" si="23"/>
        <v>-5.8593286680109102E-2</v>
      </c>
      <c r="M82" s="120">
        <v>10889</v>
      </c>
      <c r="N82" s="121">
        <f t="shared" si="21"/>
        <v>0.37192894040569491</v>
      </c>
    </row>
    <row r="83" spans="1:15" x14ac:dyDescent="0.25">
      <c r="A83" s="1">
        <v>9</v>
      </c>
      <c r="B83" s="119" t="s">
        <v>89</v>
      </c>
      <c r="C83" s="120">
        <v>5778</v>
      </c>
      <c r="D83" s="121">
        <v>-0.36006202237235574</v>
      </c>
      <c r="E83" s="120">
        <v>10248</v>
      </c>
      <c r="F83" s="121">
        <f t="shared" si="19"/>
        <v>0.77362409138110078</v>
      </c>
      <c r="G83" s="120">
        <v>7224</v>
      </c>
      <c r="H83" s="121">
        <f t="shared" si="20"/>
        <v>-0.29508196721311475</v>
      </c>
      <c r="I83" s="120">
        <v>6609</v>
      </c>
      <c r="J83" s="121">
        <f t="shared" si="22"/>
        <v>-8.5132890365448466E-2</v>
      </c>
      <c r="K83" s="120">
        <v>4531</v>
      </c>
      <c r="L83" s="121">
        <f t="shared" si="23"/>
        <v>-0.31441973067029805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6911</v>
      </c>
      <c r="D84" s="121">
        <v>3.9221382916909686E-3</v>
      </c>
      <c r="E84" s="120">
        <v>8620</v>
      </c>
      <c r="F84" s="121">
        <f t="shared" si="19"/>
        <v>0.24728693387353484</v>
      </c>
      <c r="G84" s="120">
        <v>3152</v>
      </c>
      <c r="H84" s="121">
        <f t="shared" si="20"/>
        <v>-0.63433874709976801</v>
      </c>
      <c r="I84" s="120">
        <v>4290</v>
      </c>
      <c r="J84" s="121">
        <f t="shared" si="22"/>
        <v>0.36104060913705593</v>
      </c>
      <c r="K84" s="120">
        <v>6827</v>
      </c>
      <c r="L84" s="121">
        <f t="shared" si="23"/>
        <v>0.59137529137529143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4984</v>
      </c>
      <c r="D85" s="121">
        <v>0.96685082872928185</v>
      </c>
      <c r="E85" s="120">
        <v>2602</v>
      </c>
      <c r="F85" s="121">
        <f t="shared" si="19"/>
        <v>-0.4779293739967897</v>
      </c>
      <c r="G85" s="120">
        <v>1849</v>
      </c>
      <c r="H85" s="121">
        <f t="shared" si="20"/>
        <v>-0.28939277478862413</v>
      </c>
      <c r="I85" s="120">
        <v>1747</v>
      </c>
      <c r="J85" s="121">
        <f t="shared" si="22"/>
        <v>-5.516495402920496E-2</v>
      </c>
      <c r="K85" s="120">
        <v>1477</v>
      </c>
      <c r="L85" s="121">
        <f t="shared" si="23"/>
        <v>-0.15455065827132231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3275</v>
      </c>
      <c r="D86" s="121">
        <v>0.43388791593695264</v>
      </c>
      <c r="E86" s="120">
        <v>3577</v>
      </c>
      <c r="F86" s="121">
        <f t="shared" si="19"/>
        <v>9.2213740458015225E-2</v>
      </c>
      <c r="G86" s="120">
        <v>3782</v>
      </c>
      <c r="H86" s="121">
        <f t="shared" si="20"/>
        <v>5.7310595471065096E-2</v>
      </c>
      <c r="I86" s="120">
        <v>2294</v>
      </c>
      <c r="J86" s="121">
        <f t="shared" si="22"/>
        <v>-0.39344262295081966</v>
      </c>
      <c r="K86" s="120">
        <v>954</v>
      </c>
      <c r="L86" s="121">
        <f t="shared" si="23"/>
        <v>-0.58413251961639057</v>
      </c>
      <c r="M86" s="120"/>
      <c r="N86" s="121"/>
    </row>
    <row r="87" spans="1:15" ht="15.75" x14ac:dyDescent="0.25">
      <c r="B87" s="122" t="s">
        <v>32</v>
      </c>
      <c r="C87" s="123">
        <v>51058</v>
      </c>
      <c r="D87" s="124">
        <v>-0.46157253131986331</v>
      </c>
      <c r="E87" s="123">
        <v>86437</v>
      </c>
      <c r="F87" s="124">
        <f t="shared" si="19"/>
        <v>0.69291785812213558</v>
      </c>
      <c r="G87" s="123">
        <v>57546</v>
      </c>
      <c r="H87" s="124">
        <f t="shared" si="20"/>
        <v>-0.33424343741684692</v>
      </c>
      <c r="I87" s="123">
        <v>60090</v>
      </c>
      <c r="J87" s="124">
        <f t="shared" si="22"/>
        <v>4.4208111771452341E-2</v>
      </c>
      <c r="K87" s="123">
        <v>47885</v>
      </c>
      <c r="L87" s="124">
        <f t="shared" si="23"/>
        <v>-0.2031119986686637</v>
      </c>
      <c r="M87" s="123">
        <v>33894</v>
      </c>
      <c r="N87" s="124">
        <v>-5.9244486156734277E-3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2" t="s">
        <v>278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tr">
        <f>CONCATENATE("var. ",RIGHT(E95,2),"/",RIGHT(E95-1,2))</f>
        <v>var. 21/20</v>
      </c>
      <c r="G96" s="118" t="s">
        <v>71</v>
      </c>
      <c r="H96" s="117" t="str">
        <f>CONCATENATE("var. ",RIGHT(G95,2),"/",RIGHT(G95-1,2))</f>
        <v>var. 22/21</v>
      </c>
      <c r="I96" s="118" t="s">
        <v>71</v>
      </c>
      <c r="J96" s="117" t="s">
        <v>249</v>
      </c>
      <c r="K96" s="118" t="s">
        <v>71</v>
      </c>
      <c r="L96" s="117" t="s">
        <v>249</v>
      </c>
      <c r="M96" s="118" t="s">
        <v>71</v>
      </c>
      <c r="N96" s="117" t="s">
        <v>275</v>
      </c>
    </row>
    <row r="97" spans="2:14" x14ac:dyDescent="0.25">
      <c r="B97" s="119" t="s">
        <v>73</v>
      </c>
      <c r="C97" s="120">
        <v>154990</v>
      </c>
      <c r="D97" s="121">
        <v>4.3457770895748427E-2</v>
      </c>
      <c r="E97" s="120">
        <v>18536</v>
      </c>
      <c r="F97" s="121">
        <f t="shared" ref="F97:F109" si="24">IFERROR(E97/C97-1,"-")</f>
        <v>-0.88040518743144713</v>
      </c>
      <c r="G97" s="120">
        <v>110611</v>
      </c>
      <c r="H97" s="121">
        <f t="shared" ref="H97:H109" si="25">IFERROR(G97/E97-1,"-")</f>
        <v>4.9673608113940437</v>
      </c>
      <c r="I97" s="120">
        <v>156236</v>
      </c>
      <c r="J97" s="121">
        <f t="shared" ref="J97:J109" si="26">IFERROR(I97/G97-1,"-")</f>
        <v>0.41248157958973342</v>
      </c>
      <c r="K97" s="120">
        <v>168765</v>
      </c>
      <c r="L97" s="121">
        <f t="shared" ref="L97:L109" si="27">IFERROR(K97/I97-1,"-")</f>
        <v>8.0192785273560441E-2</v>
      </c>
      <c r="M97" s="120">
        <v>165754</v>
      </c>
      <c r="N97" s="121">
        <f t="shared" ref="N97:N104" si="28">IFERROR(M97/K97-1,"-")</f>
        <v>-1.7841377062779551E-2</v>
      </c>
    </row>
    <row r="98" spans="2:14" x14ac:dyDescent="0.25">
      <c r="B98" s="119" t="s">
        <v>75</v>
      </c>
      <c r="C98" s="120">
        <v>168403</v>
      </c>
      <c r="D98" s="121">
        <v>0.21233478273389572</v>
      </c>
      <c r="E98" s="120">
        <v>12334</v>
      </c>
      <c r="F98" s="121">
        <f t="shared" si="24"/>
        <v>-0.92675902448293679</v>
      </c>
      <c r="G98" s="120">
        <v>137218</v>
      </c>
      <c r="H98" s="121">
        <f t="shared" si="25"/>
        <v>10.125182422571752</v>
      </c>
      <c r="I98" s="120">
        <v>151743</v>
      </c>
      <c r="J98" s="121">
        <f t="shared" si="26"/>
        <v>0.10585345945867153</v>
      </c>
      <c r="K98" s="120">
        <v>163400</v>
      </c>
      <c r="L98" s="121">
        <f t="shared" si="27"/>
        <v>7.6820677065828402E-2</v>
      </c>
      <c r="M98" s="120">
        <v>165672</v>
      </c>
      <c r="N98" s="121">
        <f t="shared" si="28"/>
        <v>1.3904528763769797E-2</v>
      </c>
    </row>
    <row r="99" spans="2:14" x14ac:dyDescent="0.25">
      <c r="B99" s="119" t="s">
        <v>77</v>
      </c>
      <c r="C99" s="120">
        <v>80146</v>
      </c>
      <c r="D99" s="121">
        <v>-0.42588002693448335</v>
      </c>
      <c r="E99" s="120">
        <v>15162</v>
      </c>
      <c r="F99" s="121">
        <f t="shared" si="24"/>
        <v>-0.81082025303820526</v>
      </c>
      <c r="G99" s="120">
        <v>144147</v>
      </c>
      <c r="H99" s="121">
        <f t="shared" si="25"/>
        <v>8.5071230708349823</v>
      </c>
      <c r="I99" s="120">
        <v>139689</v>
      </c>
      <c r="J99" s="121">
        <f t="shared" si="26"/>
        <v>-3.0926762263522645E-2</v>
      </c>
      <c r="K99" s="120">
        <v>169538</v>
      </c>
      <c r="L99" s="121">
        <f t="shared" si="27"/>
        <v>0.21368182176119799</v>
      </c>
      <c r="M99" s="120">
        <v>162929</v>
      </c>
      <c r="N99" s="121">
        <f t="shared" si="28"/>
        <v>-3.8982411022897567E-2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11798</v>
      </c>
      <c r="F100" s="121" t="str">
        <f t="shared" si="24"/>
        <v>-</v>
      </c>
      <c r="G100" s="120">
        <v>143925</v>
      </c>
      <c r="H100" s="121">
        <f t="shared" si="25"/>
        <v>11.199101542634345</v>
      </c>
      <c r="I100" s="120">
        <v>133479</v>
      </c>
      <c r="J100" s="121">
        <f t="shared" si="26"/>
        <v>-7.25794684731631E-2</v>
      </c>
      <c r="K100" s="120">
        <v>149421</v>
      </c>
      <c r="L100" s="121">
        <f t="shared" si="27"/>
        <v>0.11943451778931524</v>
      </c>
      <c r="M100" s="120">
        <v>151843</v>
      </c>
      <c r="N100" s="121">
        <f t="shared" si="28"/>
        <v>1.6209234311107545E-2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13708</v>
      </c>
      <c r="F101" s="121" t="str">
        <f t="shared" si="24"/>
        <v>-</v>
      </c>
      <c r="G101" s="120">
        <v>118400</v>
      </c>
      <c r="H101" s="121">
        <f t="shared" si="25"/>
        <v>7.6372920922089289</v>
      </c>
      <c r="I101" s="120">
        <v>132335</v>
      </c>
      <c r="J101" s="121">
        <f t="shared" si="26"/>
        <v>0.11769425675675671</v>
      </c>
      <c r="K101" s="120">
        <v>153273</v>
      </c>
      <c r="L101" s="121">
        <f t="shared" si="27"/>
        <v>0.15821966977745872</v>
      </c>
      <c r="M101" s="120">
        <v>136165</v>
      </c>
      <c r="N101" s="121">
        <f t="shared" si="28"/>
        <v>-0.11161783223398769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11596</v>
      </c>
      <c r="F102" s="121" t="str">
        <f t="shared" si="24"/>
        <v>-</v>
      </c>
      <c r="G102" s="120">
        <v>125009</v>
      </c>
      <c r="H102" s="121">
        <f t="shared" si="25"/>
        <v>9.7803552949292865</v>
      </c>
      <c r="I102" s="120">
        <v>130573</v>
      </c>
      <c r="J102" s="121">
        <f t="shared" si="26"/>
        <v>4.4508795366733578E-2</v>
      </c>
      <c r="K102" s="120">
        <v>147800</v>
      </c>
      <c r="L102" s="121">
        <f t="shared" si="27"/>
        <v>0.13193386075222291</v>
      </c>
      <c r="M102" s="120">
        <v>146652</v>
      </c>
      <c r="N102" s="121">
        <f t="shared" si="28"/>
        <v>-7.7672530446549759E-3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42751</v>
      </c>
      <c r="F103" s="121" t="str">
        <f t="shared" si="24"/>
        <v>-</v>
      </c>
      <c r="G103" s="120">
        <v>142649</v>
      </c>
      <c r="H103" s="121">
        <f t="shared" si="25"/>
        <v>2.3367406610371688</v>
      </c>
      <c r="I103" s="120">
        <v>150081</v>
      </c>
      <c r="J103" s="121">
        <f t="shared" si="26"/>
        <v>5.2099909568240843E-2</v>
      </c>
      <c r="K103" s="120">
        <v>158620</v>
      </c>
      <c r="L103" s="121">
        <f t="shared" si="27"/>
        <v>5.6895942857523529E-2</v>
      </c>
      <c r="M103" s="120">
        <v>166590</v>
      </c>
      <c r="N103" s="121">
        <f t="shared" si="28"/>
        <v>5.0245870634220147E-2</v>
      </c>
    </row>
    <row r="104" spans="2:14" x14ac:dyDescent="0.25">
      <c r="B104" s="119" t="s">
        <v>87</v>
      </c>
      <c r="C104" s="120">
        <v>35781</v>
      </c>
      <c r="D104" s="121">
        <v>-0.7687983406672223</v>
      </c>
      <c r="E104" s="120">
        <v>62119</v>
      </c>
      <c r="F104" s="121">
        <f t="shared" si="24"/>
        <v>0.73608898577457316</v>
      </c>
      <c r="G104" s="120">
        <v>156262</v>
      </c>
      <c r="H104" s="121">
        <f t="shared" si="25"/>
        <v>1.5155266504612115</v>
      </c>
      <c r="I104" s="120">
        <v>164834</v>
      </c>
      <c r="J104" s="121">
        <f t="shared" si="26"/>
        <v>5.4856587014117331E-2</v>
      </c>
      <c r="K104" s="120">
        <v>161517</v>
      </c>
      <c r="L104" s="121">
        <f t="shared" si="27"/>
        <v>-2.012327553781379E-2</v>
      </c>
      <c r="M104" s="120">
        <v>166410</v>
      </c>
      <c r="N104" s="121">
        <f t="shared" si="28"/>
        <v>3.0294024777577588E-2</v>
      </c>
    </row>
    <row r="105" spans="2:14" x14ac:dyDescent="0.25">
      <c r="B105" s="119" t="s">
        <v>89</v>
      </c>
      <c r="C105" s="120">
        <v>12376</v>
      </c>
      <c r="D105" s="121">
        <v>-0.91027788048166913</v>
      </c>
      <c r="E105" s="120">
        <v>71356</v>
      </c>
      <c r="F105" s="121">
        <f t="shared" si="24"/>
        <v>4.7656755009696186</v>
      </c>
      <c r="G105" s="120">
        <v>123782</v>
      </c>
      <c r="H105" s="121">
        <f t="shared" si="25"/>
        <v>0.73471046583328659</v>
      </c>
      <c r="I105" s="120">
        <v>138541</v>
      </c>
      <c r="J105" s="121">
        <f t="shared" si="26"/>
        <v>0.11923381428640667</v>
      </c>
      <c r="K105" s="120">
        <v>134625</v>
      </c>
      <c r="L105" s="121">
        <f t="shared" si="27"/>
        <v>-2.8266000678499492E-2</v>
      </c>
      <c r="M105" s="120"/>
      <c r="N105" s="121"/>
    </row>
    <row r="106" spans="2:14" x14ac:dyDescent="0.25">
      <c r="B106" s="119" t="s">
        <v>91</v>
      </c>
      <c r="C106" s="120">
        <v>15012</v>
      </c>
      <c r="D106" s="121">
        <v>-0.89773841961852863</v>
      </c>
      <c r="E106" s="120">
        <v>123665</v>
      </c>
      <c r="F106" s="121">
        <f t="shared" si="24"/>
        <v>7.2377431388222764</v>
      </c>
      <c r="G106" s="120">
        <v>148245</v>
      </c>
      <c r="H106" s="121">
        <f t="shared" si="25"/>
        <v>0.19876278656046575</v>
      </c>
      <c r="I106" s="120">
        <v>163070</v>
      </c>
      <c r="J106" s="121">
        <f t="shared" si="26"/>
        <v>0.10000337279503535</v>
      </c>
      <c r="K106" s="120">
        <v>166146</v>
      </c>
      <c r="L106" s="121">
        <f t="shared" si="27"/>
        <v>1.8863064941436303E-2</v>
      </c>
      <c r="M106" s="120"/>
      <c r="N106" s="121"/>
    </row>
    <row r="107" spans="2:14" x14ac:dyDescent="0.25">
      <c r="B107" s="119" t="s">
        <v>93</v>
      </c>
      <c r="C107" s="120">
        <v>24493</v>
      </c>
      <c r="D107" s="121">
        <v>-0.82306453127596102</v>
      </c>
      <c r="E107" s="120">
        <v>133212</v>
      </c>
      <c r="F107" s="121">
        <f t="shared" si="24"/>
        <v>4.4387784264892014</v>
      </c>
      <c r="G107" s="120">
        <v>149094</v>
      </c>
      <c r="H107" s="121">
        <f t="shared" si="25"/>
        <v>0.11922349337897487</v>
      </c>
      <c r="I107" s="120">
        <v>159961</v>
      </c>
      <c r="J107" s="121">
        <f t="shared" si="26"/>
        <v>7.2886903564194361E-2</v>
      </c>
      <c r="K107" s="120">
        <v>156940</v>
      </c>
      <c r="L107" s="121">
        <f t="shared" si="27"/>
        <v>-1.8885853426772736E-2</v>
      </c>
      <c r="M107" s="120"/>
      <c r="N107" s="121"/>
    </row>
    <row r="108" spans="2:14" x14ac:dyDescent="0.25">
      <c r="B108" s="119" t="s">
        <v>95</v>
      </c>
      <c r="C108" s="120">
        <v>28687</v>
      </c>
      <c r="D108" s="121">
        <v>-0.79716754341308893</v>
      </c>
      <c r="E108" s="120">
        <v>116759</v>
      </c>
      <c r="F108" s="121">
        <f t="shared" si="24"/>
        <v>3.0701014396765087</v>
      </c>
      <c r="G108" s="120">
        <v>148556</v>
      </c>
      <c r="H108" s="121">
        <f t="shared" si="25"/>
        <v>0.27233018439692014</v>
      </c>
      <c r="I108" s="120">
        <v>152113</v>
      </c>
      <c r="J108" s="121">
        <f t="shared" si="26"/>
        <v>2.3943832628773087E-2</v>
      </c>
      <c r="K108" s="120">
        <v>154995</v>
      </c>
      <c r="L108" s="121">
        <f t="shared" si="27"/>
        <v>1.8946441132579039E-2</v>
      </c>
      <c r="M108" s="120"/>
      <c r="N108" s="121"/>
    </row>
    <row r="109" spans="2:14" ht="15.75" x14ac:dyDescent="0.25">
      <c r="B109" s="122" t="s">
        <v>32</v>
      </c>
      <c r="C109" s="123">
        <v>533590</v>
      </c>
      <c r="D109" s="124">
        <v>-0.67930402380022237</v>
      </c>
      <c r="E109" s="123">
        <v>632996</v>
      </c>
      <c r="F109" s="124">
        <f t="shared" si="24"/>
        <v>0.18629659476377003</v>
      </c>
      <c r="G109" s="123">
        <v>1647898</v>
      </c>
      <c r="H109" s="124">
        <f t="shared" si="25"/>
        <v>1.6033308267350819</v>
      </c>
      <c r="I109" s="123">
        <v>1772655</v>
      </c>
      <c r="J109" s="124">
        <f t="shared" si="26"/>
        <v>7.5706748840037363E-2</v>
      </c>
      <c r="K109" s="123">
        <v>1885040</v>
      </c>
      <c r="L109" s="124">
        <f t="shared" si="27"/>
        <v>6.3399251405377832E-2</v>
      </c>
      <c r="M109" s="123">
        <v>1262015</v>
      </c>
      <c r="N109" s="124">
        <v>-8.1102917944502195E-3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2" t="s">
        <v>279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tr">
        <f>CONCATENATE("var. ",RIGHT(E117,2),"/",RIGHT(E117-1,2))</f>
        <v>var. 21/20</v>
      </c>
      <c r="G118" s="118" t="s">
        <v>71</v>
      </c>
      <c r="H118" s="117" t="str">
        <f>CONCATENATE("var. ",RIGHT(G117,2),"/",RIGHT(G117-1,2))</f>
        <v>var. 22/21</v>
      </c>
      <c r="I118" s="118" t="s">
        <v>71</v>
      </c>
      <c r="J118" s="117" t="s">
        <v>249</v>
      </c>
      <c r="K118" s="118" t="s">
        <v>71</v>
      </c>
      <c r="L118" s="117" t="s">
        <v>249</v>
      </c>
      <c r="M118" s="118" t="s">
        <v>71</v>
      </c>
      <c r="N118" s="117" t="s">
        <v>275</v>
      </c>
    </row>
    <row r="119" spans="1:15" x14ac:dyDescent="0.25">
      <c r="B119" s="119" t="s">
        <v>73</v>
      </c>
      <c r="C119" s="120">
        <v>75091</v>
      </c>
      <c r="D119" s="121">
        <v>8.6307414104882518E-2</v>
      </c>
      <c r="E119" s="120">
        <v>774</v>
      </c>
      <c r="F119" s="121">
        <f t="shared" ref="F119:F131" si="29">IFERROR(E119/C119-1,"-")</f>
        <v>-0.98969250642553697</v>
      </c>
      <c r="G119" s="120">
        <v>36008</v>
      </c>
      <c r="H119" s="121">
        <f t="shared" ref="H119:H131" si="30">IFERROR(G119/E119-1,"-")</f>
        <v>45.521963824289408</v>
      </c>
      <c r="I119" s="120">
        <v>59113</v>
      </c>
      <c r="J119" s="121">
        <f t="shared" ref="J119:J131" si="31">IFERROR(I119/G119-1,"-")</f>
        <v>0.64166296378582532</v>
      </c>
      <c r="K119" s="120">
        <v>66871</v>
      </c>
      <c r="L119" s="121">
        <f t="shared" ref="L119:L131" si="32">IFERROR(K119/I119-1,"-")</f>
        <v>0.13124016713751629</v>
      </c>
      <c r="M119" s="120">
        <v>72901</v>
      </c>
      <c r="N119" s="121">
        <f t="shared" ref="N119:N126" si="33">IFERROR(M119/K119-1,"-")</f>
        <v>9.0173617861255329E-2</v>
      </c>
    </row>
    <row r="120" spans="1:15" x14ac:dyDescent="0.25">
      <c r="B120" s="119" t="s">
        <v>75</v>
      </c>
      <c r="C120" s="120">
        <v>81036</v>
      </c>
      <c r="D120" s="121">
        <v>0.24179781479381512</v>
      </c>
      <c r="E120" s="120">
        <v>344</v>
      </c>
      <c r="F120" s="121">
        <f t="shared" si="29"/>
        <v>-0.99575497309837602</v>
      </c>
      <c r="G120" s="120">
        <v>53181</v>
      </c>
      <c r="H120" s="121">
        <f t="shared" si="30"/>
        <v>153.59593023255815</v>
      </c>
      <c r="I120" s="120">
        <v>57709</v>
      </c>
      <c r="J120" s="121">
        <f t="shared" si="31"/>
        <v>8.5143190237114696E-2</v>
      </c>
      <c r="K120" s="120">
        <v>68185</v>
      </c>
      <c r="L120" s="121">
        <f t="shared" si="32"/>
        <v>0.18153147689268567</v>
      </c>
      <c r="M120" s="120">
        <v>72176</v>
      </c>
      <c r="N120" s="121">
        <f t="shared" si="33"/>
        <v>5.8531935176358463E-2</v>
      </c>
    </row>
    <row r="121" spans="1:15" x14ac:dyDescent="0.25">
      <c r="B121" s="119" t="s">
        <v>77</v>
      </c>
      <c r="C121" s="120">
        <v>42067</v>
      </c>
      <c r="D121" s="121">
        <v>-0.33325408523925004</v>
      </c>
      <c r="E121" s="120">
        <v>248</v>
      </c>
      <c r="F121" s="121">
        <f t="shared" si="29"/>
        <v>-0.99410464259395726</v>
      </c>
      <c r="G121" s="120">
        <v>65273</v>
      </c>
      <c r="H121" s="121">
        <f t="shared" si="30"/>
        <v>262.19758064516128</v>
      </c>
      <c r="I121" s="120">
        <v>46927</v>
      </c>
      <c r="J121" s="121">
        <f t="shared" si="31"/>
        <v>-0.28106567799855986</v>
      </c>
      <c r="K121" s="120">
        <v>62209</v>
      </c>
      <c r="L121" s="121">
        <f t="shared" si="32"/>
        <v>0.3256547403413812</v>
      </c>
      <c r="M121" s="120">
        <v>65836</v>
      </c>
      <c r="N121" s="121">
        <f t="shared" si="33"/>
        <v>5.8303460914015615E-2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89</v>
      </c>
      <c r="F122" s="121" t="str">
        <f t="shared" si="29"/>
        <v>-</v>
      </c>
      <c r="G122" s="120">
        <v>69119</v>
      </c>
      <c r="H122" s="121">
        <f t="shared" si="30"/>
        <v>775.61797752808991</v>
      </c>
      <c r="I122" s="120">
        <v>48951</v>
      </c>
      <c r="J122" s="121">
        <f t="shared" si="31"/>
        <v>-0.29178662885747764</v>
      </c>
      <c r="K122" s="120">
        <v>65140</v>
      </c>
      <c r="L122" s="121">
        <f t="shared" si="32"/>
        <v>0.33071847357561635</v>
      </c>
      <c r="M122" s="120">
        <v>70585</v>
      </c>
      <c r="N122" s="121">
        <f t="shared" si="33"/>
        <v>8.3589192508443322E-2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167</v>
      </c>
      <c r="F123" s="121" t="str">
        <f t="shared" si="29"/>
        <v>-</v>
      </c>
      <c r="G123" s="120">
        <v>59127</v>
      </c>
      <c r="H123" s="121">
        <f t="shared" si="30"/>
        <v>353.05389221556885</v>
      </c>
      <c r="I123" s="120">
        <v>59272</v>
      </c>
      <c r="J123" s="121">
        <f t="shared" si="31"/>
        <v>2.4523483349401243E-3</v>
      </c>
      <c r="K123" s="120">
        <v>74566</v>
      </c>
      <c r="L123" s="121">
        <f t="shared" si="32"/>
        <v>0.2580307733837226</v>
      </c>
      <c r="M123" s="120">
        <v>74655</v>
      </c>
      <c r="N123" s="121">
        <f t="shared" si="33"/>
        <v>1.1935734785291086E-3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488</v>
      </c>
      <c r="F124" s="121" t="str">
        <f t="shared" si="29"/>
        <v>-</v>
      </c>
      <c r="G124" s="120">
        <v>59135</v>
      </c>
      <c r="H124" s="121">
        <f t="shared" si="30"/>
        <v>120.17827868852459</v>
      </c>
      <c r="I124" s="120">
        <v>59708</v>
      </c>
      <c r="J124" s="121">
        <f t="shared" si="31"/>
        <v>9.689693075167094E-3</v>
      </c>
      <c r="K124" s="120">
        <v>77243</v>
      </c>
      <c r="L124" s="121">
        <f t="shared" si="32"/>
        <v>0.293679238962953</v>
      </c>
      <c r="M124" s="120">
        <v>76127</v>
      </c>
      <c r="N124" s="121">
        <f t="shared" si="33"/>
        <v>-1.4447911137578817E-2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4225</v>
      </c>
      <c r="F125" s="121" t="str">
        <f t="shared" si="29"/>
        <v>-</v>
      </c>
      <c r="G125" s="120">
        <v>64510</v>
      </c>
      <c r="H125" s="121">
        <f t="shared" si="30"/>
        <v>14.268639053254438</v>
      </c>
      <c r="I125" s="120">
        <v>67918</v>
      </c>
      <c r="J125" s="121">
        <f t="shared" si="31"/>
        <v>5.282901875678192E-2</v>
      </c>
      <c r="K125" s="120">
        <v>76495</v>
      </c>
      <c r="L125" s="121">
        <f t="shared" si="32"/>
        <v>0.12628463735681272</v>
      </c>
      <c r="M125" s="120">
        <v>80250</v>
      </c>
      <c r="N125" s="121">
        <f t="shared" si="33"/>
        <v>4.9088175697757919E-2</v>
      </c>
    </row>
    <row r="126" spans="1:15" x14ac:dyDescent="0.25">
      <c r="B126" s="119" t="s">
        <v>87</v>
      </c>
      <c r="C126" s="120">
        <v>2044</v>
      </c>
      <c r="D126" s="121">
        <v>-0.97664213557617585</v>
      </c>
      <c r="E126" s="120">
        <v>14623</v>
      </c>
      <c r="F126" s="121">
        <f t="shared" si="29"/>
        <v>6.154109589041096</v>
      </c>
      <c r="G126" s="120">
        <v>78894</v>
      </c>
      <c r="H126" s="121">
        <f t="shared" si="30"/>
        <v>4.3951993434999661</v>
      </c>
      <c r="I126" s="120">
        <v>76684</v>
      </c>
      <c r="J126" s="121">
        <f t="shared" si="31"/>
        <v>-2.8012269627601616E-2</v>
      </c>
      <c r="K126" s="120">
        <v>82370</v>
      </c>
      <c r="L126" s="121">
        <f t="shared" si="32"/>
        <v>7.4148453393145797E-2</v>
      </c>
      <c r="M126" s="120">
        <v>87951</v>
      </c>
      <c r="N126" s="121">
        <f t="shared" si="33"/>
        <v>6.7755250698069647E-2</v>
      </c>
    </row>
    <row r="127" spans="1:15" x14ac:dyDescent="0.25">
      <c r="B127" s="119" t="s">
        <v>89</v>
      </c>
      <c r="C127" s="120">
        <v>1376</v>
      </c>
      <c r="D127" s="121">
        <v>-0.9821138422742457</v>
      </c>
      <c r="E127" s="120">
        <v>20858</v>
      </c>
      <c r="F127" s="121">
        <f t="shared" si="29"/>
        <v>14.158430232558139</v>
      </c>
      <c r="G127" s="120">
        <v>60744</v>
      </c>
      <c r="H127" s="121">
        <f t="shared" si="30"/>
        <v>1.9122638795665932</v>
      </c>
      <c r="I127" s="120">
        <v>69941</v>
      </c>
      <c r="J127" s="121">
        <f t="shared" si="31"/>
        <v>0.15140590017121025</v>
      </c>
      <c r="K127" s="120">
        <v>69701</v>
      </c>
      <c r="L127" s="121">
        <f t="shared" si="32"/>
        <v>-3.4314636622295724E-3</v>
      </c>
      <c r="M127" s="120"/>
      <c r="N127" s="121"/>
    </row>
    <row r="128" spans="1:15" x14ac:dyDescent="0.25">
      <c r="A128" s="125"/>
      <c r="B128" s="119" t="s">
        <v>91</v>
      </c>
      <c r="C128" s="120">
        <v>2708</v>
      </c>
      <c r="D128" s="121">
        <v>-0.9648886238103882</v>
      </c>
      <c r="E128" s="120">
        <v>49641</v>
      </c>
      <c r="F128" s="121">
        <f t="shared" si="29"/>
        <v>17.331240768094535</v>
      </c>
      <c r="G128" s="120">
        <v>74615</v>
      </c>
      <c r="H128" s="121">
        <f t="shared" si="30"/>
        <v>0.50309220201043492</v>
      </c>
      <c r="I128" s="120">
        <v>76376</v>
      </c>
      <c r="J128" s="121">
        <f t="shared" si="31"/>
        <v>2.3601152583260676E-2</v>
      </c>
      <c r="K128" s="120">
        <v>81903</v>
      </c>
      <c r="L128" s="121">
        <f t="shared" si="32"/>
        <v>7.2365664606682811E-2</v>
      </c>
      <c r="M128" s="120"/>
      <c r="N128" s="121"/>
    </row>
    <row r="129" spans="2:15" x14ac:dyDescent="0.25">
      <c r="B129" s="119" t="s">
        <v>93</v>
      </c>
      <c r="C129" s="120">
        <v>10487</v>
      </c>
      <c r="D129" s="121">
        <v>-0.84322489983854565</v>
      </c>
      <c r="E129" s="120">
        <v>52715</v>
      </c>
      <c r="F129" s="121">
        <f t="shared" si="29"/>
        <v>4.02669972346715</v>
      </c>
      <c r="G129" s="120">
        <v>58033</v>
      </c>
      <c r="H129" s="121">
        <f t="shared" si="30"/>
        <v>0.10088210186853841</v>
      </c>
      <c r="I129" s="120">
        <v>64734</v>
      </c>
      <c r="J129" s="121">
        <f t="shared" si="31"/>
        <v>0.11546878500163693</v>
      </c>
      <c r="K129" s="120">
        <v>69290</v>
      </c>
      <c r="L129" s="121">
        <f t="shared" si="32"/>
        <v>7.0380325640312602E-2</v>
      </c>
      <c r="M129" s="120"/>
      <c r="N129" s="121"/>
    </row>
    <row r="130" spans="2:15" x14ac:dyDescent="0.25">
      <c r="B130" s="119" t="s">
        <v>95</v>
      </c>
      <c r="C130" s="120">
        <v>8843</v>
      </c>
      <c r="D130" s="121">
        <v>-0.86797748615278958</v>
      </c>
      <c r="E130" s="120">
        <v>38812</v>
      </c>
      <c r="F130" s="121">
        <f t="shared" si="29"/>
        <v>3.3890082551170417</v>
      </c>
      <c r="G130" s="120">
        <v>61422</v>
      </c>
      <c r="H130" s="121">
        <f t="shared" si="30"/>
        <v>0.582551788106771</v>
      </c>
      <c r="I130" s="120">
        <v>58399</v>
      </c>
      <c r="J130" s="121">
        <f t="shared" si="31"/>
        <v>-4.921689296994558E-2</v>
      </c>
      <c r="K130" s="120">
        <v>63488</v>
      </c>
      <c r="L130" s="121">
        <f t="shared" si="32"/>
        <v>8.7141903114779318E-2</v>
      </c>
      <c r="M130" s="120"/>
      <c r="N130" s="121"/>
    </row>
    <row r="131" spans="2:15" ht="15.75" x14ac:dyDescent="0.25">
      <c r="B131" s="122" t="s">
        <v>32</v>
      </c>
      <c r="C131" s="123">
        <v>226701</v>
      </c>
      <c r="D131" s="124">
        <v>-0.73257435273133931</v>
      </c>
      <c r="E131" s="123">
        <v>182984</v>
      </c>
      <c r="F131" s="124">
        <f t="shared" si="29"/>
        <v>-0.19283990807274776</v>
      </c>
      <c r="G131" s="123">
        <v>740061</v>
      </c>
      <c r="H131" s="124">
        <f t="shared" si="30"/>
        <v>3.0444027893149128</v>
      </c>
      <c r="I131" s="123">
        <v>745732</v>
      </c>
      <c r="J131" s="124">
        <f t="shared" si="31"/>
        <v>7.6628818435238166E-3</v>
      </c>
      <c r="K131" s="123">
        <v>857461</v>
      </c>
      <c r="L131" s="124">
        <f t="shared" si="32"/>
        <v>0.1498246018676952</v>
      </c>
      <c r="M131" s="123">
        <v>600481</v>
      </c>
      <c r="N131" s="124">
        <v>4.7815397179097552E-2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2" t="s">
        <v>280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tr">
        <f>CONCATENATE("var. ",RIGHT(E139,2),"/",RIGHT(E139-1,2))</f>
        <v>var. 21/20</v>
      </c>
      <c r="G140" s="118" t="s">
        <v>71</v>
      </c>
      <c r="H140" s="117" t="str">
        <f>CONCATENATE("var. ",RIGHT(G139,2),"/",RIGHT(G139-1,2))</f>
        <v>var. 22/21</v>
      </c>
      <c r="I140" s="118" t="s">
        <v>71</v>
      </c>
      <c r="J140" s="117" t="s">
        <v>249</v>
      </c>
      <c r="K140" s="118" t="s">
        <v>71</v>
      </c>
      <c r="L140" s="117" t="s">
        <v>249</v>
      </c>
      <c r="M140" s="118" t="s">
        <v>71</v>
      </c>
      <c r="N140" s="117" t="s">
        <v>275</v>
      </c>
    </row>
    <row r="141" spans="2:15" x14ac:dyDescent="0.25">
      <c r="B141" s="119" t="s">
        <v>73</v>
      </c>
      <c r="C141" s="120">
        <v>10425</v>
      </c>
      <c r="D141" s="121">
        <v>3.3303597977995869E-2</v>
      </c>
      <c r="E141" s="120">
        <v>1811</v>
      </c>
      <c r="F141" s="121">
        <f t="shared" ref="F141:F153" si="34">IFERROR(E141/C141-1,"-")</f>
        <v>-0.82628297362110315</v>
      </c>
      <c r="G141" s="120">
        <v>10166</v>
      </c>
      <c r="H141" s="121">
        <f t="shared" ref="H141:H153" si="35">IFERROR(G141/E141-1,"-")</f>
        <v>4.6134732192159031</v>
      </c>
      <c r="I141" s="120">
        <v>13510</v>
      </c>
      <c r="J141" s="121">
        <f t="shared" ref="J141:J153" si="36">IFERROR(I141/G141-1,"-")</f>
        <v>0.32893960259689159</v>
      </c>
      <c r="K141" s="120">
        <v>15426</v>
      </c>
      <c r="L141" s="121">
        <f t="shared" ref="L141:L153" si="37">IFERROR(K141/I141-1,"-")</f>
        <v>0.14182087342709115</v>
      </c>
      <c r="M141" s="120">
        <v>14398</v>
      </c>
      <c r="N141" s="121">
        <f t="shared" ref="N141:N147" si="38">IFERROR(M141/K141-1,"-")</f>
        <v>-6.6640736419032787E-2</v>
      </c>
    </row>
    <row r="142" spans="2:15" x14ac:dyDescent="0.25">
      <c r="B142" s="119" t="s">
        <v>75</v>
      </c>
      <c r="C142" s="120">
        <v>8886</v>
      </c>
      <c r="D142" s="121">
        <v>-0.10756251883097323</v>
      </c>
      <c r="E142" s="120">
        <v>1347</v>
      </c>
      <c r="F142" s="121">
        <f t="shared" si="34"/>
        <v>-0.8484132343011479</v>
      </c>
      <c r="G142" s="120">
        <v>9417</v>
      </c>
      <c r="H142" s="121">
        <f t="shared" si="35"/>
        <v>5.9910913140311806</v>
      </c>
      <c r="I142" s="120">
        <v>15201</v>
      </c>
      <c r="J142" s="121">
        <f t="shared" si="36"/>
        <v>0.6142083466071997</v>
      </c>
      <c r="K142" s="120">
        <v>18617</v>
      </c>
      <c r="L142" s="121">
        <f t="shared" si="37"/>
        <v>0.22472205775935783</v>
      </c>
      <c r="M142" s="120">
        <v>15634</v>
      </c>
      <c r="N142" s="121">
        <f t="shared" si="38"/>
        <v>-0.16022989740559701</v>
      </c>
    </row>
    <row r="143" spans="2:15" x14ac:dyDescent="0.25">
      <c r="B143" s="119" t="s">
        <v>77</v>
      </c>
      <c r="C143" s="120">
        <v>6218</v>
      </c>
      <c r="D143" s="121">
        <v>-0.40876675858134448</v>
      </c>
      <c r="E143" s="120">
        <v>2285</v>
      </c>
      <c r="F143" s="121">
        <f t="shared" si="34"/>
        <v>-0.63251849469282728</v>
      </c>
      <c r="G143" s="120">
        <v>11533</v>
      </c>
      <c r="H143" s="121">
        <f t="shared" si="35"/>
        <v>4.0472647702406999</v>
      </c>
      <c r="I143" s="120">
        <v>17535</v>
      </c>
      <c r="J143" s="121">
        <f t="shared" si="36"/>
        <v>0.52041966530824579</v>
      </c>
      <c r="K143" s="120">
        <v>27146</v>
      </c>
      <c r="L143" s="121">
        <f t="shared" si="37"/>
        <v>0.54810379241516971</v>
      </c>
      <c r="M143" s="120">
        <v>19555</v>
      </c>
      <c r="N143" s="121">
        <f t="shared" si="38"/>
        <v>-0.27963604214248872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1975</v>
      </c>
      <c r="F144" s="121" t="str">
        <f t="shared" si="34"/>
        <v>-</v>
      </c>
      <c r="G144" s="120">
        <v>11437</v>
      </c>
      <c r="H144" s="121">
        <f t="shared" si="35"/>
        <v>4.7908860759493672</v>
      </c>
      <c r="I144" s="120">
        <v>12234</v>
      </c>
      <c r="J144" s="121">
        <f t="shared" si="36"/>
        <v>6.9686106496458899E-2</v>
      </c>
      <c r="K144" s="120">
        <v>15780</v>
      </c>
      <c r="L144" s="121">
        <f t="shared" si="37"/>
        <v>0.28984796468857277</v>
      </c>
      <c r="M144" s="120">
        <v>16806</v>
      </c>
      <c r="N144" s="121">
        <f t="shared" si="38"/>
        <v>6.5019011406844074E-2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1716</v>
      </c>
      <c r="F145" s="121" t="str">
        <f t="shared" si="34"/>
        <v>-</v>
      </c>
      <c r="G145" s="120">
        <v>6863</v>
      </c>
      <c r="H145" s="121">
        <f t="shared" si="35"/>
        <v>2.9994172494172493</v>
      </c>
      <c r="I145" s="120">
        <v>12664</v>
      </c>
      <c r="J145" s="121">
        <f t="shared" si="36"/>
        <v>0.84525717616202822</v>
      </c>
      <c r="K145" s="120">
        <v>15299</v>
      </c>
      <c r="L145" s="121">
        <f t="shared" si="37"/>
        <v>0.20807012002526837</v>
      </c>
      <c r="M145" s="120">
        <v>10398</v>
      </c>
      <c r="N145" s="121">
        <f t="shared" si="38"/>
        <v>-0.32034773514608794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1838</v>
      </c>
      <c r="F146" s="121" t="str">
        <f t="shared" si="34"/>
        <v>-</v>
      </c>
      <c r="G146" s="120">
        <v>9733</v>
      </c>
      <c r="H146" s="121">
        <f t="shared" si="35"/>
        <v>4.2954298150163224</v>
      </c>
      <c r="I146" s="120">
        <v>14038</v>
      </c>
      <c r="J146" s="121">
        <f t="shared" si="36"/>
        <v>0.44230966813931993</v>
      </c>
      <c r="K146" s="120">
        <v>12045</v>
      </c>
      <c r="L146" s="121">
        <f t="shared" si="37"/>
        <v>-0.14197179085339795</v>
      </c>
      <c r="M146" s="120">
        <v>14419</v>
      </c>
      <c r="N146" s="121">
        <f t="shared" si="38"/>
        <v>0.19709422997094239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4992</v>
      </c>
      <c r="F147" s="121" t="str">
        <f t="shared" si="34"/>
        <v>-</v>
      </c>
      <c r="G147" s="120">
        <v>9290</v>
      </c>
      <c r="H147" s="121">
        <f t="shared" si="35"/>
        <v>0.8609775641025641</v>
      </c>
      <c r="I147" s="120">
        <v>13679</v>
      </c>
      <c r="J147" s="121">
        <f t="shared" si="36"/>
        <v>0.47244348762109789</v>
      </c>
      <c r="K147" s="120">
        <v>11369</v>
      </c>
      <c r="L147" s="121">
        <f t="shared" si="37"/>
        <v>-0.16887199356678118</v>
      </c>
      <c r="M147" s="120">
        <v>15851</v>
      </c>
      <c r="N147" s="121">
        <f t="shared" si="38"/>
        <v>0.39422992347611929</v>
      </c>
    </row>
    <row r="148" spans="1:15" x14ac:dyDescent="0.25">
      <c r="B148" s="119" t="s">
        <v>87</v>
      </c>
      <c r="C148" s="120">
        <v>6670</v>
      </c>
      <c r="D148" s="121">
        <v>-0.25715558525448268</v>
      </c>
      <c r="E148" s="120">
        <v>5971</v>
      </c>
      <c r="F148" s="121">
        <f t="shared" si="34"/>
        <v>-0.10479760119940029</v>
      </c>
      <c r="G148" s="120">
        <v>9424</v>
      </c>
      <c r="H148" s="121">
        <f t="shared" si="35"/>
        <v>0.57829509294925474</v>
      </c>
      <c r="I148" s="120">
        <v>15009</v>
      </c>
      <c r="J148" s="121">
        <f t="shared" si="36"/>
        <v>0.59263582342954169</v>
      </c>
      <c r="K148" s="120">
        <v>11599</v>
      </c>
      <c r="L148" s="121">
        <f t="shared" si="37"/>
        <v>-0.22719701512425883</v>
      </c>
      <c r="M148" s="120"/>
      <c r="N148" s="121"/>
    </row>
    <row r="149" spans="1:15" x14ac:dyDescent="0.25">
      <c r="B149" s="119" t="s">
        <v>89</v>
      </c>
      <c r="C149" s="120">
        <v>1355</v>
      </c>
      <c r="D149" s="121">
        <v>-0.86265963916480848</v>
      </c>
      <c r="E149" s="120">
        <v>6062</v>
      </c>
      <c r="F149" s="121">
        <f t="shared" si="34"/>
        <v>3.4738007380073803</v>
      </c>
      <c r="G149" s="120">
        <v>9609</v>
      </c>
      <c r="H149" s="121">
        <f t="shared" si="35"/>
        <v>0.58512042230287031</v>
      </c>
      <c r="I149" s="120">
        <v>12732</v>
      </c>
      <c r="J149" s="121">
        <f t="shared" si="36"/>
        <v>0.32500780518264127</v>
      </c>
      <c r="K149" s="120">
        <v>10309</v>
      </c>
      <c r="L149" s="121">
        <f t="shared" si="37"/>
        <v>-0.19030788564247569</v>
      </c>
      <c r="M149" s="120"/>
      <c r="N149" s="121"/>
    </row>
    <row r="150" spans="1:15" x14ac:dyDescent="0.25">
      <c r="A150" s="125"/>
      <c r="B150" s="119" t="s">
        <v>91</v>
      </c>
      <c r="C150" s="120">
        <v>926</v>
      </c>
      <c r="D150" s="121">
        <v>-0.91888577435178698</v>
      </c>
      <c r="E150" s="120">
        <v>12835</v>
      </c>
      <c r="F150" s="121">
        <f t="shared" si="34"/>
        <v>12.860691144708424</v>
      </c>
      <c r="G150" s="120">
        <v>12307</v>
      </c>
      <c r="H150" s="121">
        <f t="shared" si="35"/>
        <v>-4.1137514608492354E-2</v>
      </c>
      <c r="I150" s="120">
        <v>18958</v>
      </c>
      <c r="J150" s="121">
        <f t="shared" si="36"/>
        <v>0.5404241488583732</v>
      </c>
      <c r="K150" s="120">
        <v>17259</v>
      </c>
      <c r="L150" s="121">
        <f t="shared" si="37"/>
        <v>-8.9619158139044197E-2</v>
      </c>
      <c r="M150" s="120"/>
      <c r="N150" s="121"/>
    </row>
    <row r="151" spans="1:15" x14ac:dyDescent="0.25">
      <c r="B151" s="119" t="s">
        <v>93</v>
      </c>
      <c r="C151" s="120">
        <v>4663</v>
      </c>
      <c r="D151" s="121">
        <v>-0.5609227871939737</v>
      </c>
      <c r="E151" s="120">
        <v>15581</v>
      </c>
      <c r="F151" s="121">
        <f t="shared" si="34"/>
        <v>2.3414111087282867</v>
      </c>
      <c r="G151" s="120">
        <v>19260</v>
      </c>
      <c r="H151" s="121">
        <f t="shared" si="35"/>
        <v>0.23612091650086642</v>
      </c>
      <c r="I151" s="120">
        <v>19377</v>
      </c>
      <c r="J151" s="121">
        <f t="shared" si="36"/>
        <v>6.0747663551401487E-3</v>
      </c>
      <c r="K151" s="120">
        <v>20409</v>
      </c>
      <c r="L151" s="121">
        <f t="shared" si="37"/>
        <v>5.3259018423904569E-2</v>
      </c>
      <c r="M151" s="120"/>
      <c r="N151" s="121"/>
    </row>
    <row r="152" spans="1:15" x14ac:dyDescent="0.25">
      <c r="B152" s="119" t="s">
        <v>95</v>
      </c>
      <c r="C152" s="120">
        <v>3478</v>
      </c>
      <c r="D152" s="121">
        <v>-0.6711111111111111</v>
      </c>
      <c r="E152" s="120">
        <v>12912</v>
      </c>
      <c r="F152" s="121">
        <f t="shared" si="34"/>
        <v>2.7124784358826912</v>
      </c>
      <c r="G152" s="120">
        <v>13422</v>
      </c>
      <c r="H152" s="121">
        <f t="shared" si="35"/>
        <v>3.9498141263940578E-2</v>
      </c>
      <c r="I152" s="120">
        <v>16292</v>
      </c>
      <c r="J152" s="121">
        <f t="shared" si="36"/>
        <v>0.2138280435106541</v>
      </c>
      <c r="K152" s="120">
        <v>15069</v>
      </c>
      <c r="L152" s="121">
        <f t="shared" si="37"/>
        <v>-7.506751780014731E-2</v>
      </c>
      <c r="M152" s="120"/>
      <c r="N152" s="121"/>
    </row>
    <row r="153" spans="1:15" ht="15.75" x14ac:dyDescent="0.25">
      <c r="B153" s="122" t="s">
        <v>32</v>
      </c>
      <c r="C153" s="123">
        <v>45672</v>
      </c>
      <c r="D153" s="124">
        <v>-0.59856202371430323</v>
      </c>
      <c r="E153" s="123">
        <v>69325</v>
      </c>
      <c r="F153" s="124">
        <f t="shared" si="34"/>
        <v>0.51788842179015582</v>
      </c>
      <c r="G153" s="123">
        <v>132461</v>
      </c>
      <c r="H153" s="124">
        <f t="shared" si="35"/>
        <v>0.91072484673638665</v>
      </c>
      <c r="I153" s="123">
        <v>181229</v>
      </c>
      <c r="J153" s="124">
        <f t="shared" si="36"/>
        <v>0.36816874400767019</v>
      </c>
      <c r="K153" s="123">
        <v>190327</v>
      </c>
      <c r="L153" s="124">
        <f t="shared" si="37"/>
        <v>5.0201678539306682E-2</v>
      </c>
      <c r="M153" s="123">
        <v>121802</v>
      </c>
      <c r="N153" s="124">
        <v>-4.3046487692585678E-2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2" t="s">
        <v>281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tr">
        <f>CONCATENATE("var. ",RIGHT(E161,2),"/",RIGHT(E161-1,2))</f>
        <v>var. 21/20</v>
      </c>
      <c r="G162" s="118" t="s">
        <v>71</v>
      </c>
      <c r="H162" s="117" t="str">
        <f>CONCATENATE("var. ",RIGHT(G161,2),"/",RIGHT(G161-1,2))</f>
        <v>var. 22/21</v>
      </c>
      <c r="I162" s="118" t="s">
        <v>71</v>
      </c>
      <c r="J162" s="117" t="s">
        <v>249</v>
      </c>
      <c r="K162" s="118" t="s">
        <v>71</v>
      </c>
      <c r="L162" s="117" t="s">
        <v>249</v>
      </c>
      <c r="M162" s="118" t="s">
        <v>71</v>
      </c>
      <c r="N162" s="117" t="s">
        <v>275</v>
      </c>
    </row>
    <row r="163" spans="2:14" x14ac:dyDescent="0.25">
      <c r="B163" s="119" t="s">
        <v>73</v>
      </c>
      <c r="C163" s="120">
        <v>7789</v>
      </c>
      <c r="D163" s="121">
        <v>-0.20939910678034912</v>
      </c>
      <c r="E163" s="120">
        <v>6021</v>
      </c>
      <c r="F163" s="121">
        <f t="shared" ref="F163:F175" si="39">IFERROR(E163/C163-1,"-")</f>
        <v>-0.22698677622287844</v>
      </c>
      <c r="G163" s="120">
        <v>8832</v>
      </c>
      <c r="H163" s="121">
        <f t="shared" ref="H163:H175" si="40">IFERROR(G163/E163-1,"-")</f>
        <v>0.46686596910812161</v>
      </c>
      <c r="I163" s="120">
        <v>11164</v>
      </c>
      <c r="J163" s="121">
        <f t="shared" ref="J163:J175" si="41">IFERROR(I163/G163-1,"-")</f>
        <v>0.26403985507246386</v>
      </c>
      <c r="K163" s="120">
        <v>11995</v>
      </c>
      <c r="L163" s="121">
        <f t="shared" ref="L163:L175" si="42">IFERROR(K163/I163-1,"-")</f>
        <v>7.4435686134002088E-2</v>
      </c>
      <c r="M163" s="120">
        <v>11295</v>
      </c>
      <c r="N163" s="121">
        <f t="shared" ref="N163:N170" si="43">IFERROR(M163/K163-1,"-")</f>
        <v>-5.8357649020425173E-2</v>
      </c>
    </row>
    <row r="164" spans="2:14" x14ac:dyDescent="0.25">
      <c r="B164" s="119" t="s">
        <v>75</v>
      </c>
      <c r="C164" s="120">
        <v>9927</v>
      </c>
      <c r="D164" s="121">
        <v>-7.5870415192701546E-2</v>
      </c>
      <c r="E164" s="120">
        <v>4300</v>
      </c>
      <c r="F164" s="121">
        <f t="shared" si="39"/>
        <v>-0.56683791679258588</v>
      </c>
      <c r="G164" s="120">
        <v>17087</v>
      </c>
      <c r="H164" s="121">
        <f t="shared" si="40"/>
        <v>2.9737209302325582</v>
      </c>
      <c r="I164" s="120">
        <v>13725</v>
      </c>
      <c r="J164" s="121">
        <f t="shared" si="41"/>
        <v>-0.19675776906420084</v>
      </c>
      <c r="K164" s="120">
        <v>12570</v>
      </c>
      <c r="L164" s="121">
        <f t="shared" si="42"/>
        <v>-8.4153005464480901E-2</v>
      </c>
      <c r="M164" s="120">
        <v>14802</v>
      </c>
      <c r="N164" s="121">
        <f t="shared" si="43"/>
        <v>0.17756563245823398</v>
      </c>
    </row>
    <row r="165" spans="2:14" x14ac:dyDescent="0.25">
      <c r="B165" s="119" t="s">
        <v>77</v>
      </c>
      <c r="C165" s="120">
        <v>5151</v>
      </c>
      <c r="D165" s="121">
        <v>-0.46836618846114153</v>
      </c>
      <c r="E165" s="120">
        <v>4791</v>
      </c>
      <c r="F165" s="121">
        <f t="shared" si="39"/>
        <v>-6.9889341875363997E-2</v>
      </c>
      <c r="G165" s="120">
        <v>13393</v>
      </c>
      <c r="H165" s="121">
        <f t="shared" si="40"/>
        <v>1.7954498017115426</v>
      </c>
      <c r="I165" s="120">
        <v>12285</v>
      </c>
      <c r="J165" s="121">
        <f t="shared" si="41"/>
        <v>-8.2729784215635038E-2</v>
      </c>
      <c r="K165" s="120">
        <v>17270</v>
      </c>
      <c r="L165" s="121">
        <f t="shared" si="42"/>
        <v>0.40577940577940574</v>
      </c>
      <c r="M165" s="120">
        <v>13070</v>
      </c>
      <c r="N165" s="121">
        <f t="shared" si="43"/>
        <v>-0.24319629415170818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1921</v>
      </c>
      <c r="F166" s="121" t="str">
        <f t="shared" si="39"/>
        <v>-</v>
      </c>
      <c r="G166" s="120">
        <v>16101</v>
      </c>
      <c r="H166" s="121">
        <f t="shared" si="40"/>
        <v>7.3815720978656945</v>
      </c>
      <c r="I166" s="120">
        <v>17559</v>
      </c>
      <c r="J166" s="121">
        <f t="shared" si="41"/>
        <v>9.0553381777529252E-2</v>
      </c>
      <c r="K166" s="120">
        <v>18946</v>
      </c>
      <c r="L166" s="121">
        <f t="shared" si="42"/>
        <v>7.8990830912922139E-2</v>
      </c>
      <c r="M166" s="120">
        <v>13583</v>
      </c>
      <c r="N166" s="121">
        <f t="shared" si="43"/>
        <v>-0.28306766599809985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3880</v>
      </c>
      <c r="F167" s="121" t="str">
        <f t="shared" si="39"/>
        <v>-</v>
      </c>
      <c r="G167" s="120">
        <v>15637</v>
      </c>
      <c r="H167" s="121">
        <f t="shared" si="40"/>
        <v>3.0301546391752581</v>
      </c>
      <c r="I167" s="120">
        <v>15901</v>
      </c>
      <c r="J167" s="121">
        <f t="shared" si="41"/>
        <v>1.6883033830018546E-2</v>
      </c>
      <c r="K167" s="120">
        <v>17473</v>
      </c>
      <c r="L167" s="121">
        <f t="shared" si="42"/>
        <v>9.8861706810892347E-2</v>
      </c>
      <c r="M167" s="120">
        <v>12618</v>
      </c>
      <c r="N167" s="121">
        <f t="shared" si="43"/>
        <v>-0.27785726549533563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2242</v>
      </c>
      <c r="F168" s="121" t="str">
        <f t="shared" si="39"/>
        <v>-</v>
      </c>
      <c r="G168" s="120">
        <v>13362</v>
      </c>
      <c r="H168" s="121">
        <f t="shared" si="40"/>
        <v>4.9598572702943802</v>
      </c>
      <c r="I168" s="120">
        <v>11816</v>
      </c>
      <c r="J168" s="121">
        <f t="shared" si="41"/>
        <v>-0.1157012423289927</v>
      </c>
      <c r="K168" s="120">
        <v>11749</v>
      </c>
      <c r="L168" s="121">
        <f t="shared" si="42"/>
        <v>-5.6702775897088387E-3</v>
      </c>
      <c r="M168" s="120">
        <v>12238</v>
      </c>
      <c r="N168" s="121">
        <f t="shared" si="43"/>
        <v>4.1620563452208659E-2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7315</v>
      </c>
      <c r="F169" s="121" t="str">
        <f t="shared" si="39"/>
        <v>-</v>
      </c>
      <c r="G169" s="120">
        <v>15174</v>
      </c>
      <c r="H169" s="121">
        <f t="shared" si="40"/>
        <v>1.0743677375256322</v>
      </c>
      <c r="I169" s="120">
        <v>13315</v>
      </c>
      <c r="J169" s="121">
        <f t="shared" si="41"/>
        <v>-0.12251219190720974</v>
      </c>
      <c r="K169" s="120">
        <v>14161</v>
      </c>
      <c r="L169" s="121">
        <f t="shared" si="42"/>
        <v>6.353736387532849E-2</v>
      </c>
      <c r="M169" s="120">
        <v>15027</v>
      </c>
      <c r="N169" s="121">
        <f t="shared" si="43"/>
        <v>6.1153873314031548E-2</v>
      </c>
    </row>
    <row r="170" spans="2:14" x14ac:dyDescent="0.25">
      <c r="B170" s="119" t="s">
        <v>87</v>
      </c>
      <c r="C170" s="120">
        <v>6745</v>
      </c>
      <c r="D170" s="121">
        <v>-0.59416365824308071</v>
      </c>
      <c r="E170" s="120">
        <v>12347</v>
      </c>
      <c r="F170" s="121">
        <f t="shared" si="39"/>
        <v>0.83054114158636017</v>
      </c>
      <c r="G170" s="120">
        <v>18095</v>
      </c>
      <c r="H170" s="121">
        <f t="shared" si="40"/>
        <v>0.46553818741394681</v>
      </c>
      <c r="I170" s="120">
        <v>16431</v>
      </c>
      <c r="J170" s="121">
        <f t="shared" si="41"/>
        <v>-9.1959104725062191E-2</v>
      </c>
      <c r="K170" s="120">
        <v>16901</v>
      </c>
      <c r="L170" s="121">
        <f t="shared" si="42"/>
        <v>2.8604467165723291E-2</v>
      </c>
      <c r="M170" s="120">
        <v>16604</v>
      </c>
      <c r="N170" s="121">
        <f t="shared" si="43"/>
        <v>-1.7572924679013058E-2</v>
      </c>
    </row>
    <row r="171" spans="2:14" x14ac:dyDescent="0.25">
      <c r="B171" s="119" t="s">
        <v>89</v>
      </c>
      <c r="C171" s="120">
        <v>2045</v>
      </c>
      <c r="D171" s="121">
        <v>-0.80853852635521017</v>
      </c>
      <c r="E171" s="120">
        <v>8592</v>
      </c>
      <c r="F171" s="121">
        <f t="shared" si="39"/>
        <v>3.2014669926650363</v>
      </c>
      <c r="G171" s="120">
        <v>11521</v>
      </c>
      <c r="H171" s="121">
        <f t="shared" si="40"/>
        <v>0.34089851024208562</v>
      </c>
      <c r="I171" s="120">
        <v>13438</v>
      </c>
      <c r="J171" s="121">
        <f t="shared" si="41"/>
        <v>0.16639180626681704</v>
      </c>
      <c r="K171" s="120">
        <v>10957</v>
      </c>
      <c r="L171" s="121">
        <f t="shared" si="42"/>
        <v>-0.18462568834648008</v>
      </c>
      <c r="M171" s="120"/>
      <c r="N171" s="121"/>
    </row>
    <row r="172" spans="2:14" x14ac:dyDescent="0.25">
      <c r="B172" s="119" t="s">
        <v>91</v>
      </c>
      <c r="C172" s="120">
        <v>5235</v>
      </c>
      <c r="D172" s="121">
        <v>-0.59702871218535902</v>
      </c>
      <c r="E172" s="120">
        <v>16798</v>
      </c>
      <c r="F172" s="121">
        <f t="shared" si="39"/>
        <v>2.2087870105062084</v>
      </c>
      <c r="G172" s="120">
        <v>17416</v>
      </c>
      <c r="H172" s="121">
        <f t="shared" si="40"/>
        <v>3.6790094058816614E-2</v>
      </c>
      <c r="I172" s="120">
        <v>15664</v>
      </c>
      <c r="J172" s="121">
        <f t="shared" si="41"/>
        <v>-0.10059715204409736</v>
      </c>
      <c r="K172" s="120">
        <v>17244</v>
      </c>
      <c r="L172" s="121">
        <f t="shared" si="42"/>
        <v>0.1008682328907049</v>
      </c>
      <c r="M172" s="120"/>
      <c r="N172" s="121"/>
    </row>
    <row r="173" spans="2:14" x14ac:dyDescent="0.25">
      <c r="B173" s="119" t="s">
        <v>93</v>
      </c>
      <c r="C173" s="120">
        <v>480</v>
      </c>
      <c r="D173" s="121">
        <v>-0.91957104557640745</v>
      </c>
      <c r="E173" s="120">
        <v>13867</v>
      </c>
      <c r="F173" s="121">
        <f t="shared" si="39"/>
        <v>27.889583333333334</v>
      </c>
      <c r="G173" s="120">
        <v>12685</v>
      </c>
      <c r="H173" s="121">
        <f t="shared" si="40"/>
        <v>-8.5238335616932281E-2</v>
      </c>
      <c r="I173" s="120">
        <v>10572</v>
      </c>
      <c r="J173" s="121">
        <f t="shared" si="41"/>
        <v>-0.16657469452108786</v>
      </c>
      <c r="K173" s="120">
        <v>7982</v>
      </c>
      <c r="L173" s="121">
        <f t="shared" si="42"/>
        <v>-0.24498675747256904</v>
      </c>
      <c r="M173" s="120"/>
      <c r="N173" s="121"/>
    </row>
    <row r="174" spans="2:14" x14ac:dyDescent="0.25">
      <c r="B174" s="119" t="s">
        <v>95</v>
      </c>
      <c r="C174" s="120">
        <v>3888</v>
      </c>
      <c r="D174" s="121">
        <v>-0.44433328569386876</v>
      </c>
      <c r="E174" s="120">
        <v>11942</v>
      </c>
      <c r="F174" s="121">
        <f t="shared" si="39"/>
        <v>2.0715020576131686</v>
      </c>
      <c r="G174" s="120">
        <v>11919</v>
      </c>
      <c r="H174" s="121">
        <f t="shared" si="40"/>
        <v>-1.9259755484843932E-3</v>
      </c>
      <c r="I174" s="120">
        <v>10446</v>
      </c>
      <c r="J174" s="121">
        <f t="shared" si="41"/>
        <v>-0.12358419330480741</v>
      </c>
      <c r="K174" s="120">
        <v>9423</v>
      </c>
      <c r="L174" s="121">
        <f t="shared" si="42"/>
        <v>-9.7932222860425022E-2</v>
      </c>
      <c r="M174" s="120"/>
      <c r="N174" s="121"/>
    </row>
    <row r="175" spans="2:14" ht="15.75" x14ac:dyDescent="0.25">
      <c r="B175" s="122" t="s">
        <v>32</v>
      </c>
      <c r="C175" s="123">
        <v>42455</v>
      </c>
      <c r="D175" s="124">
        <v>-0.68012085411612244</v>
      </c>
      <c r="E175" s="123">
        <v>94016</v>
      </c>
      <c r="F175" s="124">
        <f t="shared" si="39"/>
        <v>1.2144859262748793</v>
      </c>
      <c r="G175" s="123">
        <v>171222</v>
      </c>
      <c r="H175" s="124">
        <f t="shared" si="40"/>
        <v>0.82120064669843429</v>
      </c>
      <c r="I175" s="123">
        <v>162316</v>
      </c>
      <c r="J175" s="124">
        <f t="shared" si="41"/>
        <v>-5.2014343951127806E-2</v>
      </c>
      <c r="K175" s="123">
        <v>166671</v>
      </c>
      <c r="L175" s="124">
        <f t="shared" si="42"/>
        <v>2.6830380245939978E-2</v>
      </c>
      <c r="M175" s="123">
        <v>109237</v>
      </c>
      <c r="N175" s="124">
        <v>-9.7699582868706947E-2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2" t="s">
        <v>282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tr">
        <f>CONCATENATE("var. ",RIGHT(E183,2),"/",RIGHT(E183-1,2))</f>
        <v>var. 21/20</v>
      </c>
      <c r="G184" s="118" t="s">
        <v>71</v>
      </c>
      <c r="H184" s="117" t="str">
        <f>CONCATENATE("var. ",RIGHT(G183,2),"/",RIGHT(G183-1,2))</f>
        <v>var. 22/21</v>
      </c>
      <c r="I184" s="118" t="s">
        <v>71</v>
      </c>
      <c r="J184" s="117" t="s">
        <v>249</v>
      </c>
      <c r="K184" s="118" t="s">
        <v>71</v>
      </c>
      <c r="L184" s="117" t="s">
        <v>249</v>
      </c>
      <c r="M184" s="118" t="s">
        <v>71</v>
      </c>
      <c r="N184" s="117" t="s">
        <v>275</v>
      </c>
    </row>
    <row r="185" spans="1:15" x14ac:dyDescent="0.25">
      <c r="A185" s="125"/>
      <c r="B185" s="119" t="s">
        <v>73</v>
      </c>
      <c r="C185" s="120">
        <v>2917</v>
      </c>
      <c r="D185" s="121">
        <v>-0.1079510703363914</v>
      </c>
      <c r="E185" s="120">
        <v>1104</v>
      </c>
      <c r="F185" s="121">
        <f t="shared" ref="F185:F197" si="44">IFERROR(E185/C185-1,"-")</f>
        <v>-0.62152896811792946</v>
      </c>
      <c r="G185" s="120">
        <v>3577</v>
      </c>
      <c r="H185" s="121">
        <f t="shared" ref="H185:H197" si="45">IFERROR(G185/E185-1,"-")</f>
        <v>2.2400362318840581</v>
      </c>
      <c r="I185" s="120">
        <v>3157</v>
      </c>
      <c r="J185" s="121">
        <f t="shared" ref="J185:J197" si="46">IFERROR(I185/G185-1,"-")</f>
        <v>-0.11741682974559686</v>
      </c>
      <c r="K185" s="120">
        <v>3301</v>
      </c>
      <c r="L185" s="121">
        <f t="shared" ref="L185:L197" si="47">IFERROR(K185/I185-1,"-")</f>
        <v>4.5612923661704219E-2</v>
      </c>
      <c r="M185" s="120">
        <v>2559</v>
      </c>
      <c r="N185" s="121">
        <f t="shared" ref="N185:N191" si="48">IFERROR(M185/K185-1,"-")</f>
        <v>-0.22478036958497427</v>
      </c>
    </row>
    <row r="186" spans="1:15" x14ac:dyDescent="0.25">
      <c r="B186" s="119" t="s">
        <v>75</v>
      </c>
      <c r="C186" s="120">
        <v>2019</v>
      </c>
      <c r="D186" s="121">
        <v>-0.28480340063761955</v>
      </c>
      <c r="E186" s="120">
        <v>155</v>
      </c>
      <c r="F186" s="121">
        <f t="shared" si="44"/>
        <v>-0.92322932144626058</v>
      </c>
      <c r="G186" s="120">
        <v>2176</v>
      </c>
      <c r="H186" s="121">
        <f t="shared" si="45"/>
        <v>13.038709677419355</v>
      </c>
      <c r="I186" s="120">
        <v>3342</v>
      </c>
      <c r="J186" s="121">
        <f t="shared" si="46"/>
        <v>0.53584558823529416</v>
      </c>
      <c r="K186" s="120">
        <v>3536</v>
      </c>
      <c r="L186" s="121">
        <f t="shared" si="47"/>
        <v>5.8049072411729519E-2</v>
      </c>
      <c r="M186" s="120">
        <v>2201</v>
      </c>
      <c r="N186" s="121">
        <f t="shared" si="48"/>
        <v>-0.37754524886877827</v>
      </c>
    </row>
    <row r="187" spans="1:15" x14ac:dyDescent="0.25">
      <c r="B187" s="119" t="s">
        <v>77</v>
      </c>
      <c r="C187" s="120">
        <v>1630</v>
      </c>
      <c r="D187" s="121">
        <v>-0.5214327657075748</v>
      </c>
      <c r="E187" s="120">
        <v>105</v>
      </c>
      <c r="F187" s="121">
        <f t="shared" si="44"/>
        <v>-0.93558282208588961</v>
      </c>
      <c r="G187" s="120">
        <v>2516</v>
      </c>
      <c r="H187" s="121">
        <f t="shared" si="45"/>
        <v>22.961904761904762</v>
      </c>
      <c r="I187" s="120">
        <v>2951</v>
      </c>
      <c r="J187" s="121">
        <f t="shared" si="46"/>
        <v>0.17289348171701113</v>
      </c>
      <c r="K187" s="120">
        <v>4561</v>
      </c>
      <c r="L187" s="121">
        <f t="shared" si="47"/>
        <v>0.54557777024737386</v>
      </c>
      <c r="M187" s="120">
        <v>2940</v>
      </c>
      <c r="N187" s="121">
        <f t="shared" si="48"/>
        <v>-0.35540451655338745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172</v>
      </c>
      <c r="F188" s="121" t="str">
        <f t="shared" si="44"/>
        <v>-</v>
      </c>
      <c r="G188" s="120">
        <v>3467</v>
      </c>
      <c r="H188" s="121">
        <f t="shared" si="45"/>
        <v>19.156976744186046</v>
      </c>
      <c r="I188" s="120">
        <v>2782</v>
      </c>
      <c r="J188" s="121">
        <f t="shared" si="46"/>
        <v>-0.19757715604268822</v>
      </c>
      <c r="K188" s="120">
        <v>3507</v>
      </c>
      <c r="L188" s="121">
        <f t="shared" si="47"/>
        <v>0.26060388209920915</v>
      </c>
      <c r="M188" s="120">
        <v>3393</v>
      </c>
      <c r="N188" s="121">
        <f t="shared" si="48"/>
        <v>-3.2506415739948724E-2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579</v>
      </c>
      <c r="F189" s="121" t="str">
        <f t="shared" si="44"/>
        <v>-</v>
      </c>
      <c r="G189" s="120">
        <v>1313</v>
      </c>
      <c r="H189" s="121">
        <f t="shared" si="45"/>
        <v>1.2677029360967187</v>
      </c>
      <c r="I189" s="120">
        <v>3918</v>
      </c>
      <c r="J189" s="121">
        <f t="shared" si="46"/>
        <v>1.9840060929169838</v>
      </c>
      <c r="K189" s="120">
        <v>4860</v>
      </c>
      <c r="L189" s="121">
        <f t="shared" si="47"/>
        <v>0.24042879019908114</v>
      </c>
      <c r="M189" s="120">
        <v>2524</v>
      </c>
      <c r="N189" s="121">
        <f t="shared" si="48"/>
        <v>-0.48065843621399174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585</v>
      </c>
      <c r="F190" s="121" t="str">
        <f t="shared" si="44"/>
        <v>-</v>
      </c>
      <c r="G190" s="120">
        <v>1664</v>
      </c>
      <c r="H190" s="121">
        <f t="shared" si="45"/>
        <v>1.8444444444444446</v>
      </c>
      <c r="I190" s="120">
        <v>2826</v>
      </c>
      <c r="J190" s="121">
        <f t="shared" si="46"/>
        <v>0.69831730769230771</v>
      </c>
      <c r="K190" s="120">
        <v>4328</v>
      </c>
      <c r="L190" s="121">
        <f t="shared" si="47"/>
        <v>0.53149327671620661</v>
      </c>
      <c r="M190" s="120">
        <v>2367</v>
      </c>
      <c r="N190" s="121">
        <f t="shared" si="48"/>
        <v>-0.45309611829944552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1857</v>
      </c>
      <c r="F191" s="121" t="str">
        <f t="shared" si="44"/>
        <v>-</v>
      </c>
      <c r="G191" s="120">
        <v>4163</v>
      </c>
      <c r="H191" s="121">
        <f t="shared" si="45"/>
        <v>1.241787829833064</v>
      </c>
      <c r="I191" s="120">
        <v>4579</v>
      </c>
      <c r="J191" s="121">
        <f t="shared" si="46"/>
        <v>9.9927936584194077E-2</v>
      </c>
      <c r="K191" s="120">
        <v>4658</v>
      </c>
      <c r="L191" s="121">
        <f t="shared" si="47"/>
        <v>1.7252675256606231E-2</v>
      </c>
      <c r="M191" s="120">
        <v>4292</v>
      </c>
      <c r="N191" s="121">
        <f t="shared" si="48"/>
        <v>-7.8574495491627316E-2</v>
      </c>
    </row>
    <row r="192" spans="1:15" x14ac:dyDescent="0.25">
      <c r="B192" s="119" t="s">
        <v>87</v>
      </c>
      <c r="C192" s="120">
        <v>2699</v>
      </c>
      <c r="D192" s="121">
        <v>-0.297501301405518</v>
      </c>
      <c r="E192" s="120">
        <v>2890</v>
      </c>
      <c r="F192" s="121">
        <f t="shared" si="44"/>
        <v>7.076695072248973E-2</v>
      </c>
      <c r="G192" s="120">
        <v>2347</v>
      </c>
      <c r="H192" s="121">
        <f t="shared" si="45"/>
        <v>-0.18788927335640138</v>
      </c>
      <c r="I192" s="120">
        <v>3754</v>
      </c>
      <c r="J192" s="121">
        <f t="shared" si="46"/>
        <v>0.59948870899020035</v>
      </c>
      <c r="K192" s="120">
        <v>3150</v>
      </c>
      <c r="L192" s="121">
        <f t="shared" si="47"/>
        <v>-0.16089504528502929</v>
      </c>
      <c r="M192" s="120"/>
      <c r="N192" s="121"/>
    </row>
    <row r="193" spans="2:15" x14ac:dyDescent="0.25">
      <c r="B193" s="119" t="s">
        <v>89</v>
      </c>
      <c r="C193" s="120">
        <v>1017</v>
      </c>
      <c r="D193" s="121">
        <v>-0.7048752176436448</v>
      </c>
      <c r="E193" s="120">
        <v>3158</v>
      </c>
      <c r="F193" s="121">
        <f t="shared" si="44"/>
        <v>2.105211406096362</v>
      </c>
      <c r="G193" s="120">
        <v>2357</v>
      </c>
      <c r="H193" s="121">
        <f t="shared" si="45"/>
        <v>-0.25364154528182392</v>
      </c>
      <c r="I193" s="120">
        <v>2600</v>
      </c>
      <c r="J193" s="121">
        <f t="shared" si="46"/>
        <v>0.10309715740347891</v>
      </c>
      <c r="K193" s="120">
        <v>1713</v>
      </c>
      <c r="L193" s="121">
        <f t="shared" si="47"/>
        <v>-0.34115384615384614</v>
      </c>
      <c r="M193" s="120"/>
      <c r="N193" s="121"/>
    </row>
    <row r="194" spans="2:15" x14ac:dyDescent="0.25">
      <c r="B194" s="119" t="s">
        <v>91</v>
      </c>
      <c r="C194" s="120">
        <v>641</v>
      </c>
      <c r="D194" s="121">
        <v>-0.73347193347193351</v>
      </c>
      <c r="E194" s="120">
        <v>2408</v>
      </c>
      <c r="F194" s="121">
        <f t="shared" si="44"/>
        <v>2.7566302652106085</v>
      </c>
      <c r="G194" s="120">
        <v>2416</v>
      </c>
      <c r="H194" s="121">
        <f t="shared" si="45"/>
        <v>3.3222591362125353E-3</v>
      </c>
      <c r="I194" s="120">
        <v>3994</v>
      </c>
      <c r="J194" s="121">
        <f t="shared" si="46"/>
        <v>0.6531456953642385</v>
      </c>
      <c r="K194" s="120">
        <v>2226</v>
      </c>
      <c r="L194" s="121">
        <f t="shared" si="47"/>
        <v>-0.44266399599399098</v>
      </c>
      <c r="M194" s="120"/>
      <c r="N194" s="121"/>
    </row>
    <row r="195" spans="2:15" x14ac:dyDescent="0.25">
      <c r="B195" s="119" t="s">
        <v>93</v>
      </c>
      <c r="C195" s="120">
        <v>395</v>
      </c>
      <c r="D195" s="121">
        <v>-0.85887817077527684</v>
      </c>
      <c r="E195" s="120">
        <v>4664</v>
      </c>
      <c r="F195" s="121">
        <f t="shared" si="44"/>
        <v>10.807594936708862</v>
      </c>
      <c r="G195" s="120">
        <v>3088</v>
      </c>
      <c r="H195" s="121">
        <f t="shared" si="45"/>
        <v>-0.33790737564322471</v>
      </c>
      <c r="I195" s="120">
        <v>3416</v>
      </c>
      <c r="J195" s="121">
        <f t="shared" si="46"/>
        <v>0.10621761658031081</v>
      </c>
      <c r="K195" s="120">
        <v>2752</v>
      </c>
      <c r="L195" s="121">
        <f t="shared" si="47"/>
        <v>-0.19437939110070257</v>
      </c>
      <c r="M195" s="120"/>
      <c r="N195" s="121"/>
    </row>
    <row r="196" spans="2:15" x14ac:dyDescent="0.25">
      <c r="B196" s="119" t="s">
        <v>95</v>
      </c>
      <c r="C196" s="120">
        <v>659</v>
      </c>
      <c r="D196" s="121">
        <v>-0.82552290177389465</v>
      </c>
      <c r="E196" s="120">
        <v>3131</v>
      </c>
      <c r="F196" s="121">
        <f t="shared" si="44"/>
        <v>3.7511380880121399</v>
      </c>
      <c r="G196" s="120">
        <v>3054</v>
      </c>
      <c r="H196" s="121">
        <f t="shared" si="45"/>
        <v>-2.459278185883107E-2</v>
      </c>
      <c r="I196" s="120">
        <v>3610</v>
      </c>
      <c r="J196" s="121">
        <f t="shared" si="46"/>
        <v>0.18205631958087753</v>
      </c>
      <c r="K196" s="120">
        <v>3325</v>
      </c>
      <c r="L196" s="121">
        <f t="shared" si="47"/>
        <v>-7.8947368421052655E-2</v>
      </c>
      <c r="M196" s="120"/>
      <c r="N196" s="121"/>
    </row>
    <row r="197" spans="2:15" ht="15.75" x14ac:dyDescent="0.25">
      <c r="B197" s="122" t="s">
        <v>32</v>
      </c>
      <c r="C197" s="123">
        <v>12571</v>
      </c>
      <c r="D197" s="124">
        <v>-0.67927031509121061</v>
      </c>
      <c r="E197" s="123">
        <v>20808</v>
      </c>
      <c r="F197" s="124">
        <f t="shared" si="44"/>
        <v>0.65523824675841214</v>
      </c>
      <c r="G197" s="123">
        <v>32138</v>
      </c>
      <c r="H197" s="124">
        <f t="shared" si="45"/>
        <v>0.5445021145713187</v>
      </c>
      <c r="I197" s="123">
        <v>40929</v>
      </c>
      <c r="J197" s="124">
        <f t="shared" si="46"/>
        <v>0.27353911257701169</v>
      </c>
      <c r="K197" s="123">
        <v>41917</v>
      </c>
      <c r="L197" s="124">
        <f t="shared" si="47"/>
        <v>2.4139363287644544E-2</v>
      </c>
      <c r="M197" s="123">
        <v>22635</v>
      </c>
      <c r="N197" s="124">
        <v>-0.2904611140716592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2" t="s">
        <v>283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tr">
        <f>CONCATENATE("var. ",RIGHT(E205,2),"/",RIGHT(E205-1,2))</f>
        <v>var. 21/20</v>
      </c>
      <c r="G206" s="118" t="s">
        <v>71</v>
      </c>
      <c r="H206" s="117" t="str">
        <f>CONCATENATE("var. ",RIGHT(G205,2),"/",RIGHT(G205-1,2))</f>
        <v>var. 22/21</v>
      </c>
      <c r="I206" s="118" t="s">
        <v>71</v>
      </c>
      <c r="J206" s="117" t="s">
        <v>249</v>
      </c>
      <c r="K206" s="118" t="s">
        <v>71</v>
      </c>
      <c r="L206" s="117" t="s">
        <v>249</v>
      </c>
      <c r="M206" s="118" t="s">
        <v>71</v>
      </c>
      <c r="N206" s="117" t="s">
        <v>275</v>
      </c>
    </row>
    <row r="207" spans="2:15" x14ac:dyDescent="0.25">
      <c r="B207" s="119" t="s">
        <v>73</v>
      </c>
      <c r="C207" s="120">
        <v>2259</v>
      </c>
      <c r="D207" s="121">
        <v>-9.0945674044265568E-2</v>
      </c>
      <c r="E207" s="120">
        <v>192</v>
      </c>
      <c r="F207" s="121">
        <f t="shared" ref="F207:F219" si="49">IFERROR(E207/C207-1,"-")</f>
        <v>-0.91500664010624166</v>
      </c>
      <c r="G207" s="120">
        <v>5030</v>
      </c>
      <c r="H207" s="121">
        <f t="shared" ref="H207:H219" si="50">IFERROR(G207/E207-1,"-")</f>
        <v>25.197916666666668</v>
      </c>
      <c r="I207" s="120">
        <v>5017</v>
      </c>
      <c r="J207" s="121">
        <f t="shared" ref="J207:J219" si="51">IFERROR(I207/G207-1,"-")</f>
        <v>-2.5844930417494583E-3</v>
      </c>
      <c r="K207" s="120">
        <v>5560</v>
      </c>
      <c r="L207" s="121">
        <f t="shared" ref="L207:L219" si="52">IFERROR(K207/I207-1,"-")</f>
        <v>0.10823201116204895</v>
      </c>
      <c r="M207" s="120">
        <v>4517</v>
      </c>
      <c r="N207" s="121">
        <f t="shared" ref="N207:N214" si="53">IFERROR(M207/K207-1,"-")</f>
        <v>-0.18758992805755392</v>
      </c>
    </row>
    <row r="208" spans="2:15" x14ac:dyDescent="0.25">
      <c r="B208" s="119" t="s">
        <v>75</v>
      </c>
      <c r="C208" s="120">
        <v>1854</v>
      </c>
      <c r="D208" s="121">
        <v>-0.32311062431544357</v>
      </c>
      <c r="E208" s="120">
        <v>123</v>
      </c>
      <c r="F208" s="121">
        <f t="shared" si="49"/>
        <v>-0.93365695792880254</v>
      </c>
      <c r="G208" s="120">
        <v>4398</v>
      </c>
      <c r="H208" s="121">
        <f t="shared" si="50"/>
        <v>34.756097560975611</v>
      </c>
      <c r="I208" s="120">
        <v>4633</v>
      </c>
      <c r="J208" s="121">
        <f t="shared" si="51"/>
        <v>5.3433378808549259E-2</v>
      </c>
      <c r="K208" s="120">
        <v>6436</v>
      </c>
      <c r="L208" s="121">
        <f t="shared" si="52"/>
        <v>0.38916468810705807</v>
      </c>
      <c r="M208" s="120">
        <v>4373</v>
      </c>
      <c r="N208" s="121">
        <f t="shared" si="53"/>
        <v>-0.32054070851460537</v>
      </c>
    </row>
    <row r="209" spans="2:15" x14ac:dyDescent="0.25">
      <c r="B209" s="119" t="s">
        <v>77</v>
      </c>
      <c r="C209" s="120">
        <v>1287</v>
      </c>
      <c r="D209" s="121">
        <v>-0.52421441774491684</v>
      </c>
      <c r="E209" s="120">
        <v>99</v>
      </c>
      <c r="F209" s="121">
        <f t="shared" si="49"/>
        <v>-0.92307692307692313</v>
      </c>
      <c r="G209" s="120">
        <v>3695</v>
      </c>
      <c r="H209" s="121">
        <f t="shared" si="50"/>
        <v>36.323232323232325</v>
      </c>
      <c r="I209" s="120">
        <v>4750</v>
      </c>
      <c r="J209" s="121">
        <f t="shared" si="51"/>
        <v>0.28552097428958056</v>
      </c>
      <c r="K209" s="120">
        <v>4950</v>
      </c>
      <c r="L209" s="121">
        <f t="shared" si="52"/>
        <v>4.2105263157894646E-2</v>
      </c>
      <c r="M209" s="120">
        <v>4108</v>
      </c>
      <c r="N209" s="121">
        <f t="shared" si="53"/>
        <v>-0.17010101010101009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71</v>
      </c>
      <c r="F210" s="121" t="str">
        <f t="shared" si="49"/>
        <v>-</v>
      </c>
      <c r="G210" s="120">
        <v>5717</v>
      </c>
      <c r="H210" s="121">
        <f t="shared" si="50"/>
        <v>79.521126760563376</v>
      </c>
      <c r="I210" s="120">
        <v>7114</v>
      </c>
      <c r="J210" s="121">
        <f t="shared" si="51"/>
        <v>0.24435892950848337</v>
      </c>
      <c r="K210" s="120">
        <v>4758</v>
      </c>
      <c r="L210" s="121">
        <f t="shared" si="52"/>
        <v>-0.3311779589541749</v>
      </c>
      <c r="M210" s="120">
        <v>4247</v>
      </c>
      <c r="N210" s="121">
        <f t="shared" si="53"/>
        <v>-0.10739806641445981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171</v>
      </c>
      <c r="F211" s="121" t="str">
        <f t="shared" si="49"/>
        <v>-</v>
      </c>
      <c r="G211" s="120">
        <v>5879</v>
      </c>
      <c r="H211" s="121">
        <f t="shared" si="50"/>
        <v>33.380116959064324</v>
      </c>
      <c r="I211" s="120">
        <v>5786</v>
      </c>
      <c r="J211" s="121">
        <f t="shared" si="51"/>
        <v>-1.5819016839598521E-2</v>
      </c>
      <c r="K211" s="120">
        <v>5717</v>
      </c>
      <c r="L211" s="121">
        <f t="shared" si="52"/>
        <v>-1.1925337020394E-2</v>
      </c>
      <c r="M211" s="120">
        <v>3153</v>
      </c>
      <c r="N211" s="121">
        <f t="shared" si="53"/>
        <v>-0.44848696868987226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425</v>
      </c>
      <c r="F212" s="121" t="str">
        <f t="shared" si="49"/>
        <v>-</v>
      </c>
      <c r="G212" s="120">
        <v>4085</v>
      </c>
      <c r="H212" s="121">
        <f t="shared" si="50"/>
        <v>8.6117647058823525</v>
      </c>
      <c r="I212" s="120">
        <v>5430</v>
      </c>
      <c r="J212" s="121">
        <f t="shared" si="51"/>
        <v>0.32925336597307231</v>
      </c>
      <c r="K212" s="120">
        <v>5221</v>
      </c>
      <c r="L212" s="121">
        <f t="shared" si="52"/>
        <v>-3.8489871086556215E-2</v>
      </c>
      <c r="M212" s="120">
        <v>3653</v>
      </c>
      <c r="N212" s="121">
        <f t="shared" si="53"/>
        <v>-0.30032560812104958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768</v>
      </c>
      <c r="F213" s="121" t="str">
        <f t="shared" si="49"/>
        <v>-</v>
      </c>
      <c r="G213" s="120">
        <v>6948</v>
      </c>
      <c r="H213" s="121">
        <f t="shared" si="50"/>
        <v>8.046875</v>
      </c>
      <c r="I213" s="120">
        <v>8333</v>
      </c>
      <c r="J213" s="121">
        <f t="shared" si="51"/>
        <v>0.19933793897524477</v>
      </c>
      <c r="K213" s="120">
        <v>5284</v>
      </c>
      <c r="L213" s="121">
        <f t="shared" si="52"/>
        <v>-0.36589463578543147</v>
      </c>
      <c r="M213" s="120">
        <v>5938</v>
      </c>
      <c r="N213" s="121">
        <f t="shared" si="53"/>
        <v>0.12376987130961403</v>
      </c>
    </row>
    <row r="214" spans="2:15" x14ac:dyDescent="0.25">
      <c r="B214" s="119" t="s">
        <v>87</v>
      </c>
      <c r="C214" s="120">
        <v>1357</v>
      </c>
      <c r="D214" s="121">
        <v>-0.6559330628803246</v>
      </c>
      <c r="E214" s="120">
        <v>1257</v>
      </c>
      <c r="F214" s="121">
        <f t="shared" si="49"/>
        <v>-7.3691967575534312E-2</v>
      </c>
      <c r="G214" s="120">
        <v>7259</v>
      </c>
      <c r="H214" s="121">
        <f t="shared" si="50"/>
        <v>4.7748607796340492</v>
      </c>
      <c r="I214" s="120">
        <v>11019</v>
      </c>
      <c r="J214" s="121">
        <f t="shared" si="51"/>
        <v>0.51797768287642931</v>
      </c>
      <c r="K214" s="120">
        <v>4873</v>
      </c>
      <c r="L214" s="121">
        <f t="shared" si="52"/>
        <v>-0.5577638624194573</v>
      </c>
      <c r="M214" s="120">
        <v>5372</v>
      </c>
      <c r="N214" s="121">
        <f t="shared" si="53"/>
        <v>0.10240098501949513</v>
      </c>
    </row>
    <row r="215" spans="2:15" x14ac:dyDescent="0.25">
      <c r="B215" s="119" t="s">
        <v>89</v>
      </c>
      <c r="C215" s="120">
        <v>57</v>
      </c>
      <c r="D215" s="121">
        <v>-0.98171905067350862</v>
      </c>
      <c r="E215" s="120">
        <v>3326</v>
      </c>
      <c r="F215" s="121">
        <f t="shared" si="49"/>
        <v>57.350877192982459</v>
      </c>
      <c r="G215" s="120">
        <v>5770</v>
      </c>
      <c r="H215" s="121">
        <f t="shared" si="50"/>
        <v>0.73481659651232722</v>
      </c>
      <c r="I215" s="120">
        <v>7531</v>
      </c>
      <c r="J215" s="121">
        <f t="shared" si="51"/>
        <v>0.30519930675909879</v>
      </c>
      <c r="K215" s="120">
        <v>3763</v>
      </c>
      <c r="L215" s="121">
        <f t="shared" si="52"/>
        <v>-0.50033196122692869</v>
      </c>
      <c r="M215" s="120"/>
      <c r="N215" s="121"/>
    </row>
    <row r="216" spans="2:15" x14ac:dyDescent="0.25">
      <c r="B216" s="119" t="s">
        <v>91</v>
      </c>
      <c r="C216" s="120">
        <v>87</v>
      </c>
      <c r="D216" s="121">
        <v>-0.96919263456090654</v>
      </c>
      <c r="E216" s="120">
        <v>6408</v>
      </c>
      <c r="F216" s="121">
        <f t="shared" si="49"/>
        <v>72.65517241379311</v>
      </c>
      <c r="G216" s="120">
        <v>4458</v>
      </c>
      <c r="H216" s="121">
        <f t="shared" si="50"/>
        <v>-0.30430711610486894</v>
      </c>
      <c r="I216" s="120">
        <v>7404</v>
      </c>
      <c r="J216" s="121">
        <f t="shared" si="51"/>
        <v>0.66083445491251691</v>
      </c>
      <c r="K216" s="120">
        <v>5114</v>
      </c>
      <c r="L216" s="121">
        <f t="shared" si="52"/>
        <v>-0.3092922744462453</v>
      </c>
      <c r="M216" s="120"/>
      <c r="N216" s="121"/>
    </row>
    <row r="217" spans="2:15" x14ac:dyDescent="0.25">
      <c r="B217" s="119" t="s">
        <v>93</v>
      </c>
      <c r="C217" s="120">
        <v>659</v>
      </c>
      <c r="D217" s="121">
        <v>-0.72088098263447686</v>
      </c>
      <c r="E217" s="120">
        <v>5144</v>
      </c>
      <c r="F217" s="121">
        <f t="shared" si="49"/>
        <v>6.8057663125948409</v>
      </c>
      <c r="G217" s="120">
        <v>3763</v>
      </c>
      <c r="H217" s="121">
        <f t="shared" si="50"/>
        <v>-0.26846811819595651</v>
      </c>
      <c r="I217" s="120">
        <v>5727</v>
      </c>
      <c r="J217" s="121">
        <f t="shared" si="51"/>
        <v>0.52192399681105495</v>
      </c>
      <c r="K217" s="120">
        <v>3398</v>
      </c>
      <c r="L217" s="121">
        <f t="shared" si="52"/>
        <v>-0.40667015889645541</v>
      </c>
      <c r="M217" s="120"/>
      <c r="N217" s="121"/>
    </row>
    <row r="218" spans="2:15" x14ac:dyDescent="0.25">
      <c r="B218" s="119" t="s">
        <v>95</v>
      </c>
      <c r="C218" s="120">
        <v>515</v>
      </c>
      <c r="D218" s="121">
        <v>-0.84006211180124224</v>
      </c>
      <c r="E218" s="120">
        <v>4373</v>
      </c>
      <c r="F218" s="121">
        <f t="shared" si="49"/>
        <v>7.4912621359223301</v>
      </c>
      <c r="G218" s="120">
        <v>3879</v>
      </c>
      <c r="H218" s="121">
        <f t="shared" si="50"/>
        <v>-0.11296592728104271</v>
      </c>
      <c r="I218" s="120">
        <v>5808</v>
      </c>
      <c r="J218" s="121">
        <f t="shared" si="51"/>
        <v>0.49729311678267596</v>
      </c>
      <c r="K218" s="120">
        <v>3856</v>
      </c>
      <c r="L218" s="121">
        <f t="shared" si="52"/>
        <v>-0.33608815426997241</v>
      </c>
      <c r="M218" s="120"/>
      <c r="N218" s="121"/>
    </row>
    <row r="219" spans="2:15" ht="15.75" x14ac:dyDescent="0.25">
      <c r="B219" s="122" t="s">
        <v>32</v>
      </c>
      <c r="C219" s="123">
        <v>8958</v>
      </c>
      <c r="D219" s="124">
        <v>-0.76939710652319415</v>
      </c>
      <c r="E219" s="123">
        <v>22357</v>
      </c>
      <c r="F219" s="124">
        <f t="shared" si="49"/>
        <v>1.4957579816923419</v>
      </c>
      <c r="G219" s="123">
        <v>60881</v>
      </c>
      <c r="H219" s="124">
        <f t="shared" si="50"/>
        <v>1.7231292212729792</v>
      </c>
      <c r="I219" s="123">
        <v>78552</v>
      </c>
      <c r="J219" s="124">
        <f t="shared" si="51"/>
        <v>0.29025475928450595</v>
      </c>
      <c r="K219" s="123">
        <v>58930</v>
      </c>
      <c r="L219" s="124">
        <f t="shared" si="52"/>
        <v>-0.24979631327019047</v>
      </c>
      <c r="M219" s="123">
        <v>35361</v>
      </c>
      <c r="N219" s="124">
        <v>-0.17378910722213137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2" t="s">
        <v>284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tr">
        <f>CONCATENATE("var. ",RIGHT(E227,2),"/",RIGHT(E227-1,2))</f>
        <v>var. 21/20</v>
      </c>
      <c r="G228" s="118" t="s">
        <v>71</v>
      </c>
      <c r="H228" s="117" t="str">
        <f>CONCATENATE("var. ",RIGHT(G227,2),"/",RIGHT(G227-1,2))</f>
        <v>var. 22/21</v>
      </c>
      <c r="I228" s="118" t="s">
        <v>71</v>
      </c>
      <c r="J228" s="117" t="s">
        <v>249</v>
      </c>
      <c r="K228" s="118" t="s">
        <v>71</v>
      </c>
      <c r="L228" s="117" t="s">
        <v>249</v>
      </c>
      <c r="M228" s="118" t="s">
        <v>71</v>
      </c>
      <c r="N228" s="117" t="s">
        <v>275</v>
      </c>
    </row>
    <row r="229" spans="2:15" x14ac:dyDescent="0.25">
      <c r="B229" s="119" t="s">
        <v>73</v>
      </c>
      <c r="C229" s="120">
        <v>4664</v>
      </c>
      <c r="D229" s="121">
        <v>0.40355100812518807</v>
      </c>
      <c r="E229" s="120">
        <v>95</v>
      </c>
      <c r="F229" s="121">
        <f t="shared" ref="F229:F241" si="54">IFERROR(E229/C229-1,"-")</f>
        <v>-0.97963121783876506</v>
      </c>
      <c r="G229" s="120">
        <v>3368</v>
      </c>
      <c r="H229" s="121">
        <f t="shared" ref="H229:H241" si="55">IFERROR(G229/E229-1,"-")</f>
        <v>34.452631578947368</v>
      </c>
      <c r="I229" s="120">
        <v>6826</v>
      </c>
      <c r="J229" s="121">
        <f t="shared" ref="J229:J241" si="56">IFERROR(I229/G229-1,"-")</f>
        <v>1.0267220902612828</v>
      </c>
      <c r="K229" s="120">
        <v>5393</v>
      </c>
      <c r="L229" s="121">
        <f t="shared" ref="L229:L241" si="57">IFERROR(K229/I229-1,"-")</f>
        <v>-0.20993261060650459</v>
      </c>
      <c r="M229" s="120">
        <v>5194</v>
      </c>
      <c r="N229" s="121">
        <f t="shared" ref="N229:N236" si="58">IFERROR(M229/K229-1,"-")</f>
        <v>-3.6899684776562247E-2</v>
      </c>
    </row>
    <row r="230" spans="2:15" x14ac:dyDescent="0.25">
      <c r="B230" s="119" t="s">
        <v>75</v>
      </c>
      <c r="C230" s="120">
        <v>7381</v>
      </c>
      <c r="D230" s="121">
        <v>1.1106662853874751</v>
      </c>
      <c r="E230" s="120">
        <v>36</v>
      </c>
      <c r="F230" s="121">
        <f t="shared" si="54"/>
        <v>-0.99512261211217989</v>
      </c>
      <c r="G230" s="120">
        <v>3577</v>
      </c>
      <c r="H230" s="121">
        <f t="shared" si="55"/>
        <v>98.361111111111114</v>
      </c>
      <c r="I230" s="120">
        <v>5937</v>
      </c>
      <c r="J230" s="121">
        <f t="shared" si="56"/>
        <v>0.65977075761811577</v>
      </c>
      <c r="K230" s="120">
        <v>5083</v>
      </c>
      <c r="L230" s="121">
        <f t="shared" si="57"/>
        <v>-0.14384369210038739</v>
      </c>
      <c r="M230" s="120">
        <v>4547</v>
      </c>
      <c r="N230" s="121">
        <f t="shared" si="58"/>
        <v>-0.10544953767460163</v>
      </c>
    </row>
    <row r="231" spans="2:15" x14ac:dyDescent="0.25">
      <c r="B231" s="119" t="s">
        <v>77</v>
      </c>
      <c r="C231" s="120">
        <v>3235</v>
      </c>
      <c r="D231" s="121">
        <v>-0.10163843376839765</v>
      </c>
      <c r="E231" s="120">
        <v>3</v>
      </c>
      <c r="F231" s="121">
        <f t="shared" si="54"/>
        <v>-0.9990726429675425</v>
      </c>
      <c r="G231" s="120">
        <v>4011</v>
      </c>
      <c r="H231" s="121">
        <f t="shared" si="55"/>
        <v>1336</v>
      </c>
      <c r="I231" s="120">
        <v>3783</v>
      </c>
      <c r="J231" s="121">
        <f t="shared" si="56"/>
        <v>-5.6843679880329123E-2</v>
      </c>
      <c r="K231" s="120">
        <v>4024</v>
      </c>
      <c r="L231" s="121">
        <f t="shared" si="57"/>
        <v>6.3706053396775042E-2</v>
      </c>
      <c r="M231" s="120">
        <v>5135</v>
      </c>
      <c r="N231" s="121">
        <f t="shared" si="58"/>
        <v>0.27609343936381703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0</v>
      </c>
      <c r="F232" s="121" t="str">
        <f t="shared" si="54"/>
        <v>-</v>
      </c>
      <c r="G232" s="120">
        <v>2697</v>
      </c>
      <c r="H232" s="121" t="str">
        <f t="shared" si="55"/>
        <v>-</v>
      </c>
      <c r="I232" s="120">
        <v>1857</v>
      </c>
      <c r="J232" s="121">
        <f t="shared" si="56"/>
        <v>-0.31145717463848721</v>
      </c>
      <c r="K232" s="120">
        <v>1498</v>
      </c>
      <c r="L232" s="121">
        <f t="shared" si="57"/>
        <v>-0.19332256327409802</v>
      </c>
      <c r="M232" s="120">
        <v>2670</v>
      </c>
      <c r="N232" s="121">
        <f t="shared" si="58"/>
        <v>0.78237650200267028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46</v>
      </c>
      <c r="F233" s="121" t="str">
        <f t="shared" si="54"/>
        <v>-</v>
      </c>
      <c r="G233" s="120">
        <v>98</v>
      </c>
      <c r="H233" s="121">
        <f t="shared" si="55"/>
        <v>1.1304347826086958</v>
      </c>
      <c r="I233" s="120">
        <v>46</v>
      </c>
      <c r="J233" s="121">
        <f t="shared" si="56"/>
        <v>-0.53061224489795911</v>
      </c>
      <c r="K233" s="120">
        <v>193</v>
      </c>
      <c r="L233" s="121">
        <f t="shared" si="57"/>
        <v>3.1956521739130439</v>
      </c>
      <c r="M233" s="120">
        <v>122</v>
      </c>
      <c r="N233" s="121">
        <f t="shared" si="58"/>
        <v>-0.36787564766839376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20</v>
      </c>
      <c r="F234" s="121" t="str">
        <f t="shared" si="54"/>
        <v>-</v>
      </c>
      <c r="G234" s="120">
        <v>86</v>
      </c>
      <c r="H234" s="121">
        <f t="shared" si="55"/>
        <v>3.3</v>
      </c>
      <c r="I234" s="120">
        <v>6</v>
      </c>
      <c r="J234" s="121">
        <f t="shared" si="56"/>
        <v>-0.93023255813953487</v>
      </c>
      <c r="K234" s="120">
        <v>28</v>
      </c>
      <c r="L234" s="121">
        <f t="shared" si="57"/>
        <v>3.666666666666667</v>
      </c>
      <c r="M234" s="120">
        <v>136</v>
      </c>
      <c r="N234" s="121">
        <f t="shared" si="58"/>
        <v>3.8571428571428568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222</v>
      </c>
      <c r="F235" s="121" t="str">
        <f t="shared" si="54"/>
        <v>-</v>
      </c>
      <c r="G235" s="120">
        <v>683</v>
      </c>
      <c r="H235" s="121">
        <f t="shared" si="55"/>
        <v>2.0765765765765765</v>
      </c>
      <c r="I235" s="120">
        <v>35</v>
      </c>
      <c r="J235" s="121">
        <f t="shared" si="56"/>
        <v>-0.94875549048316254</v>
      </c>
      <c r="K235" s="120">
        <v>144</v>
      </c>
      <c r="L235" s="121">
        <f t="shared" si="57"/>
        <v>3.1142857142857139</v>
      </c>
      <c r="M235" s="120">
        <v>513</v>
      </c>
      <c r="N235" s="121">
        <f t="shared" si="58"/>
        <v>2.5625</v>
      </c>
    </row>
    <row r="236" spans="2:15" x14ac:dyDescent="0.25">
      <c r="B236" s="119" t="s">
        <v>87</v>
      </c>
      <c r="C236" s="120">
        <v>9</v>
      </c>
      <c r="D236" s="121">
        <v>-0.97280966767371602</v>
      </c>
      <c r="E236" s="120">
        <v>10</v>
      </c>
      <c r="F236" s="121">
        <f t="shared" si="54"/>
        <v>0.11111111111111116</v>
      </c>
      <c r="G236" s="120">
        <v>164</v>
      </c>
      <c r="H236" s="121">
        <f t="shared" si="55"/>
        <v>15.399999999999999</v>
      </c>
      <c r="I236" s="120">
        <v>110</v>
      </c>
      <c r="J236" s="121">
        <f t="shared" si="56"/>
        <v>-0.32926829268292679</v>
      </c>
      <c r="K236" s="120">
        <v>161</v>
      </c>
      <c r="L236" s="121">
        <f t="shared" si="57"/>
        <v>0.46363636363636362</v>
      </c>
      <c r="M236" s="120">
        <v>114</v>
      </c>
      <c r="N236" s="121">
        <f t="shared" si="58"/>
        <v>-0.29192546583850931</v>
      </c>
    </row>
    <row r="237" spans="2:15" x14ac:dyDescent="0.25">
      <c r="B237" s="119" t="s">
        <v>89</v>
      </c>
      <c r="C237" s="120">
        <v>6</v>
      </c>
      <c r="D237" s="121">
        <v>-0.8666666666666667</v>
      </c>
      <c r="E237" s="120">
        <v>20</v>
      </c>
      <c r="F237" s="121">
        <f t="shared" si="54"/>
        <v>2.3333333333333335</v>
      </c>
      <c r="G237" s="120">
        <v>126</v>
      </c>
      <c r="H237" s="121">
        <f t="shared" si="55"/>
        <v>5.3</v>
      </c>
      <c r="I237" s="120">
        <v>46</v>
      </c>
      <c r="J237" s="121">
        <f t="shared" si="56"/>
        <v>-0.63492063492063489</v>
      </c>
      <c r="K237" s="120">
        <v>94</v>
      </c>
      <c r="L237" s="121">
        <f t="shared" si="57"/>
        <v>1.0434782608695654</v>
      </c>
      <c r="M237" s="120"/>
      <c r="N237" s="121"/>
    </row>
    <row r="238" spans="2:15" x14ac:dyDescent="0.25">
      <c r="B238" s="119" t="s">
        <v>91</v>
      </c>
      <c r="C238" s="120">
        <v>3</v>
      </c>
      <c r="D238" s="121">
        <v>-0.99818840579710144</v>
      </c>
      <c r="E238" s="120">
        <v>1715</v>
      </c>
      <c r="F238" s="121">
        <f t="shared" si="54"/>
        <v>570.66666666666663</v>
      </c>
      <c r="G238" s="120">
        <v>539</v>
      </c>
      <c r="H238" s="121">
        <f t="shared" si="55"/>
        <v>-0.68571428571428572</v>
      </c>
      <c r="I238" s="120">
        <v>545</v>
      </c>
      <c r="J238" s="121">
        <f t="shared" si="56"/>
        <v>1.1131725417439675E-2</v>
      </c>
      <c r="K238" s="120">
        <v>1114</v>
      </c>
      <c r="L238" s="121">
        <f t="shared" si="57"/>
        <v>1.0440366972477064</v>
      </c>
      <c r="M238" s="120"/>
      <c r="N238" s="121"/>
    </row>
    <row r="239" spans="2:15" x14ac:dyDescent="0.25">
      <c r="B239" s="119" t="s">
        <v>93</v>
      </c>
      <c r="C239" s="120">
        <v>11</v>
      </c>
      <c r="D239" s="121">
        <v>-0.99543757776856079</v>
      </c>
      <c r="E239" s="120">
        <v>3877</v>
      </c>
      <c r="F239" s="121">
        <f t="shared" si="54"/>
        <v>351.45454545454544</v>
      </c>
      <c r="G239" s="120">
        <v>5248</v>
      </c>
      <c r="H239" s="121">
        <f t="shared" si="55"/>
        <v>0.35362393603301512</v>
      </c>
      <c r="I239" s="120">
        <v>4889</v>
      </c>
      <c r="J239" s="121">
        <f t="shared" si="56"/>
        <v>-6.8407012195121908E-2</v>
      </c>
      <c r="K239" s="120">
        <v>3947</v>
      </c>
      <c r="L239" s="121">
        <f t="shared" si="57"/>
        <v>-0.19267743914911029</v>
      </c>
      <c r="M239" s="120"/>
      <c r="N239" s="121"/>
    </row>
    <row r="240" spans="2:15" x14ac:dyDescent="0.25">
      <c r="B240" s="119" t="s">
        <v>95</v>
      </c>
      <c r="C240" s="120">
        <v>51</v>
      </c>
      <c r="D240" s="121">
        <v>-0.97949336550060317</v>
      </c>
      <c r="E240" s="120">
        <v>3914</v>
      </c>
      <c r="F240" s="121">
        <f t="shared" si="54"/>
        <v>75.745098039215691</v>
      </c>
      <c r="G240" s="120">
        <v>4094</v>
      </c>
      <c r="H240" s="121">
        <f t="shared" si="55"/>
        <v>4.598875830352589E-2</v>
      </c>
      <c r="I240" s="120">
        <v>4075</v>
      </c>
      <c r="J240" s="121">
        <f t="shared" si="56"/>
        <v>-4.6409379579872567E-3</v>
      </c>
      <c r="K240" s="120">
        <v>4912</v>
      </c>
      <c r="L240" s="121">
        <f t="shared" si="57"/>
        <v>0.20539877300613507</v>
      </c>
      <c r="M240" s="120"/>
      <c r="N240" s="121"/>
    </row>
    <row r="241" spans="2:15" ht="15.75" x14ac:dyDescent="0.25">
      <c r="B241" s="122" t="s">
        <v>32</v>
      </c>
      <c r="C241" s="123">
        <v>15372</v>
      </c>
      <c r="D241" s="124">
        <v>-0.17713184519030034</v>
      </c>
      <c r="E241" s="123">
        <v>9958</v>
      </c>
      <c r="F241" s="124">
        <f t="shared" si="54"/>
        <v>-0.35219880301847517</v>
      </c>
      <c r="G241" s="123">
        <v>24691</v>
      </c>
      <c r="H241" s="124">
        <f t="shared" si="55"/>
        <v>1.4795139586262303</v>
      </c>
      <c r="I241" s="123">
        <v>28155</v>
      </c>
      <c r="J241" s="124">
        <f t="shared" si="56"/>
        <v>0.14029403426349685</v>
      </c>
      <c r="K241" s="123">
        <v>26591</v>
      </c>
      <c r="L241" s="124">
        <f t="shared" si="57"/>
        <v>-5.554963594388207E-2</v>
      </c>
      <c r="M241" s="123">
        <v>18431</v>
      </c>
      <c r="N241" s="124">
        <v>0.1154078915516823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2" t="s">
        <v>285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tr">
        <f>CONCATENATE("var. ",RIGHT(E253,2),"/",RIGHT(E253-1,2))</f>
        <v>var. 21/20</v>
      </c>
      <c r="G254" s="118" t="s">
        <v>71</v>
      </c>
      <c r="H254" s="117" t="str">
        <f>CONCATENATE("var. ",RIGHT(G253,2),"/",RIGHT(G253-1,2))</f>
        <v>var. 22/21</v>
      </c>
      <c r="I254" s="118" t="s">
        <v>71</v>
      </c>
      <c r="J254" s="117" t="s">
        <v>249</v>
      </c>
      <c r="K254" s="118" t="s">
        <v>71</v>
      </c>
      <c r="L254" s="117" t="s">
        <v>249</v>
      </c>
      <c r="M254" s="118" t="s">
        <v>71</v>
      </c>
      <c r="N254" s="117" t="s">
        <v>275</v>
      </c>
    </row>
    <row r="255" spans="2:15" x14ac:dyDescent="0.25">
      <c r="B255" s="119" t="s">
        <v>73</v>
      </c>
      <c r="C255" s="120">
        <v>9860</v>
      </c>
      <c r="D255" s="121">
        <v>-0.18512396694214872</v>
      </c>
      <c r="E255" s="120">
        <v>61</v>
      </c>
      <c r="F255" s="121">
        <f t="shared" ref="F255:H267" si="59">IFERROR(E255/C255-1,"-")</f>
        <v>-0.9938133874239351</v>
      </c>
      <c r="G255" s="120">
        <v>1650</v>
      </c>
      <c r="H255" s="121">
        <f t="shared" si="59"/>
        <v>26.049180327868854</v>
      </c>
      <c r="I255" s="120">
        <v>4002</v>
      </c>
      <c r="J255" s="121">
        <f t="shared" ref="J255:J267" si="60">IFERROR(I255/G255-1,"-")</f>
        <v>1.4254545454545453</v>
      </c>
      <c r="K255" s="120">
        <v>3362</v>
      </c>
      <c r="L255" s="121">
        <f t="shared" ref="L255:L267" si="61">IFERROR(K255/I255-1,"-")</f>
        <v>-0.15992003998001003</v>
      </c>
      <c r="M255" s="120">
        <v>2656</v>
      </c>
      <c r="N255" s="121">
        <f t="shared" ref="N255:N262" si="62">IFERROR(M255/K255-1,"-")</f>
        <v>-0.20999405116002379</v>
      </c>
    </row>
    <row r="256" spans="2:15" x14ac:dyDescent="0.25">
      <c r="B256" s="119" t="s">
        <v>75</v>
      </c>
      <c r="C256" s="120">
        <v>14874</v>
      </c>
      <c r="D256" s="121">
        <v>0.75649504015115721</v>
      </c>
      <c r="E256" s="120">
        <v>35</v>
      </c>
      <c r="F256" s="121">
        <f t="shared" si="59"/>
        <v>-0.99764690063197525</v>
      </c>
      <c r="G256" s="120">
        <v>1120</v>
      </c>
      <c r="H256" s="121">
        <f t="shared" si="59"/>
        <v>31</v>
      </c>
      <c r="I256" s="120">
        <v>3629</v>
      </c>
      <c r="J256" s="121">
        <f t="shared" si="60"/>
        <v>2.2401785714285714</v>
      </c>
      <c r="K256" s="120">
        <v>3238</v>
      </c>
      <c r="L256" s="121">
        <f t="shared" si="61"/>
        <v>-0.10774317993937721</v>
      </c>
      <c r="M256" s="120">
        <v>2572</v>
      </c>
      <c r="N256" s="121">
        <f t="shared" si="62"/>
        <v>-0.2056825200741198</v>
      </c>
    </row>
    <row r="257" spans="2:14" x14ac:dyDescent="0.25">
      <c r="B257" s="119" t="s">
        <v>77</v>
      </c>
      <c r="C257" s="120">
        <v>4046</v>
      </c>
      <c r="D257" s="121">
        <v>-0.47631374579342478</v>
      </c>
      <c r="E257" s="120">
        <v>64</v>
      </c>
      <c r="F257" s="121">
        <f t="shared" si="59"/>
        <v>-0.98418190805734063</v>
      </c>
      <c r="G257" s="120">
        <v>2215</v>
      </c>
      <c r="H257" s="121">
        <f t="shared" si="59"/>
        <v>33.609375</v>
      </c>
      <c r="I257" s="120">
        <v>2337</v>
      </c>
      <c r="J257" s="121">
        <f t="shared" si="60"/>
        <v>5.5079006772009054E-2</v>
      </c>
      <c r="K257" s="120">
        <v>2853</v>
      </c>
      <c r="L257" s="121">
        <f t="shared" si="61"/>
        <v>0.22079589216944795</v>
      </c>
      <c r="M257" s="120">
        <v>2401</v>
      </c>
      <c r="N257" s="121">
        <f t="shared" si="62"/>
        <v>-0.15842972309849279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0</v>
      </c>
      <c r="F258" s="121" t="str">
        <f t="shared" si="59"/>
        <v>-</v>
      </c>
      <c r="G258" s="120">
        <v>1354</v>
      </c>
      <c r="H258" s="121" t="str">
        <f t="shared" si="59"/>
        <v>-</v>
      </c>
      <c r="I258" s="120">
        <v>2417</v>
      </c>
      <c r="J258" s="121">
        <f t="shared" si="60"/>
        <v>0.78508124076809449</v>
      </c>
      <c r="K258" s="120">
        <v>920</v>
      </c>
      <c r="L258" s="121">
        <f t="shared" si="61"/>
        <v>-0.61936284650393048</v>
      </c>
      <c r="M258" s="120">
        <v>897</v>
      </c>
      <c r="N258" s="121">
        <f t="shared" si="62"/>
        <v>-2.5000000000000022E-2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11</v>
      </c>
      <c r="F259" s="121" t="str">
        <f t="shared" si="59"/>
        <v>-</v>
      </c>
      <c r="G259" s="120">
        <v>12</v>
      </c>
      <c r="H259" s="121">
        <f t="shared" si="59"/>
        <v>9.0909090909090828E-2</v>
      </c>
      <c r="I259" s="120">
        <v>133</v>
      </c>
      <c r="J259" s="121">
        <f t="shared" si="60"/>
        <v>10.083333333333334</v>
      </c>
      <c r="K259" s="120">
        <v>71</v>
      </c>
      <c r="L259" s="121">
        <f t="shared" si="61"/>
        <v>-0.46616541353383456</v>
      </c>
      <c r="M259" s="120">
        <v>79</v>
      </c>
      <c r="N259" s="121">
        <f t="shared" si="62"/>
        <v>0.11267605633802824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11</v>
      </c>
      <c r="F260" s="121" t="str">
        <f t="shared" si="59"/>
        <v>-</v>
      </c>
      <c r="G260" s="120">
        <v>46</v>
      </c>
      <c r="H260" s="121">
        <f t="shared" si="59"/>
        <v>3.1818181818181817</v>
      </c>
      <c r="I260" s="120">
        <v>42</v>
      </c>
      <c r="J260" s="121">
        <f t="shared" si="60"/>
        <v>-8.6956521739130488E-2</v>
      </c>
      <c r="K260" s="120">
        <v>24</v>
      </c>
      <c r="L260" s="121">
        <f t="shared" si="61"/>
        <v>-0.4285714285714286</v>
      </c>
      <c r="M260" s="120">
        <v>166</v>
      </c>
      <c r="N260" s="121">
        <f t="shared" si="62"/>
        <v>5.916666666666667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24</v>
      </c>
      <c r="F261" s="121" t="str">
        <f t="shared" si="59"/>
        <v>-</v>
      </c>
      <c r="G261" s="120">
        <v>101</v>
      </c>
      <c r="H261" s="121">
        <f t="shared" si="59"/>
        <v>3.208333333333333</v>
      </c>
      <c r="I261" s="120">
        <v>112</v>
      </c>
      <c r="J261" s="121">
        <f t="shared" si="60"/>
        <v>0.10891089108910901</v>
      </c>
      <c r="K261" s="120">
        <v>146</v>
      </c>
      <c r="L261" s="121">
        <f t="shared" si="61"/>
        <v>0.3035714285714286</v>
      </c>
      <c r="M261" s="120">
        <v>161</v>
      </c>
      <c r="N261" s="121">
        <f t="shared" si="62"/>
        <v>0.10273972602739723</v>
      </c>
    </row>
    <row r="262" spans="2:14" x14ac:dyDescent="0.25">
      <c r="B262" s="119" t="s">
        <v>87</v>
      </c>
      <c r="C262" s="120">
        <v>17</v>
      </c>
      <c r="D262" s="121">
        <v>-0.90555555555555556</v>
      </c>
      <c r="E262" s="120">
        <v>0</v>
      </c>
      <c r="F262" s="121">
        <f t="shared" si="59"/>
        <v>-1</v>
      </c>
      <c r="G262" s="120">
        <v>101</v>
      </c>
      <c r="H262" s="121" t="str">
        <f t="shared" si="59"/>
        <v>-</v>
      </c>
      <c r="I262" s="120">
        <v>188</v>
      </c>
      <c r="J262" s="121">
        <f t="shared" si="60"/>
        <v>0.86138613861386149</v>
      </c>
      <c r="K262" s="120">
        <v>3</v>
      </c>
      <c r="L262" s="121">
        <f t="shared" si="61"/>
        <v>-0.98404255319148937</v>
      </c>
      <c r="M262" s="120">
        <v>76</v>
      </c>
      <c r="N262" s="121">
        <f t="shared" si="62"/>
        <v>24.333333333333332</v>
      </c>
    </row>
    <row r="263" spans="2:14" x14ac:dyDescent="0.25">
      <c r="B263" s="119" t="s">
        <v>89</v>
      </c>
      <c r="C263" s="120">
        <v>0</v>
      </c>
      <c r="D263" s="121">
        <v>-1</v>
      </c>
      <c r="E263" s="120">
        <v>0</v>
      </c>
      <c r="F263" s="121" t="str">
        <f t="shared" si="59"/>
        <v>-</v>
      </c>
      <c r="G263" s="120">
        <v>15</v>
      </c>
      <c r="H263" s="121" t="str">
        <f t="shared" si="59"/>
        <v>-</v>
      </c>
      <c r="I263" s="120">
        <v>53</v>
      </c>
      <c r="J263" s="121">
        <f t="shared" si="60"/>
        <v>2.5333333333333332</v>
      </c>
      <c r="K263" s="120">
        <v>102</v>
      </c>
      <c r="L263" s="121">
        <f t="shared" si="61"/>
        <v>0.92452830188679247</v>
      </c>
      <c r="M263" s="120"/>
      <c r="N263" s="121"/>
    </row>
    <row r="264" spans="2:14" x14ac:dyDescent="0.25">
      <c r="B264" s="119" t="s">
        <v>91</v>
      </c>
      <c r="C264" s="120">
        <v>331</v>
      </c>
      <c r="D264" s="121">
        <v>-0.79780085522296884</v>
      </c>
      <c r="E264" s="120">
        <v>446</v>
      </c>
      <c r="F264" s="121">
        <f t="shared" si="59"/>
        <v>0.34743202416918439</v>
      </c>
      <c r="G264" s="120">
        <v>612</v>
      </c>
      <c r="H264" s="121">
        <f t="shared" si="59"/>
        <v>0.37219730941704032</v>
      </c>
      <c r="I264" s="120">
        <v>560</v>
      </c>
      <c r="J264" s="121">
        <f t="shared" si="60"/>
        <v>-8.496732026143794E-2</v>
      </c>
      <c r="K264" s="120">
        <v>1129</v>
      </c>
      <c r="L264" s="121">
        <f t="shared" si="61"/>
        <v>1.0160714285714287</v>
      </c>
      <c r="M264" s="120"/>
      <c r="N264" s="121"/>
    </row>
    <row r="265" spans="2:14" x14ac:dyDescent="0.25">
      <c r="B265" s="119" t="s">
        <v>93</v>
      </c>
      <c r="C265" s="120">
        <v>300</v>
      </c>
      <c r="D265" s="121">
        <v>-0.95227489659560927</v>
      </c>
      <c r="E265" s="120">
        <v>2974</v>
      </c>
      <c r="F265" s="121">
        <f t="shared" si="59"/>
        <v>8.913333333333334</v>
      </c>
      <c r="G265" s="120">
        <v>2952</v>
      </c>
      <c r="H265" s="121">
        <f t="shared" si="59"/>
        <v>-7.3974445191661298E-3</v>
      </c>
      <c r="I265" s="120">
        <v>3991</v>
      </c>
      <c r="J265" s="121">
        <f t="shared" si="60"/>
        <v>0.35196476964769641</v>
      </c>
      <c r="K265" s="120">
        <v>3568</v>
      </c>
      <c r="L265" s="121">
        <f t="shared" si="61"/>
        <v>-0.10598847406664991</v>
      </c>
      <c r="M265" s="120"/>
      <c r="N265" s="121"/>
    </row>
    <row r="266" spans="2:14" x14ac:dyDescent="0.25">
      <c r="B266" s="119" t="s">
        <v>95</v>
      </c>
      <c r="C266" s="120">
        <v>55</v>
      </c>
      <c r="D266" s="121">
        <v>-0.99095394736842102</v>
      </c>
      <c r="E266" s="120">
        <v>2732</v>
      </c>
      <c r="F266" s="121">
        <f t="shared" si="59"/>
        <v>48.672727272727272</v>
      </c>
      <c r="G266" s="120">
        <v>4086</v>
      </c>
      <c r="H266" s="121">
        <f t="shared" si="59"/>
        <v>0.49560761346998539</v>
      </c>
      <c r="I266" s="120">
        <v>3911</v>
      </c>
      <c r="J266" s="121">
        <f t="shared" si="60"/>
        <v>-4.2829172785119884E-2</v>
      </c>
      <c r="K266" s="120">
        <v>3681</v>
      </c>
      <c r="L266" s="121">
        <f t="shared" si="61"/>
        <v>-5.8808488877524878E-2</v>
      </c>
      <c r="M266" s="120"/>
      <c r="N266" s="121"/>
    </row>
    <row r="267" spans="2:14" ht="15.75" x14ac:dyDescent="0.25">
      <c r="B267" s="122" t="s">
        <v>32</v>
      </c>
      <c r="C267" s="123">
        <v>29519</v>
      </c>
      <c r="D267" s="124">
        <v>-0.38350528382273086</v>
      </c>
      <c r="E267" s="123">
        <v>6358</v>
      </c>
      <c r="F267" s="124">
        <f t="shared" si="59"/>
        <v>-0.78461329990853346</v>
      </c>
      <c r="G267" s="123">
        <v>14264</v>
      </c>
      <c r="H267" s="124">
        <f t="shared" si="59"/>
        <v>1.2434727901855931</v>
      </c>
      <c r="I267" s="123">
        <v>21375</v>
      </c>
      <c r="J267" s="124">
        <f t="shared" si="60"/>
        <v>0.49852776219854178</v>
      </c>
      <c r="K267" s="123">
        <v>19097</v>
      </c>
      <c r="L267" s="124">
        <f t="shared" si="61"/>
        <v>-0.10657309941520465</v>
      </c>
      <c r="M267" s="123">
        <v>9008</v>
      </c>
      <c r="N267" s="124">
        <v>-0.15154940190260902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C0D2C-F324-4468-84E9-9C097DE37768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157800</v>
      </c>
      <c r="D9" s="121">
        <v>9.3902719852620997E-3</v>
      </c>
      <c r="E9" s="120">
        <v>26469</v>
      </c>
      <c r="F9" s="121">
        <f t="shared" ref="F9:L21" si="0">IFERROR(E9/C9-1,"-")</f>
        <v>-0.83226235741444865</v>
      </c>
      <c r="G9" s="120">
        <v>114870</v>
      </c>
      <c r="H9" s="121">
        <f t="shared" si="0"/>
        <v>3.3397937209565907</v>
      </c>
      <c r="I9" s="120">
        <v>163920</v>
      </c>
      <c r="J9" s="121">
        <f t="shared" si="0"/>
        <v>0.4270044398015147</v>
      </c>
      <c r="K9" s="120">
        <v>173408</v>
      </c>
      <c r="L9" s="121">
        <f t="shared" si="0"/>
        <v>5.7881893606637425E-2</v>
      </c>
      <c r="M9" s="120">
        <v>169944</v>
      </c>
      <c r="N9" s="121">
        <f t="shared" ref="N9:N16" si="1">IFERROR(M9/K9-1,"-")</f>
        <v>-1.9976010334009975E-2</v>
      </c>
    </row>
    <row r="10" spans="1:15" x14ac:dyDescent="0.25">
      <c r="A10" s="1" t="s">
        <v>74</v>
      </c>
      <c r="B10" s="119" t="s">
        <v>75</v>
      </c>
      <c r="C10" s="120">
        <v>172884</v>
      </c>
      <c r="D10" s="121">
        <v>0.19373593139353429</v>
      </c>
      <c r="E10" s="120">
        <v>18511</v>
      </c>
      <c r="F10" s="121">
        <f t="shared" si="0"/>
        <v>-0.89292820619606206</v>
      </c>
      <c r="G10" s="120">
        <v>141290</v>
      </c>
      <c r="H10" s="121">
        <f t="shared" si="0"/>
        <v>6.6327589001134459</v>
      </c>
      <c r="I10" s="120">
        <v>156374</v>
      </c>
      <c r="J10" s="121">
        <f t="shared" si="0"/>
        <v>0.10675914785193563</v>
      </c>
      <c r="K10" s="120">
        <v>166759</v>
      </c>
      <c r="L10" s="121">
        <f t="shared" si="0"/>
        <v>6.6411295995497888E-2</v>
      </c>
      <c r="M10" s="120">
        <v>168166</v>
      </c>
      <c r="N10" s="121">
        <f t="shared" si="1"/>
        <v>8.437325721550204E-3</v>
      </c>
    </row>
    <row r="11" spans="1:15" x14ac:dyDescent="0.25">
      <c r="A11" s="1" t="s">
        <v>76</v>
      </c>
      <c r="B11" s="119" t="s">
        <v>77</v>
      </c>
      <c r="C11" s="120">
        <v>82007</v>
      </c>
      <c r="D11" s="121">
        <v>-0.47045111131200679</v>
      </c>
      <c r="E11" s="120">
        <v>22143</v>
      </c>
      <c r="F11" s="121">
        <f t="shared" si="0"/>
        <v>-0.72998646457009775</v>
      </c>
      <c r="G11" s="120">
        <v>148905</v>
      </c>
      <c r="H11" s="121">
        <f t="shared" si="0"/>
        <v>5.724698550331933</v>
      </c>
      <c r="I11" s="120">
        <v>146134</v>
      </c>
      <c r="J11" s="121">
        <f t="shared" si="0"/>
        <v>-1.8609180349887566E-2</v>
      </c>
      <c r="K11" s="120">
        <v>176870</v>
      </c>
      <c r="L11" s="121">
        <f t="shared" si="0"/>
        <v>0.21032750762998353</v>
      </c>
      <c r="M11" s="120">
        <v>166403</v>
      </c>
      <c r="N11" s="121">
        <f t="shared" si="1"/>
        <v>-5.9179058065245704E-2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22148</v>
      </c>
      <c r="F12" s="121" t="str">
        <f t="shared" si="0"/>
        <v>-</v>
      </c>
      <c r="G12" s="120">
        <v>152510</v>
      </c>
      <c r="H12" s="121">
        <f t="shared" si="0"/>
        <v>5.885949069893444</v>
      </c>
      <c r="I12" s="120">
        <v>144835</v>
      </c>
      <c r="J12" s="121">
        <f t="shared" si="0"/>
        <v>-5.0324568880729115E-2</v>
      </c>
      <c r="K12" s="120">
        <v>154662</v>
      </c>
      <c r="L12" s="121">
        <f t="shared" si="0"/>
        <v>6.7849621983636643E-2</v>
      </c>
      <c r="M12" s="120">
        <v>160144</v>
      </c>
      <c r="N12" s="121">
        <f t="shared" si="1"/>
        <v>3.5445034979503687E-2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24096</v>
      </c>
      <c r="F13" s="121" t="str">
        <f t="shared" si="0"/>
        <v>-</v>
      </c>
      <c r="G13" s="120">
        <v>125910</v>
      </c>
      <c r="H13" s="121">
        <f t="shared" si="0"/>
        <v>4.2253486055776897</v>
      </c>
      <c r="I13" s="120">
        <v>140451</v>
      </c>
      <c r="J13" s="121">
        <f t="shared" si="0"/>
        <v>0.11548725279961869</v>
      </c>
      <c r="K13" s="120">
        <v>159924</v>
      </c>
      <c r="L13" s="121">
        <f t="shared" si="0"/>
        <v>0.1386462182540531</v>
      </c>
      <c r="M13" s="120">
        <v>143215</v>
      </c>
      <c r="N13" s="121">
        <f t="shared" si="1"/>
        <v>-0.10448087841724818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18794</v>
      </c>
      <c r="F14" s="121" t="str">
        <f t="shared" si="0"/>
        <v>-</v>
      </c>
      <c r="G14" s="120">
        <v>132220</v>
      </c>
      <c r="H14" s="121">
        <f t="shared" si="0"/>
        <v>6.0352240076620198</v>
      </c>
      <c r="I14" s="120">
        <v>142289</v>
      </c>
      <c r="J14" s="121">
        <f t="shared" si="0"/>
        <v>7.6153380729087949E-2</v>
      </c>
      <c r="K14" s="120">
        <v>157113</v>
      </c>
      <c r="L14" s="121">
        <f t="shared" si="0"/>
        <v>0.10418233313889336</v>
      </c>
      <c r="M14" s="120">
        <v>156124</v>
      </c>
      <c r="N14" s="121">
        <f t="shared" si="1"/>
        <v>-6.2948323817888507E-3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61086</v>
      </c>
      <c r="F15" s="121" t="str">
        <f t="shared" si="0"/>
        <v>-</v>
      </c>
      <c r="G15" s="120">
        <v>159520</v>
      </c>
      <c r="H15" s="121">
        <f t="shared" si="0"/>
        <v>1.6114003208591168</v>
      </c>
      <c r="I15" s="120">
        <v>166431</v>
      </c>
      <c r="J15" s="121">
        <f t="shared" si="0"/>
        <v>4.3323721163490481E-2</v>
      </c>
      <c r="K15" s="120">
        <v>173767</v>
      </c>
      <c r="L15" s="121">
        <f t="shared" si="0"/>
        <v>4.4078326754030117E-2</v>
      </c>
      <c r="M15" s="120">
        <v>187387</v>
      </c>
      <c r="N15" s="121">
        <f t="shared" si="1"/>
        <v>7.8380820293841857E-2</v>
      </c>
    </row>
    <row r="16" spans="1:15" x14ac:dyDescent="0.25">
      <c r="A16" s="1" t="s">
        <v>86</v>
      </c>
      <c r="B16" s="119" t="s">
        <v>87</v>
      </c>
      <c r="C16" s="120">
        <v>60513</v>
      </c>
      <c r="D16" s="121">
        <v>-0.66723673357162494</v>
      </c>
      <c r="E16" s="120">
        <v>94829</v>
      </c>
      <c r="F16" s="121">
        <f t="shared" si="0"/>
        <v>0.56708475864690233</v>
      </c>
      <c r="G16" s="120">
        <v>178525</v>
      </c>
      <c r="H16" s="121">
        <f t="shared" si="0"/>
        <v>0.88259920488458166</v>
      </c>
      <c r="I16" s="120">
        <v>181874</v>
      </c>
      <c r="J16" s="121">
        <f t="shared" si="0"/>
        <v>1.875927741212724E-2</v>
      </c>
      <c r="K16" s="120">
        <v>179514</v>
      </c>
      <c r="L16" s="121">
        <f t="shared" si="0"/>
        <v>-1.2976016362976517E-2</v>
      </c>
      <c r="M16" s="120">
        <v>189132</v>
      </c>
      <c r="N16" s="121">
        <f t="shared" si="1"/>
        <v>5.3577993916908984E-2</v>
      </c>
    </row>
    <row r="17" spans="1:15" x14ac:dyDescent="0.25">
      <c r="A17" s="1" t="s">
        <v>88</v>
      </c>
      <c r="B17" s="119" t="s">
        <v>89</v>
      </c>
      <c r="C17" s="120">
        <v>22909</v>
      </c>
      <c r="D17" s="121">
        <v>-0.86040885964110536</v>
      </c>
      <c r="E17" s="120">
        <v>89027</v>
      </c>
      <c r="F17" s="121">
        <f t="shared" si="0"/>
        <v>2.8861146274389977</v>
      </c>
      <c r="G17" s="120">
        <v>136089</v>
      </c>
      <c r="H17" s="121">
        <f t="shared" si="0"/>
        <v>0.52862614712390621</v>
      </c>
      <c r="I17" s="120">
        <v>150809</v>
      </c>
      <c r="J17" s="121">
        <f t="shared" si="0"/>
        <v>0.10816450998978611</v>
      </c>
      <c r="K17" s="120">
        <v>145872</v>
      </c>
      <c r="L17" s="121">
        <f t="shared" si="0"/>
        <v>-3.2736773004263697E-2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24343</v>
      </c>
      <c r="D18" s="121">
        <v>-0.84925814921232534</v>
      </c>
      <c r="E18" s="120">
        <v>137179</v>
      </c>
      <c r="F18" s="121">
        <f t="shared" si="0"/>
        <v>4.6352544879431461</v>
      </c>
      <c r="G18" s="120">
        <v>154114</v>
      </c>
      <c r="H18" s="121">
        <f t="shared" si="0"/>
        <v>0.12345184029625522</v>
      </c>
      <c r="I18" s="120">
        <v>170708</v>
      </c>
      <c r="J18" s="121">
        <f t="shared" si="0"/>
        <v>0.10767354036622234</v>
      </c>
      <c r="K18" s="120">
        <v>177711</v>
      </c>
      <c r="L18" s="121">
        <f t="shared" si="0"/>
        <v>4.1023267802329233E-2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30656</v>
      </c>
      <c r="D19" s="121">
        <v>-0.78903470439671608</v>
      </c>
      <c r="E19" s="120">
        <v>137494</v>
      </c>
      <c r="F19" s="121">
        <f t="shared" si="0"/>
        <v>3.4850600208768263</v>
      </c>
      <c r="G19" s="120">
        <v>153023</v>
      </c>
      <c r="H19" s="121">
        <f t="shared" si="0"/>
        <v>0.11294311024481063</v>
      </c>
      <c r="I19" s="120">
        <v>164389</v>
      </c>
      <c r="J19" s="121">
        <f t="shared" si="0"/>
        <v>7.427641596361334E-2</v>
      </c>
      <c r="K19" s="120">
        <v>162641</v>
      </c>
      <c r="L19" s="121">
        <f t="shared" si="0"/>
        <v>-1.0633314881166034E-2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33192</v>
      </c>
      <c r="D20" s="121">
        <v>-0.77792348556823809</v>
      </c>
      <c r="E20" s="120">
        <v>123213</v>
      </c>
      <c r="F20" s="121">
        <f t="shared" si="0"/>
        <v>2.7121294287780189</v>
      </c>
      <c r="G20" s="120">
        <v>156141</v>
      </c>
      <c r="H20" s="121">
        <f t="shared" si="0"/>
        <v>0.26724452776898544</v>
      </c>
      <c r="I20" s="120">
        <v>158524</v>
      </c>
      <c r="J20" s="121">
        <f t="shared" si="0"/>
        <v>1.5261846664232914E-2</v>
      </c>
      <c r="K20" s="120">
        <v>160539</v>
      </c>
      <c r="L20" s="121">
        <f t="shared" si="0"/>
        <v>1.271100905856537E-2</v>
      </c>
      <c r="M20" s="120"/>
      <c r="N20" s="121"/>
    </row>
    <row r="21" spans="1:15" ht="15.75" x14ac:dyDescent="0.25">
      <c r="A21" s="1"/>
      <c r="B21" s="122" t="s">
        <v>32</v>
      </c>
      <c r="C21" s="123">
        <v>610766</v>
      </c>
      <c r="D21" s="124">
        <v>-0.67105747874249499</v>
      </c>
      <c r="E21" s="123">
        <v>774989</v>
      </c>
      <c r="F21" s="124">
        <f t="shared" si="0"/>
        <v>0.26888038954362226</v>
      </c>
      <c r="G21" s="123">
        <v>1753117</v>
      </c>
      <c r="H21" s="124">
        <f t="shared" si="0"/>
        <v>1.2621185591021291</v>
      </c>
      <c r="I21" s="123">
        <v>1886738</v>
      </c>
      <c r="J21" s="124">
        <f t="shared" si="0"/>
        <v>7.6219100037247856E-2</v>
      </c>
      <c r="K21" s="123">
        <v>1988780</v>
      </c>
      <c r="L21" s="124">
        <f t="shared" si="0"/>
        <v>5.4083820859069931E-2</v>
      </c>
      <c r="M21" s="123">
        <v>1340515</v>
      </c>
      <c r="N21" s="124">
        <v>-1.1192108594749728E-3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2" t="s">
        <v>286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114606</v>
      </c>
      <c r="D31" s="121">
        <v>-7.2073320743603064E-3</v>
      </c>
      <c r="E31" s="120">
        <v>23694</v>
      </c>
      <c r="F31" s="121">
        <f t="shared" ref="F31:J43" si="2">IFERROR(E31/C31-1,"-")</f>
        <v>-0.79325689754463113</v>
      </c>
      <c r="G31" s="120">
        <v>90631</v>
      </c>
      <c r="H31" s="121">
        <f t="shared" si="2"/>
        <v>2.8250611969274924</v>
      </c>
      <c r="I31" s="120">
        <v>134558</v>
      </c>
      <c r="J31" s="121">
        <f t="shared" si="2"/>
        <v>0.48467963500347566</v>
      </c>
      <c r="K31" s="120">
        <v>142289</v>
      </c>
      <c r="L31" s="121">
        <f t="shared" ref="L31:L43" si="3">IFERROR(K31/I31-1,"-")</f>
        <v>5.7454777865307172E-2</v>
      </c>
      <c r="M31" s="120">
        <v>138341</v>
      </c>
      <c r="N31" s="121">
        <f t="shared" ref="N31:N38" si="4">IFERROR(M31/K31-1,"-")</f>
        <v>-2.7746347222905476E-2</v>
      </c>
    </row>
    <row r="32" spans="1:15" x14ac:dyDescent="0.25">
      <c r="B32" s="119" t="s">
        <v>75</v>
      </c>
      <c r="C32" s="120">
        <v>133643</v>
      </c>
      <c r="D32" s="121">
        <v>0.30898067524021267</v>
      </c>
      <c r="E32" s="120">
        <v>15152</v>
      </c>
      <c r="F32" s="121">
        <f t="shared" si="2"/>
        <v>-0.88662331734546518</v>
      </c>
      <c r="G32" s="120">
        <v>114673</v>
      </c>
      <c r="H32" s="121">
        <f t="shared" si="2"/>
        <v>6.5681758183738124</v>
      </c>
      <c r="I32" s="120">
        <v>128079</v>
      </c>
      <c r="J32" s="121">
        <f t="shared" si="2"/>
        <v>0.11690633366180347</v>
      </c>
      <c r="K32" s="120">
        <v>141936</v>
      </c>
      <c r="L32" s="121">
        <f t="shared" si="3"/>
        <v>0.10819103834352228</v>
      </c>
      <c r="M32" s="120">
        <v>137229</v>
      </c>
      <c r="N32" s="121">
        <f t="shared" si="4"/>
        <v>-3.3162833953331083E-2</v>
      </c>
    </row>
    <row r="33" spans="2:15" x14ac:dyDescent="0.25">
      <c r="B33" s="119" t="s">
        <v>77</v>
      </c>
      <c r="C33" s="120">
        <v>58888</v>
      </c>
      <c r="D33" s="121">
        <v>-0.47479107765578876</v>
      </c>
      <c r="E33" s="120">
        <v>17426</v>
      </c>
      <c r="F33" s="121">
        <f t="shared" si="2"/>
        <v>-0.70408232577095498</v>
      </c>
      <c r="G33" s="120">
        <v>121331</v>
      </c>
      <c r="H33" s="121">
        <f t="shared" si="2"/>
        <v>5.9626420291518425</v>
      </c>
      <c r="I33" s="120">
        <v>117104</v>
      </c>
      <c r="J33" s="121">
        <f t="shared" si="2"/>
        <v>-3.4838582060644052E-2</v>
      </c>
      <c r="K33" s="120">
        <v>145867</v>
      </c>
      <c r="L33" s="121">
        <f t="shared" si="3"/>
        <v>0.24561927858997135</v>
      </c>
      <c r="M33" s="120">
        <v>134131</v>
      </c>
      <c r="N33" s="121">
        <f t="shared" si="4"/>
        <v>-8.0456854531868016E-2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16297</v>
      </c>
      <c r="F34" s="121" t="str">
        <f t="shared" si="2"/>
        <v>-</v>
      </c>
      <c r="G34" s="120">
        <v>129658</v>
      </c>
      <c r="H34" s="121">
        <f t="shared" si="2"/>
        <v>6.9559428115604103</v>
      </c>
      <c r="I34" s="120">
        <v>120355</v>
      </c>
      <c r="J34" s="121">
        <f t="shared" si="2"/>
        <v>-7.1750296935013669E-2</v>
      </c>
      <c r="K34" s="120">
        <v>131033</v>
      </c>
      <c r="L34" s="121">
        <f t="shared" si="3"/>
        <v>8.8720867433841555E-2</v>
      </c>
      <c r="M34" s="120">
        <v>131324</v>
      </c>
      <c r="N34" s="121">
        <f t="shared" si="4"/>
        <v>2.2208146039546239E-3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18007</v>
      </c>
      <c r="F35" s="121" t="str">
        <f t="shared" si="2"/>
        <v>-</v>
      </c>
      <c r="G35" s="120">
        <v>112218</v>
      </c>
      <c r="H35" s="121">
        <f t="shared" si="2"/>
        <v>5.2319098128505583</v>
      </c>
      <c r="I35" s="120">
        <v>122105</v>
      </c>
      <c r="J35" s="121">
        <f t="shared" si="2"/>
        <v>8.8105295050704857E-2</v>
      </c>
      <c r="K35" s="120">
        <v>138860</v>
      </c>
      <c r="L35" s="121">
        <f t="shared" si="3"/>
        <v>0.1372179681421728</v>
      </c>
      <c r="M35" s="120">
        <v>120839</v>
      </c>
      <c r="N35" s="121">
        <f t="shared" si="4"/>
        <v>-0.12977819386432377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12366</v>
      </c>
      <c r="F36" s="121" t="str">
        <f t="shared" si="2"/>
        <v>-</v>
      </c>
      <c r="G36" s="120">
        <v>116273</v>
      </c>
      <c r="H36" s="121">
        <f t="shared" si="2"/>
        <v>8.4026362607148641</v>
      </c>
      <c r="I36" s="120">
        <v>123362</v>
      </c>
      <c r="J36" s="121">
        <f t="shared" si="2"/>
        <v>6.0968582560009699E-2</v>
      </c>
      <c r="K36" s="120">
        <v>137217</v>
      </c>
      <c r="L36" s="121">
        <f t="shared" si="3"/>
        <v>0.1123117329485579</v>
      </c>
      <c r="M36" s="120">
        <v>131926</v>
      </c>
      <c r="N36" s="121">
        <f t="shared" si="4"/>
        <v>-3.8559362178155809E-2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49368</v>
      </c>
      <c r="F37" s="121" t="str">
        <f t="shared" si="2"/>
        <v>-</v>
      </c>
      <c r="G37" s="120">
        <v>136571</v>
      </c>
      <c r="H37" s="121">
        <f t="shared" si="2"/>
        <v>1.7663871333657428</v>
      </c>
      <c r="I37" s="120">
        <v>139919</v>
      </c>
      <c r="J37" s="121">
        <f t="shared" si="2"/>
        <v>2.4514721280506135E-2</v>
      </c>
      <c r="K37" s="120">
        <v>146858</v>
      </c>
      <c r="L37" s="121">
        <f t="shared" si="3"/>
        <v>4.9592978794874121E-2</v>
      </c>
      <c r="M37" s="120">
        <v>152938</v>
      </c>
      <c r="N37" s="121">
        <f t="shared" si="4"/>
        <v>4.1400536572743674E-2</v>
      </c>
    </row>
    <row r="38" spans="2:15" x14ac:dyDescent="0.25">
      <c r="B38" s="119" t="s">
        <v>87</v>
      </c>
      <c r="C38" s="120">
        <v>52066</v>
      </c>
      <c r="D38" s="121">
        <v>-0.61346983318609372</v>
      </c>
      <c r="E38" s="120">
        <v>79694</v>
      </c>
      <c r="F38" s="121">
        <f t="shared" si="2"/>
        <v>0.53063419506011611</v>
      </c>
      <c r="G38" s="120">
        <v>151061</v>
      </c>
      <c r="H38" s="121">
        <f t="shared" si="2"/>
        <v>0.89551283659999492</v>
      </c>
      <c r="I38" s="120">
        <v>150474</v>
      </c>
      <c r="J38" s="121">
        <f t="shared" si="2"/>
        <v>-3.8858474391140208E-3</v>
      </c>
      <c r="K38" s="120">
        <v>148337</v>
      </c>
      <c r="L38" s="121">
        <f t="shared" si="3"/>
        <v>-1.4201789013384425E-2</v>
      </c>
      <c r="M38" s="120">
        <v>149422</v>
      </c>
      <c r="N38" s="121">
        <f t="shared" si="4"/>
        <v>7.3144259355386598E-3</v>
      </c>
    </row>
    <row r="39" spans="2:15" x14ac:dyDescent="0.25">
      <c r="B39" s="119" t="s">
        <v>89</v>
      </c>
      <c r="C39" s="120">
        <v>18190</v>
      </c>
      <c r="D39" s="121">
        <v>-0.85606216468577401</v>
      </c>
      <c r="E39" s="120">
        <v>77109</v>
      </c>
      <c r="F39" s="121">
        <f t="shared" si="2"/>
        <v>3.239087410665201</v>
      </c>
      <c r="G39" s="120">
        <v>116897</v>
      </c>
      <c r="H39" s="121">
        <f t="shared" si="2"/>
        <v>0.51599683564823828</v>
      </c>
      <c r="I39" s="120">
        <v>126900</v>
      </c>
      <c r="J39" s="121">
        <f t="shared" si="2"/>
        <v>8.557105828207745E-2</v>
      </c>
      <c r="K39" s="120">
        <v>122477</v>
      </c>
      <c r="L39" s="121">
        <f t="shared" si="3"/>
        <v>-3.4854215918045717E-2</v>
      </c>
      <c r="M39" s="120"/>
      <c r="N39" s="121"/>
    </row>
    <row r="40" spans="2:15" x14ac:dyDescent="0.25">
      <c r="B40" s="119" t="s">
        <v>91</v>
      </c>
      <c r="C40" s="120">
        <v>20865</v>
      </c>
      <c r="D40" s="121">
        <v>-0.83336794019933558</v>
      </c>
      <c r="E40" s="120">
        <v>116948</v>
      </c>
      <c r="F40" s="121">
        <f t="shared" si="2"/>
        <v>4.6049844236760125</v>
      </c>
      <c r="G40" s="120">
        <v>130908</v>
      </c>
      <c r="H40" s="121">
        <f t="shared" si="2"/>
        <v>0.11936929233505489</v>
      </c>
      <c r="I40" s="120">
        <v>143241</v>
      </c>
      <c r="J40" s="121">
        <f t="shared" si="2"/>
        <v>9.421120176001474E-2</v>
      </c>
      <c r="K40" s="120">
        <v>149661</v>
      </c>
      <c r="L40" s="121">
        <f t="shared" si="3"/>
        <v>4.4819569815904625E-2</v>
      </c>
      <c r="M40" s="120"/>
      <c r="N40" s="121"/>
    </row>
    <row r="41" spans="2:15" x14ac:dyDescent="0.25">
      <c r="B41" s="119" t="s">
        <v>93</v>
      </c>
      <c r="C41" s="120">
        <v>26883</v>
      </c>
      <c r="D41" s="121">
        <v>-0.743213296398892</v>
      </c>
      <c r="E41" s="120">
        <v>114236</v>
      </c>
      <c r="F41" s="121">
        <f t="shared" si="2"/>
        <v>3.2493769296581485</v>
      </c>
      <c r="G41" s="120">
        <v>124620</v>
      </c>
      <c r="H41" s="121">
        <f t="shared" si="2"/>
        <v>9.0899541300465625E-2</v>
      </c>
      <c r="I41" s="120">
        <v>135531</v>
      </c>
      <c r="J41" s="121">
        <f t="shared" si="2"/>
        <v>8.7554164660568201E-2</v>
      </c>
      <c r="K41" s="120">
        <v>131764</v>
      </c>
      <c r="L41" s="121">
        <f t="shared" si="3"/>
        <v>-2.7794379145730463E-2</v>
      </c>
      <c r="M41" s="120"/>
      <c r="N41" s="121"/>
    </row>
    <row r="42" spans="2:15" x14ac:dyDescent="0.25">
      <c r="B42" s="119" t="s">
        <v>95</v>
      </c>
      <c r="C42" s="120">
        <v>28481</v>
      </c>
      <c r="D42" s="121">
        <v>-0.73962371096321222</v>
      </c>
      <c r="E42" s="120">
        <v>98119</v>
      </c>
      <c r="F42" s="121">
        <f t="shared" si="2"/>
        <v>2.4450686422527297</v>
      </c>
      <c r="G42" s="120">
        <v>127755</v>
      </c>
      <c r="H42" s="121">
        <f t="shared" si="2"/>
        <v>0.30204139870973012</v>
      </c>
      <c r="I42" s="120">
        <v>128235</v>
      </c>
      <c r="J42" s="121">
        <f t="shared" si="2"/>
        <v>3.7571914993541622E-3</v>
      </c>
      <c r="K42" s="120">
        <v>130081</v>
      </c>
      <c r="L42" s="121">
        <f t="shared" si="3"/>
        <v>1.4395445861114409E-2</v>
      </c>
      <c r="M42" s="120"/>
      <c r="N42" s="121"/>
    </row>
    <row r="43" spans="2:15" ht="15.75" x14ac:dyDescent="0.25">
      <c r="B43" s="122" t="s">
        <v>32</v>
      </c>
      <c r="C43" s="123">
        <v>473644</v>
      </c>
      <c r="D43" s="124">
        <v>-0.65632845446339694</v>
      </c>
      <c r="E43" s="123">
        <v>638416</v>
      </c>
      <c r="F43" s="124">
        <f t="shared" si="2"/>
        <v>0.347881531276655</v>
      </c>
      <c r="G43" s="123">
        <v>1472596</v>
      </c>
      <c r="H43" s="124">
        <f t="shared" si="2"/>
        <v>1.3066401844565299</v>
      </c>
      <c r="I43" s="123">
        <v>1569863</v>
      </c>
      <c r="J43" s="124">
        <f t="shared" si="2"/>
        <v>6.6051381370043183E-2</v>
      </c>
      <c r="K43" s="123">
        <v>1666380</v>
      </c>
      <c r="L43" s="124">
        <f t="shared" si="3"/>
        <v>6.1481161094949055E-2</v>
      </c>
      <c r="M43" s="123">
        <v>1096150</v>
      </c>
      <c r="N43" s="124">
        <v>-3.2009092217658686E-2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88467</v>
      </c>
      <c r="D53" s="121">
        <v>-0.12364659382460452</v>
      </c>
      <c r="E53" s="120">
        <v>0</v>
      </c>
      <c r="F53" s="121">
        <f t="shared" ref="F53:J65" si="5">IFERROR(E53/C53-1,"-")</f>
        <v>-1</v>
      </c>
      <c r="G53" s="120">
        <v>73133</v>
      </c>
      <c r="H53" s="121" t="str">
        <f t="shared" si="5"/>
        <v>-</v>
      </c>
      <c r="I53" s="120">
        <v>113052</v>
      </c>
      <c r="J53" s="121">
        <f t="shared" si="5"/>
        <v>0.54584113874721396</v>
      </c>
      <c r="K53" s="120">
        <v>113741</v>
      </c>
      <c r="L53" s="121">
        <f t="shared" ref="L53:L65" si="6">IFERROR(K53/I53-1,"-")</f>
        <v>6.0945405654035945E-3</v>
      </c>
      <c r="M53" s="120">
        <v>109525</v>
      </c>
      <c r="N53" s="121">
        <f t="shared" ref="N53:N60" si="7">IFERROR(M53/K53-1,"-")</f>
        <v>-3.7066669011174502E-2</v>
      </c>
    </row>
    <row r="54" spans="1:15" x14ac:dyDescent="0.25">
      <c r="A54" s="1">
        <v>2</v>
      </c>
      <c r="B54" s="119" t="s">
        <v>75</v>
      </c>
      <c r="C54" s="120">
        <v>107490</v>
      </c>
      <c r="D54" s="121">
        <v>0.1829767564712097</v>
      </c>
      <c r="E54" s="120">
        <v>0</v>
      </c>
      <c r="F54" s="121">
        <f t="shared" si="5"/>
        <v>-1</v>
      </c>
      <c r="G54" s="120">
        <v>90824</v>
      </c>
      <c r="H54" s="121" t="str">
        <f t="shared" si="5"/>
        <v>-</v>
      </c>
      <c r="I54" s="120">
        <v>109569</v>
      </c>
      <c r="J54" s="121">
        <f t="shared" si="5"/>
        <v>0.2063881793358584</v>
      </c>
      <c r="K54" s="120">
        <v>113810</v>
      </c>
      <c r="L54" s="121">
        <f t="shared" si="6"/>
        <v>3.8706203396946304E-2</v>
      </c>
      <c r="M54" s="120">
        <v>111410</v>
      </c>
      <c r="N54" s="121">
        <f t="shared" si="7"/>
        <v>-2.1087777875406388E-2</v>
      </c>
    </row>
    <row r="55" spans="1:15" x14ac:dyDescent="0.25">
      <c r="A55" s="1">
        <v>3</v>
      </c>
      <c r="B55" s="119" t="s">
        <v>77</v>
      </c>
      <c r="C55" s="120">
        <v>46120</v>
      </c>
      <c r="D55" s="121">
        <v>-0.52628443476653175</v>
      </c>
      <c r="E55" s="120">
        <v>0</v>
      </c>
      <c r="F55" s="121">
        <f t="shared" si="5"/>
        <v>-1</v>
      </c>
      <c r="G55" s="120">
        <v>93707</v>
      </c>
      <c r="H55" s="121" t="str">
        <f t="shared" si="5"/>
        <v>-</v>
      </c>
      <c r="I55" s="120">
        <v>96770</v>
      </c>
      <c r="J55" s="121">
        <f t="shared" si="5"/>
        <v>3.2686992433863082E-2</v>
      </c>
      <c r="K55" s="120">
        <v>116605</v>
      </c>
      <c r="L55" s="121">
        <f t="shared" si="6"/>
        <v>0.20497054872377807</v>
      </c>
      <c r="M55" s="120">
        <v>110011</v>
      </c>
      <c r="N55" s="121">
        <f t="shared" si="7"/>
        <v>-5.6549890656489854E-2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5"/>
        <v>-</v>
      </c>
      <c r="G56" s="120">
        <v>104823</v>
      </c>
      <c r="H56" s="121" t="str">
        <f t="shared" si="5"/>
        <v>-</v>
      </c>
      <c r="I56" s="120">
        <v>98829</v>
      </c>
      <c r="J56" s="121">
        <f t="shared" si="5"/>
        <v>-5.7182106980338321E-2</v>
      </c>
      <c r="K56" s="120">
        <v>107032</v>
      </c>
      <c r="L56" s="121">
        <f t="shared" si="6"/>
        <v>8.3001952868085205E-2</v>
      </c>
      <c r="M56" s="120">
        <v>107149</v>
      </c>
      <c r="N56" s="121">
        <f t="shared" si="7"/>
        <v>1.0931310262352056E-3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5"/>
        <v>-</v>
      </c>
      <c r="G57" s="120">
        <v>85028</v>
      </c>
      <c r="H57" s="121" t="str">
        <f t="shared" si="5"/>
        <v>-</v>
      </c>
      <c r="I57" s="120">
        <v>95544</v>
      </c>
      <c r="J57" s="121">
        <f t="shared" si="5"/>
        <v>0.12367690643082274</v>
      </c>
      <c r="K57" s="120">
        <v>108036</v>
      </c>
      <c r="L57" s="121">
        <f t="shared" si="6"/>
        <v>0.13074604370761111</v>
      </c>
      <c r="M57" s="120">
        <v>94476</v>
      </c>
      <c r="N57" s="121">
        <f t="shared" si="7"/>
        <v>-0.12551371764967234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5"/>
        <v>-</v>
      </c>
      <c r="G58" s="120">
        <v>88450</v>
      </c>
      <c r="H58" s="121" t="str">
        <f t="shared" si="5"/>
        <v>-</v>
      </c>
      <c r="I58" s="120">
        <v>98589</v>
      </c>
      <c r="J58" s="121">
        <f t="shared" si="5"/>
        <v>0.11462973431317125</v>
      </c>
      <c r="K58" s="120">
        <v>106021</v>
      </c>
      <c r="L58" s="121">
        <f t="shared" si="6"/>
        <v>7.5383663491870312E-2</v>
      </c>
      <c r="M58" s="120">
        <v>106243</v>
      </c>
      <c r="N58" s="121">
        <f t="shared" si="7"/>
        <v>2.0939247884852463E-3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36141</v>
      </c>
      <c r="F59" s="121" t="str">
        <f t="shared" si="5"/>
        <v>-</v>
      </c>
      <c r="G59" s="120">
        <v>106881</v>
      </c>
      <c r="H59" s="121">
        <f t="shared" si="5"/>
        <v>1.9573337760438285</v>
      </c>
      <c r="I59" s="120">
        <v>111016</v>
      </c>
      <c r="J59" s="121">
        <f t="shared" si="5"/>
        <v>3.8687886528007809E-2</v>
      </c>
      <c r="K59" s="120">
        <v>115402</v>
      </c>
      <c r="L59" s="121">
        <f t="shared" si="6"/>
        <v>3.9507818692801067E-2</v>
      </c>
      <c r="M59" s="120">
        <v>123116</v>
      </c>
      <c r="N59" s="121">
        <f t="shared" si="7"/>
        <v>6.6844595414290886E-2</v>
      </c>
    </row>
    <row r="60" spans="1:15" x14ac:dyDescent="0.25">
      <c r="A60" s="1">
        <v>8</v>
      </c>
      <c r="B60" s="119" t="s">
        <v>87</v>
      </c>
      <c r="C60" s="120">
        <v>39936</v>
      </c>
      <c r="D60" s="121">
        <v>-0.62364649006248052</v>
      </c>
      <c r="E60" s="120">
        <v>54749</v>
      </c>
      <c r="F60" s="121">
        <f t="shared" si="5"/>
        <v>0.37091846955128216</v>
      </c>
      <c r="G60" s="120">
        <v>121705</v>
      </c>
      <c r="H60" s="121">
        <f t="shared" si="5"/>
        <v>1.2229629764927212</v>
      </c>
      <c r="I60" s="120">
        <v>120661</v>
      </c>
      <c r="J60" s="121">
        <f t="shared" si="5"/>
        <v>-8.5781192227106784E-3</v>
      </c>
      <c r="K60" s="120">
        <v>117130</v>
      </c>
      <c r="L60" s="121">
        <f t="shared" si="6"/>
        <v>-2.926380520632188E-2</v>
      </c>
      <c r="M60" s="120">
        <v>119132</v>
      </c>
      <c r="N60" s="121">
        <f t="shared" si="7"/>
        <v>1.7092119866814581E-2</v>
      </c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58323</v>
      </c>
      <c r="F61" s="121" t="str">
        <f t="shared" si="5"/>
        <v>-</v>
      </c>
      <c r="G61" s="120">
        <v>91809</v>
      </c>
      <c r="H61" s="121">
        <f t="shared" si="5"/>
        <v>0.57414742040018507</v>
      </c>
      <c r="I61" s="120">
        <v>98874</v>
      </c>
      <c r="J61" s="121">
        <f t="shared" si="5"/>
        <v>7.695323987844338E-2</v>
      </c>
      <c r="K61" s="120">
        <v>96825</v>
      </c>
      <c r="L61" s="121">
        <f t="shared" si="6"/>
        <v>-2.0723344863159188E-2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93826</v>
      </c>
      <c r="F62" s="121" t="str">
        <f t="shared" si="5"/>
        <v>-</v>
      </c>
      <c r="G62" s="120">
        <v>104534</v>
      </c>
      <c r="H62" s="121">
        <f t="shared" si="5"/>
        <v>0.1141261484023619</v>
      </c>
      <c r="I62" s="120">
        <v>116543</v>
      </c>
      <c r="J62" s="121">
        <f t="shared" si="5"/>
        <v>0.11488128264488107</v>
      </c>
      <c r="K62" s="120">
        <v>123226</v>
      </c>
      <c r="L62" s="121">
        <f t="shared" si="6"/>
        <v>5.734364140274395E-2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86589</v>
      </c>
      <c r="F63" s="121" t="str">
        <f t="shared" si="5"/>
        <v>-</v>
      </c>
      <c r="G63" s="120">
        <v>99553</v>
      </c>
      <c r="H63" s="121">
        <f t="shared" si="5"/>
        <v>0.14971878645093484</v>
      </c>
      <c r="I63" s="120">
        <v>110808</v>
      </c>
      <c r="J63" s="121">
        <f t="shared" si="5"/>
        <v>0.11305535744779172</v>
      </c>
      <c r="K63" s="120">
        <v>105403</v>
      </c>
      <c r="L63" s="121">
        <f t="shared" si="6"/>
        <v>-4.8778066565590916E-2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76578</v>
      </c>
      <c r="F64" s="121" t="str">
        <f t="shared" si="5"/>
        <v>-</v>
      </c>
      <c r="G64" s="120">
        <v>101660</v>
      </c>
      <c r="H64" s="121">
        <f t="shared" si="5"/>
        <v>0.3275353234610463</v>
      </c>
      <c r="I64" s="120">
        <v>103266</v>
      </c>
      <c r="J64" s="121">
        <f t="shared" si="5"/>
        <v>1.5797757229982334E-2</v>
      </c>
      <c r="K64" s="120">
        <v>105060</v>
      </c>
      <c r="L64" s="121">
        <f t="shared" si="6"/>
        <v>1.7372610539771127E-2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497318</v>
      </c>
      <c r="F65" s="124" t="str">
        <f t="shared" si="5"/>
        <v>-</v>
      </c>
      <c r="G65" s="123">
        <v>1162107</v>
      </c>
      <c r="H65" s="124">
        <f t="shared" si="5"/>
        <v>1.3367483179776318</v>
      </c>
      <c r="I65" s="123">
        <v>1273521</v>
      </c>
      <c r="J65" s="124">
        <f t="shared" si="5"/>
        <v>9.5872411060255125E-2</v>
      </c>
      <c r="K65" s="123">
        <v>1328291</v>
      </c>
      <c r="L65" s="124">
        <f t="shared" si="6"/>
        <v>4.3006750575765862E-2</v>
      </c>
      <c r="M65" s="123">
        <v>881062</v>
      </c>
      <c r="N65" s="124">
        <v>-1.8618209198943636E-2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288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26139</v>
      </c>
      <c r="D75" s="121">
        <v>0.80405825108703155</v>
      </c>
      <c r="E75" s="120">
        <v>0</v>
      </c>
      <c r="F75" s="121">
        <f t="shared" ref="F75:J87" si="8">IFERROR(E75/C75-1,"-")</f>
        <v>-1</v>
      </c>
      <c r="G75" s="120">
        <v>17498</v>
      </c>
      <c r="H75" s="121" t="str">
        <f t="shared" si="8"/>
        <v>-</v>
      </c>
      <c r="I75" s="120">
        <v>21506</v>
      </c>
      <c r="J75" s="121">
        <f t="shared" si="8"/>
        <v>0.22905474911418455</v>
      </c>
      <c r="K75" s="120">
        <v>28548</v>
      </c>
      <c r="L75" s="121">
        <f t="shared" ref="L75:L87" si="9">IFERROR(K75/I75-1,"-")</f>
        <v>0.32744350413838008</v>
      </c>
      <c r="M75" s="120">
        <v>28816</v>
      </c>
      <c r="N75" s="121">
        <f t="shared" ref="N75:N82" si="10">IFERROR(M75/K75-1,"-")</f>
        <v>9.3876979122879955E-3</v>
      </c>
    </row>
    <row r="76" spans="1:15" x14ac:dyDescent="0.25">
      <c r="A76" s="1">
        <v>2</v>
      </c>
      <c r="B76" s="119" t="s">
        <v>75</v>
      </c>
      <c r="C76" s="120">
        <v>26153</v>
      </c>
      <c r="D76" s="121">
        <v>1.3282293243122942</v>
      </c>
      <c r="E76" s="120">
        <v>0</v>
      </c>
      <c r="F76" s="121">
        <f t="shared" si="8"/>
        <v>-1</v>
      </c>
      <c r="G76" s="120">
        <v>23849</v>
      </c>
      <c r="H76" s="121" t="str">
        <f t="shared" si="8"/>
        <v>-</v>
      </c>
      <c r="I76" s="120">
        <v>18510</v>
      </c>
      <c r="J76" s="121">
        <f t="shared" si="8"/>
        <v>-0.22386682879785313</v>
      </c>
      <c r="K76" s="120">
        <v>28126</v>
      </c>
      <c r="L76" s="121">
        <f t="shared" si="9"/>
        <v>0.51950297136682866</v>
      </c>
      <c r="M76" s="120">
        <v>25819</v>
      </c>
      <c r="N76" s="121">
        <f t="shared" si="10"/>
        <v>-8.2023750266657203E-2</v>
      </c>
    </row>
    <row r="77" spans="1:15" x14ac:dyDescent="0.25">
      <c r="A77" s="1">
        <v>3</v>
      </c>
      <c r="B77" s="119" t="s">
        <v>77</v>
      </c>
      <c r="C77" s="120">
        <v>12768</v>
      </c>
      <c r="D77" s="121">
        <v>-0.13525228581103965</v>
      </c>
      <c r="E77" s="120">
        <v>0</v>
      </c>
      <c r="F77" s="121">
        <f t="shared" si="8"/>
        <v>-1</v>
      </c>
      <c r="G77" s="120">
        <v>27624</v>
      </c>
      <c r="H77" s="121" t="str">
        <f t="shared" si="8"/>
        <v>-</v>
      </c>
      <c r="I77" s="120">
        <v>20334</v>
      </c>
      <c r="J77" s="121">
        <f t="shared" si="8"/>
        <v>-0.26390095569070371</v>
      </c>
      <c r="K77" s="120">
        <v>29262</v>
      </c>
      <c r="L77" s="121">
        <f t="shared" si="9"/>
        <v>0.43906757155503096</v>
      </c>
      <c r="M77" s="120">
        <v>24120</v>
      </c>
      <c r="N77" s="121">
        <f t="shared" si="10"/>
        <v>-0.17572278039778555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8"/>
        <v>-</v>
      </c>
      <c r="G78" s="120">
        <v>24835</v>
      </c>
      <c r="H78" s="121" t="str">
        <f t="shared" si="8"/>
        <v>-</v>
      </c>
      <c r="I78" s="120">
        <v>21526</v>
      </c>
      <c r="J78" s="121">
        <f t="shared" si="8"/>
        <v>-0.13323937990738877</v>
      </c>
      <c r="K78" s="120">
        <v>24001</v>
      </c>
      <c r="L78" s="121">
        <f t="shared" si="9"/>
        <v>0.11497723682988004</v>
      </c>
      <c r="M78" s="120">
        <v>24175</v>
      </c>
      <c r="N78" s="121">
        <f t="shared" si="10"/>
        <v>7.2496979292528962E-3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8"/>
        <v>-</v>
      </c>
      <c r="G79" s="120">
        <v>27190</v>
      </c>
      <c r="H79" s="121" t="str">
        <f t="shared" si="8"/>
        <v>-</v>
      </c>
      <c r="I79" s="120">
        <v>26561</v>
      </c>
      <c r="J79" s="121">
        <f t="shared" si="8"/>
        <v>-2.3133504965060725E-2</v>
      </c>
      <c r="K79" s="120">
        <v>30824</v>
      </c>
      <c r="L79" s="121">
        <f t="shared" si="9"/>
        <v>0.16049847520801164</v>
      </c>
      <c r="M79" s="120">
        <v>26363</v>
      </c>
      <c r="N79" s="121">
        <f t="shared" si="10"/>
        <v>-0.14472488969634056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8"/>
        <v>-</v>
      </c>
      <c r="G80" s="120">
        <v>27823</v>
      </c>
      <c r="H80" s="121" t="str">
        <f t="shared" si="8"/>
        <v>-</v>
      </c>
      <c r="I80" s="120">
        <v>24773</v>
      </c>
      <c r="J80" s="121">
        <f t="shared" si="8"/>
        <v>-0.10962153613916548</v>
      </c>
      <c r="K80" s="120">
        <v>31196</v>
      </c>
      <c r="L80" s="121">
        <f t="shared" si="9"/>
        <v>0.25927420982521299</v>
      </c>
      <c r="M80" s="120">
        <v>25683</v>
      </c>
      <c r="N80" s="121">
        <f t="shared" si="10"/>
        <v>-0.17672137453519687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13227</v>
      </c>
      <c r="F81" s="121" t="str">
        <f t="shared" si="8"/>
        <v>-</v>
      </c>
      <c r="G81" s="120">
        <v>29690</v>
      </c>
      <c r="H81" s="121">
        <f t="shared" si="8"/>
        <v>1.2446510924623877</v>
      </c>
      <c r="I81" s="120">
        <v>28903</v>
      </c>
      <c r="J81" s="121">
        <f t="shared" si="8"/>
        <v>-2.6507241495453027E-2</v>
      </c>
      <c r="K81" s="120">
        <v>31456</v>
      </c>
      <c r="L81" s="121">
        <f t="shared" si="9"/>
        <v>8.8329931149015772E-2</v>
      </c>
      <c r="M81" s="120">
        <v>29822</v>
      </c>
      <c r="N81" s="121">
        <f t="shared" si="10"/>
        <v>-5.1945574771108838E-2</v>
      </c>
    </row>
    <row r="82" spans="1:15" x14ac:dyDescent="0.25">
      <c r="A82" s="1">
        <v>8</v>
      </c>
      <c r="B82" s="119" t="s">
        <v>87</v>
      </c>
      <c r="C82" s="120">
        <v>12130</v>
      </c>
      <c r="D82" s="121">
        <v>-0.57569609626416685</v>
      </c>
      <c r="E82" s="120">
        <v>24945</v>
      </c>
      <c r="F82" s="121">
        <f t="shared" si="8"/>
        <v>1.0564715581203625</v>
      </c>
      <c r="G82" s="120">
        <v>29356</v>
      </c>
      <c r="H82" s="121">
        <f t="shared" si="8"/>
        <v>0.17682902385247545</v>
      </c>
      <c r="I82" s="120">
        <v>29813</v>
      </c>
      <c r="J82" s="121">
        <f t="shared" si="8"/>
        <v>1.5567516010355664E-2</v>
      </c>
      <c r="K82" s="120">
        <v>31207</v>
      </c>
      <c r="L82" s="121">
        <f t="shared" si="9"/>
        <v>4.6758125649884352E-2</v>
      </c>
      <c r="M82" s="120">
        <v>30290</v>
      </c>
      <c r="N82" s="121">
        <f t="shared" si="10"/>
        <v>-2.9384432979780217E-2</v>
      </c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18786</v>
      </c>
      <c r="F83" s="121" t="str">
        <f t="shared" si="8"/>
        <v>-</v>
      </c>
      <c r="G83" s="120">
        <v>25088</v>
      </c>
      <c r="H83" s="121">
        <f t="shared" si="8"/>
        <v>0.33546257851591621</v>
      </c>
      <c r="I83" s="120">
        <v>28026</v>
      </c>
      <c r="J83" s="121">
        <f t="shared" si="8"/>
        <v>0.11710778061224492</v>
      </c>
      <c r="K83" s="120">
        <v>25652</v>
      </c>
      <c r="L83" s="121">
        <f t="shared" si="9"/>
        <v>-8.470705773210585E-2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23122</v>
      </c>
      <c r="F84" s="121" t="str">
        <f t="shared" si="8"/>
        <v>-</v>
      </c>
      <c r="G84" s="120">
        <v>26374</v>
      </c>
      <c r="H84" s="121">
        <f t="shared" si="8"/>
        <v>0.14064527290026807</v>
      </c>
      <c r="I84" s="120">
        <v>26698</v>
      </c>
      <c r="J84" s="121">
        <f t="shared" si="8"/>
        <v>1.2284825964965496E-2</v>
      </c>
      <c r="K84" s="120">
        <v>26435</v>
      </c>
      <c r="L84" s="121">
        <f t="shared" si="9"/>
        <v>-9.8509251629335104E-3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27647</v>
      </c>
      <c r="F85" s="121" t="str">
        <f t="shared" si="8"/>
        <v>-</v>
      </c>
      <c r="G85" s="120">
        <v>25067</v>
      </c>
      <c r="H85" s="121">
        <f t="shared" si="8"/>
        <v>-9.3319347487973325E-2</v>
      </c>
      <c r="I85" s="120">
        <v>24723</v>
      </c>
      <c r="J85" s="121">
        <f t="shared" si="8"/>
        <v>-1.3723221765667981E-2</v>
      </c>
      <c r="K85" s="120">
        <v>26361</v>
      </c>
      <c r="L85" s="121">
        <f t="shared" si="9"/>
        <v>6.6254095376774735E-2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21541</v>
      </c>
      <c r="F86" s="121" t="str">
        <f t="shared" si="8"/>
        <v>-</v>
      </c>
      <c r="G86" s="120">
        <v>26095</v>
      </c>
      <c r="H86" s="121">
        <f t="shared" si="8"/>
        <v>0.21141079801309126</v>
      </c>
      <c r="I86" s="120">
        <v>24969</v>
      </c>
      <c r="J86" s="121">
        <f t="shared" si="8"/>
        <v>-4.3150028741138158E-2</v>
      </c>
      <c r="K86" s="120">
        <v>25021</v>
      </c>
      <c r="L86" s="121">
        <f t="shared" si="9"/>
        <v>2.0825824021786232E-3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141098</v>
      </c>
      <c r="F87" s="124" t="str">
        <f t="shared" si="8"/>
        <v>-</v>
      </c>
      <c r="G87" s="123">
        <v>310489</v>
      </c>
      <c r="H87" s="124">
        <f t="shared" si="8"/>
        <v>1.2005202058143984</v>
      </c>
      <c r="I87" s="123">
        <v>296342</v>
      </c>
      <c r="J87" s="124">
        <f t="shared" si="8"/>
        <v>-4.5563610949180156E-2</v>
      </c>
      <c r="K87" s="123">
        <v>338089</v>
      </c>
      <c r="L87" s="124">
        <f t="shared" si="9"/>
        <v>0.14087439512455213</v>
      </c>
      <c r="M87" s="123">
        <v>215088</v>
      </c>
      <c r="N87" s="124">
        <v>-8.3249509845708003E-2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289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43194</v>
      </c>
      <c r="D97" s="121">
        <v>5.6242969628796491E-2</v>
      </c>
      <c r="E97" s="120">
        <v>2775</v>
      </c>
      <c r="F97" s="121">
        <f t="shared" ref="F97:J109" si="11">IFERROR(E97/C97-1,"-")</f>
        <v>-0.93575496596749552</v>
      </c>
      <c r="G97" s="120">
        <v>24239</v>
      </c>
      <c r="H97" s="121">
        <f t="shared" si="11"/>
        <v>7.7347747747747739</v>
      </c>
      <c r="I97" s="120">
        <v>29362</v>
      </c>
      <c r="J97" s="121">
        <f t="shared" si="11"/>
        <v>0.21135360369652223</v>
      </c>
      <c r="K97" s="120">
        <v>31119</v>
      </c>
      <c r="L97" s="121">
        <f t="shared" ref="L97:L109" si="12">IFERROR(K97/I97-1,"-")</f>
        <v>5.9839248007628854E-2</v>
      </c>
      <c r="M97" s="120">
        <v>31603</v>
      </c>
      <c r="N97" s="121">
        <f t="shared" ref="N97:N104" si="13">IFERROR(M97/K97-1,"-")</f>
        <v>1.5553199010250873E-2</v>
      </c>
    </row>
    <row r="98" spans="2:14" x14ac:dyDescent="0.25">
      <c r="B98" s="119" t="s">
        <v>75</v>
      </c>
      <c r="C98" s="120">
        <v>39241</v>
      </c>
      <c r="D98" s="121">
        <v>-8.1630742587001759E-2</v>
      </c>
      <c r="E98" s="120">
        <v>3359</v>
      </c>
      <c r="F98" s="121">
        <f t="shared" si="11"/>
        <v>-0.91440075431309087</v>
      </c>
      <c r="G98" s="120">
        <v>26617</v>
      </c>
      <c r="H98" s="121">
        <f t="shared" si="11"/>
        <v>6.9240845489729086</v>
      </c>
      <c r="I98" s="120">
        <v>28295</v>
      </c>
      <c r="J98" s="121">
        <f t="shared" si="11"/>
        <v>6.3042416500732612E-2</v>
      </c>
      <c r="K98" s="120">
        <v>24823</v>
      </c>
      <c r="L98" s="121">
        <f t="shared" si="12"/>
        <v>-0.12270719208340697</v>
      </c>
      <c r="M98" s="120">
        <v>30937</v>
      </c>
      <c r="N98" s="121">
        <f t="shared" si="13"/>
        <v>0.24630383112436038</v>
      </c>
    </row>
    <row r="99" spans="2:14" x14ac:dyDescent="0.25">
      <c r="B99" s="119" t="s">
        <v>77</v>
      </c>
      <c r="C99" s="120">
        <v>23119</v>
      </c>
      <c r="D99" s="121">
        <v>-0.45906549053557644</v>
      </c>
      <c r="E99" s="120">
        <v>4717</v>
      </c>
      <c r="F99" s="121">
        <f t="shared" si="11"/>
        <v>-0.79596868376659891</v>
      </c>
      <c r="G99" s="120">
        <v>27574</v>
      </c>
      <c r="H99" s="121">
        <f t="shared" si="11"/>
        <v>4.845664617341531</v>
      </c>
      <c r="I99" s="120">
        <v>29030</v>
      </c>
      <c r="J99" s="121">
        <f t="shared" si="11"/>
        <v>5.2803365489229037E-2</v>
      </c>
      <c r="K99" s="120">
        <v>31003</v>
      </c>
      <c r="L99" s="121">
        <f t="shared" si="12"/>
        <v>6.7964174991388182E-2</v>
      </c>
      <c r="M99" s="120">
        <v>32272</v>
      </c>
      <c r="N99" s="121">
        <f t="shared" si="13"/>
        <v>4.0931522755862426E-2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5851</v>
      </c>
      <c r="F100" s="121" t="str">
        <f t="shared" si="11"/>
        <v>-</v>
      </c>
      <c r="G100" s="120">
        <v>22852</v>
      </c>
      <c r="H100" s="121">
        <f t="shared" si="11"/>
        <v>2.9056571526234833</v>
      </c>
      <c r="I100" s="120">
        <v>24480</v>
      </c>
      <c r="J100" s="121">
        <f t="shared" si="11"/>
        <v>7.1241029231577047E-2</v>
      </c>
      <c r="K100" s="120">
        <v>23629</v>
      </c>
      <c r="L100" s="121">
        <f t="shared" si="12"/>
        <v>-3.4763071895424824E-2</v>
      </c>
      <c r="M100" s="120">
        <v>28820</v>
      </c>
      <c r="N100" s="121">
        <f t="shared" si="13"/>
        <v>0.21968767192856231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6089</v>
      </c>
      <c r="F101" s="121" t="str">
        <f t="shared" si="11"/>
        <v>-</v>
      </c>
      <c r="G101" s="120">
        <v>13692</v>
      </c>
      <c r="H101" s="121">
        <f t="shared" si="11"/>
        <v>1.248645097717195</v>
      </c>
      <c r="I101" s="120">
        <v>18346</v>
      </c>
      <c r="J101" s="121">
        <f t="shared" si="11"/>
        <v>0.3399065147531406</v>
      </c>
      <c r="K101" s="120">
        <v>21064</v>
      </c>
      <c r="L101" s="121">
        <f t="shared" si="12"/>
        <v>0.14815218576256406</v>
      </c>
      <c r="M101" s="120">
        <v>22376</v>
      </c>
      <c r="N101" s="121">
        <f t="shared" si="13"/>
        <v>6.2286365362704155E-2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6428</v>
      </c>
      <c r="F102" s="121" t="str">
        <f t="shared" si="11"/>
        <v>-</v>
      </c>
      <c r="G102" s="120">
        <v>15947</v>
      </c>
      <c r="H102" s="121">
        <f t="shared" si="11"/>
        <v>1.4808649657747357</v>
      </c>
      <c r="I102" s="120">
        <v>18927</v>
      </c>
      <c r="J102" s="121">
        <f t="shared" si="11"/>
        <v>0.18686900357434011</v>
      </c>
      <c r="K102" s="120">
        <v>19896</v>
      </c>
      <c r="L102" s="121">
        <f t="shared" si="12"/>
        <v>5.1196703122523335E-2</v>
      </c>
      <c r="M102" s="120">
        <v>24198</v>
      </c>
      <c r="N102" s="121">
        <f t="shared" si="13"/>
        <v>0.21622436670687573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11718</v>
      </c>
      <c r="F103" s="121" t="str">
        <f t="shared" si="11"/>
        <v>-</v>
      </c>
      <c r="G103" s="120">
        <v>22949</v>
      </c>
      <c r="H103" s="121">
        <f t="shared" si="11"/>
        <v>0.95844000682710351</v>
      </c>
      <c r="I103" s="120">
        <v>26512</v>
      </c>
      <c r="J103" s="121">
        <f t="shared" si="11"/>
        <v>0.15525730968669649</v>
      </c>
      <c r="K103" s="120">
        <v>26909</v>
      </c>
      <c r="L103" s="121">
        <f t="shared" si="12"/>
        <v>1.4974351237175609E-2</v>
      </c>
      <c r="M103" s="120">
        <v>34449</v>
      </c>
      <c r="N103" s="121">
        <f t="shared" si="13"/>
        <v>0.28020364933665309</v>
      </c>
    </row>
    <row r="104" spans="2:14" x14ac:dyDescent="0.25">
      <c r="B104" s="119" t="s">
        <v>87</v>
      </c>
      <c r="C104" s="120">
        <v>8447</v>
      </c>
      <c r="D104" s="121">
        <v>-0.82084455661837996</v>
      </c>
      <c r="E104" s="120">
        <v>15135</v>
      </c>
      <c r="F104" s="121">
        <f t="shared" si="11"/>
        <v>0.79176038830353979</v>
      </c>
      <c r="G104" s="120">
        <v>27464</v>
      </c>
      <c r="H104" s="121">
        <f t="shared" si="11"/>
        <v>0.81460191608853649</v>
      </c>
      <c r="I104" s="120">
        <v>31400</v>
      </c>
      <c r="J104" s="121">
        <f t="shared" si="11"/>
        <v>0.14331488494028544</v>
      </c>
      <c r="K104" s="120">
        <v>31177</v>
      </c>
      <c r="L104" s="121">
        <f t="shared" si="12"/>
        <v>-7.1019108280254706E-3</v>
      </c>
      <c r="M104" s="120">
        <v>39710</v>
      </c>
      <c r="N104" s="121">
        <f t="shared" si="13"/>
        <v>0.27369535234307341</v>
      </c>
    </row>
    <row r="105" spans="2:14" x14ac:dyDescent="0.25">
      <c r="B105" s="119" t="s">
        <v>89</v>
      </c>
      <c r="C105" s="120">
        <v>4719</v>
      </c>
      <c r="D105" s="121">
        <v>-0.87496356747303994</v>
      </c>
      <c r="E105" s="120">
        <v>11918</v>
      </c>
      <c r="F105" s="121">
        <f t="shared" si="11"/>
        <v>1.5255350709896165</v>
      </c>
      <c r="G105" s="120">
        <v>19192</v>
      </c>
      <c r="H105" s="121">
        <f t="shared" si="11"/>
        <v>0.61033730491693228</v>
      </c>
      <c r="I105" s="120">
        <v>23909</v>
      </c>
      <c r="J105" s="121">
        <f t="shared" si="11"/>
        <v>0.24577949145477285</v>
      </c>
      <c r="K105" s="120">
        <v>23395</v>
      </c>
      <c r="L105" s="121">
        <f t="shared" si="12"/>
        <v>-2.1498180601447148E-2</v>
      </c>
      <c r="M105" s="120"/>
      <c r="N105" s="121"/>
    </row>
    <row r="106" spans="2:14" x14ac:dyDescent="0.25">
      <c r="B106" s="119" t="s">
        <v>91</v>
      </c>
      <c r="C106" s="120">
        <v>3478</v>
      </c>
      <c r="D106" s="121">
        <v>-0.90411336568151746</v>
      </c>
      <c r="E106" s="120">
        <v>20231</v>
      </c>
      <c r="F106" s="121">
        <f t="shared" si="11"/>
        <v>4.8168487636572745</v>
      </c>
      <c r="G106" s="120">
        <v>23206</v>
      </c>
      <c r="H106" s="121">
        <f t="shared" si="11"/>
        <v>0.14705155454500529</v>
      </c>
      <c r="I106" s="120">
        <v>27467</v>
      </c>
      <c r="J106" s="121">
        <f t="shared" si="11"/>
        <v>0.18361630612772561</v>
      </c>
      <c r="K106" s="120">
        <v>28050</v>
      </c>
      <c r="L106" s="121">
        <f t="shared" si="12"/>
        <v>2.1225470564677718E-2</v>
      </c>
      <c r="M106" s="120"/>
      <c r="N106" s="121"/>
    </row>
    <row r="107" spans="2:14" x14ac:dyDescent="0.25">
      <c r="B107" s="119" t="s">
        <v>93</v>
      </c>
      <c r="C107" s="120">
        <v>3773</v>
      </c>
      <c r="D107" s="121">
        <v>-0.90712158137015975</v>
      </c>
      <c r="E107" s="120">
        <v>23258</v>
      </c>
      <c r="F107" s="121">
        <f t="shared" si="11"/>
        <v>5.1643254704479196</v>
      </c>
      <c r="G107" s="120">
        <v>28403</v>
      </c>
      <c r="H107" s="121">
        <f t="shared" si="11"/>
        <v>0.22121420586464868</v>
      </c>
      <c r="I107" s="120">
        <v>28858</v>
      </c>
      <c r="J107" s="121">
        <f t="shared" si="11"/>
        <v>1.6019434566771018E-2</v>
      </c>
      <c r="K107" s="120">
        <v>30877</v>
      </c>
      <c r="L107" s="121">
        <f t="shared" si="12"/>
        <v>6.9963268417769786E-2</v>
      </c>
      <c r="M107" s="120"/>
      <c r="N107" s="121"/>
    </row>
    <row r="108" spans="2:14" x14ac:dyDescent="0.25">
      <c r="B108" s="119" t="s">
        <v>95</v>
      </c>
      <c r="C108" s="120">
        <v>4711</v>
      </c>
      <c r="D108" s="121">
        <v>-0.88245421428214976</v>
      </c>
      <c r="E108" s="120">
        <v>25094</v>
      </c>
      <c r="F108" s="121">
        <f t="shared" si="11"/>
        <v>4.3266822330715344</v>
      </c>
      <c r="G108" s="120">
        <v>28386</v>
      </c>
      <c r="H108" s="121">
        <f t="shared" si="11"/>
        <v>0.13118673786562529</v>
      </c>
      <c r="I108" s="120">
        <v>30289</v>
      </c>
      <c r="J108" s="121">
        <f t="shared" si="11"/>
        <v>6.7040090185302548E-2</v>
      </c>
      <c r="K108" s="120">
        <v>30458</v>
      </c>
      <c r="L108" s="121">
        <f t="shared" si="12"/>
        <v>5.5795833470897449E-3</v>
      </c>
      <c r="M108" s="120"/>
      <c r="N108" s="121"/>
    </row>
    <row r="109" spans="2:14" ht="15.75" x14ac:dyDescent="0.25">
      <c r="B109" s="122" t="s">
        <v>32</v>
      </c>
      <c r="C109" s="123">
        <v>137122</v>
      </c>
      <c r="D109" s="124">
        <v>-0.71347436518948193</v>
      </c>
      <c r="E109" s="123">
        <v>136573</v>
      </c>
      <c r="F109" s="124">
        <f t="shared" si="11"/>
        <v>-4.0037339011974593E-3</v>
      </c>
      <c r="G109" s="123">
        <v>280521</v>
      </c>
      <c r="H109" s="124">
        <f t="shared" si="11"/>
        <v>1.0540004246813059</v>
      </c>
      <c r="I109" s="123">
        <v>316875</v>
      </c>
      <c r="J109" s="124">
        <f t="shared" si="11"/>
        <v>0.12959457580715883</v>
      </c>
      <c r="K109" s="123">
        <v>322400</v>
      </c>
      <c r="L109" s="124">
        <f t="shared" si="12"/>
        <v>1.7435897435897463E-2</v>
      </c>
      <c r="M109" s="123">
        <v>244365</v>
      </c>
      <c r="N109" s="124">
        <v>0.1657523137105239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968D5-881E-4551-85FA-A1E9011BC0C2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8" customFormat="1" ht="72" customHeight="1" x14ac:dyDescent="0.25">
      <c r="B6" s="149"/>
      <c r="C6" s="174" t="s">
        <v>261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773208</v>
      </c>
      <c r="D8" s="178">
        <v>1779812</v>
      </c>
      <c r="E8" s="178">
        <v>3120334</v>
      </c>
      <c r="F8" s="178">
        <v>3219468</v>
      </c>
      <c r="G8" s="178">
        <v>3413127</v>
      </c>
      <c r="H8" s="178">
        <v>3262336</v>
      </c>
      <c r="I8" s="179">
        <f>IFERROR(H8/G8-1,"-")</f>
        <v>-4.417972141089388E-2</v>
      </c>
      <c r="J8" s="178">
        <f>H8-G8</f>
        <v>-150791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343536</v>
      </c>
      <c r="D9" s="162">
        <v>559029</v>
      </c>
      <c r="E9" s="162">
        <v>565183</v>
      </c>
      <c r="F9" s="162">
        <v>588729</v>
      </c>
      <c r="G9" s="162">
        <v>582086</v>
      </c>
      <c r="H9" s="162">
        <v>583113</v>
      </c>
      <c r="I9" s="163">
        <f>IFERROR(H9/G9-1,"-")</f>
        <v>1.7643441003563076E-3</v>
      </c>
      <c r="J9" s="162">
        <f t="shared" ref="J9:J19" si="0">H9-G9</f>
        <v>1027</v>
      </c>
      <c r="K9" s="163">
        <f>H9/H$8</f>
        <v>0.1787409390081218</v>
      </c>
      <c r="L9" s="81"/>
    </row>
    <row r="10" spans="1:12" x14ac:dyDescent="0.25">
      <c r="A10" s="164" t="s">
        <v>105</v>
      </c>
      <c r="B10" s="165" t="s">
        <v>105</v>
      </c>
      <c r="C10" s="166">
        <v>126451</v>
      </c>
      <c r="D10" s="166">
        <v>169403</v>
      </c>
      <c r="E10" s="166">
        <v>167122</v>
      </c>
      <c r="F10" s="166">
        <v>168986</v>
      </c>
      <c r="G10" s="166">
        <v>180507</v>
      </c>
      <c r="H10" s="166">
        <v>172692</v>
      </c>
      <c r="I10" s="167">
        <f>IFERROR(H10/G10-1,"-")</f>
        <v>-4.3294719872359555E-2</v>
      </c>
      <c r="J10" s="166">
        <f t="shared" si="0"/>
        <v>-7815</v>
      </c>
      <c r="K10" s="167">
        <f>H10/H$8</f>
        <v>5.2935074743987127E-2</v>
      </c>
      <c r="L10" s="81"/>
    </row>
    <row r="11" spans="1:12" x14ac:dyDescent="0.25">
      <c r="A11" s="164" t="s">
        <v>102</v>
      </c>
      <c r="B11" s="165" t="s">
        <v>102</v>
      </c>
      <c r="C11" s="166">
        <v>217085</v>
      </c>
      <c r="D11" s="166">
        <v>389626</v>
      </c>
      <c r="E11" s="166">
        <v>398061</v>
      </c>
      <c r="F11" s="166">
        <v>419743</v>
      </c>
      <c r="G11" s="166">
        <v>401579</v>
      </c>
      <c r="H11" s="166">
        <v>410421</v>
      </c>
      <c r="I11" s="167">
        <f>IFERROR(H11/G11-1,"-")</f>
        <v>2.2018083614929962E-2</v>
      </c>
      <c r="J11" s="166">
        <f t="shared" si="0"/>
        <v>8842</v>
      </c>
      <c r="K11" s="167">
        <f>H11/H$8</f>
        <v>0.12580586426413465</v>
      </c>
      <c r="L11" s="81"/>
    </row>
    <row r="12" spans="1:12" x14ac:dyDescent="0.25">
      <c r="A12" s="1"/>
      <c r="B12" s="161" t="s">
        <v>109</v>
      </c>
      <c r="C12" s="162">
        <v>429672</v>
      </c>
      <c r="D12" s="162">
        <v>1220783</v>
      </c>
      <c r="E12" s="162">
        <v>2555151</v>
      </c>
      <c r="F12" s="162">
        <v>2630739</v>
      </c>
      <c r="G12" s="162">
        <v>2831041</v>
      </c>
      <c r="H12" s="162">
        <v>2679223</v>
      </c>
      <c r="I12" s="163">
        <f>IFERROR(H12/G12-1,"-")</f>
        <v>-5.3626210288017728E-2</v>
      </c>
      <c r="J12" s="162">
        <f t="shared" si="0"/>
        <v>-151818</v>
      </c>
      <c r="K12" s="163">
        <f>H12/H$8</f>
        <v>0.82125906099187818</v>
      </c>
      <c r="L12" s="81"/>
    </row>
    <row r="13" spans="1:12" s="57" customFormat="1" x14ac:dyDescent="0.25">
      <c r="A13" s="164"/>
      <c r="B13" s="165" t="s">
        <v>112</v>
      </c>
      <c r="C13" s="166">
        <v>85753</v>
      </c>
      <c r="D13" s="166">
        <v>360702</v>
      </c>
      <c r="E13" s="166">
        <v>1344872</v>
      </c>
      <c r="F13" s="166">
        <v>1338126</v>
      </c>
      <c r="G13" s="166">
        <v>1472854</v>
      </c>
      <c r="H13" s="166">
        <v>1384601</v>
      </c>
      <c r="I13" s="167">
        <f t="shared" ref="I13:I20" si="1">IFERROR(H13/G13-1,"-")</f>
        <v>-5.9919720488249339E-2</v>
      </c>
      <c r="J13" s="166">
        <f t="shared" si="0"/>
        <v>-88253</v>
      </c>
      <c r="K13" s="167">
        <f t="shared" ref="K13:K20" si="2">H13/H$8</f>
        <v>0.42442010878094716</v>
      </c>
      <c r="L13" s="168"/>
    </row>
    <row r="14" spans="1:12" s="57" customFormat="1" x14ac:dyDescent="0.25">
      <c r="A14" s="164"/>
      <c r="B14" s="165" t="s">
        <v>115</v>
      </c>
      <c r="C14" s="166">
        <v>85698</v>
      </c>
      <c r="D14" s="166">
        <v>162669</v>
      </c>
      <c r="E14" s="166">
        <v>236713</v>
      </c>
      <c r="F14" s="166">
        <v>240134</v>
      </c>
      <c r="G14" s="166">
        <v>239736</v>
      </c>
      <c r="H14" s="166">
        <v>233104</v>
      </c>
      <c r="I14" s="167">
        <f t="shared" si="1"/>
        <v>-2.7663763473153802E-2</v>
      </c>
      <c r="J14" s="166">
        <f t="shared" si="0"/>
        <v>-6632</v>
      </c>
      <c r="K14" s="167">
        <f t="shared" si="2"/>
        <v>7.1453093734060502E-2</v>
      </c>
      <c r="L14" s="168"/>
    </row>
    <row r="15" spans="1:12" x14ac:dyDescent="0.25">
      <c r="A15" s="164"/>
      <c r="B15" s="165" t="s">
        <v>118</v>
      </c>
      <c r="C15" s="166">
        <v>40514</v>
      </c>
      <c r="D15" s="166">
        <v>120894</v>
      </c>
      <c r="E15" s="166">
        <v>143032</v>
      </c>
      <c r="F15" s="166">
        <v>165297</v>
      </c>
      <c r="G15" s="166">
        <v>174502</v>
      </c>
      <c r="H15" s="166">
        <v>181123</v>
      </c>
      <c r="I15" s="167">
        <f t="shared" si="1"/>
        <v>3.7942258541449281E-2</v>
      </c>
      <c r="J15" s="166">
        <f t="shared" si="0"/>
        <v>6621</v>
      </c>
      <c r="K15" s="167">
        <f t="shared" si="2"/>
        <v>5.5519419213716795E-2</v>
      </c>
      <c r="L15" s="81"/>
    </row>
    <row r="16" spans="1:12" x14ac:dyDescent="0.25">
      <c r="A16" s="164"/>
      <c r="B16" s="165" t="s">
        <v>125</v>
      </c>
      <c r="C16" s="166">
        <v>40533</v>
      </c>
      <c r="D16" s="166">
        <v>96472</v>
      </c>
      <c r="E16" s="166">
        <v>145474</v>
      </c>
      <c r="F16" s="166">
        <v>161643</v>
      </c>
      <c r="G16" s="166">
        <v>144801</v>
      </c>
      <c r="H16" s="166">
        <v>140641</v>
      </c>
      <c r="I16" s="167">
        <f t="shared" si="1"/>
        <v>-2.8729083362683983E-2</v>
      </c>
      <c r="J16" s="166">
        <f t="shared" si="0"/>
        <v>-4160</v>
      </c>
      <c r="K16" s="167">
        <f t="shared" si="2"/>
        <v>4.3110519578608703E-2</v>
      </c>
      <c r="L16" s="81"/>
    </row>
    <row r="17" spans="1:12" x14ac:dyDescent="0.25">
      <c r="A17" s="164"/>
      <c r="B17" s="165" t="s">
        <v>121</v>
      </c>
      <c r="C17" s="166">
        <v>41750</v>
      </c>
      <c r="D17" s="166">
        <v>86619</v>
      </c>
      <c r="E17" s="166">
        <v>82193</v>
      </c>
      <c r="F17" s="166">
        <v>95269</v>
      </c>
      <c r="G17" s="166">
        <v>97920</v>
      </c>
      <c r="H17" s="166">
        <v>82990</v>
      </c>
      <c r="I17" s="167">
        <f t="shared" si="1"/>
        <v>-0.15247140522875813</v>
      </c>
      <c r="J17" s="166">
        <f t="shared" si="0"/>
        <v>-14930</v>
      </c>
      <c r="K17" s="167">
        <f t="shared" si="2"/>
        <v>2.5438826656726959E-2</v>
      </c>
      <c r="L17" s="81"/>
    </row>
    <row r="18" spans="1:12" x14ac:dyDescent="0.25">
      <c r="A18" s="164"/>
      <c r="B18" s="165" t="s">
        <v>130</v>
      </c>
      <c r="C18" s="166">
        <v>178</v>
      </c>
      <c r="D18" s="166">
        <v>7666</v>
      </c>
      <c r="E18" s="166">
        <v>13290</v>
      </c>
      <c r="F18" s="166">
        <v>9391</v>
      </c>
      <c r="G18" s="166">
        <v>9617</v>
      </c>
      <c r="H18" s="166">
        <v>9229</v>
      </c>
      <c r="I18" s="167">
        <f t="shared" si="1"/>
        <v>-4.0345222002703518E-2</v>
      </c>
      <c r="J18" s="166">
        <f t="shared" si="0"/>
        <v>-388</v>
      </c>
      <c r="K18" s="167">
        <f t="shared" si="2"/>
        <v>2.8289544669831677E-3</v>
      </c>
      <c r="L18" s="81"/>
    </row>
    <row r="19" spans="1:12" x14ac:dyDescent="0.25">
      <c r="A19" s="164" t="s">
        <v>146</v>
      </c>
      <c r="B19" s="165" t="s">
        <v>133</v>
      </c>
      <c r="C19" s="166">
        <v>358</v>
      </c>
      <c r="D19" s="166">
        <v>1279</v>
      </c>
      <c r="E19" s="166">
        <v>4669</v>
      </c>
      <c r="F19" s="166">
        <v>6376</v>
      </c>
      <c r="G19" s="166">
        <v>2663</v>
      </c>
      <c r="H19" s="166">
        <v>2419</v>
      </c>
      <c r="I19" s="167">
        <f t="shared" si="1"/>
        <v>-9.1625985730379278E-2</v>
      </c>
      <c r="J19" s="166">
        <f t="shared" si="0"/>
        <v>-244</v>
      </c>
      <c r="K19" s="167">
        <f t="shared" si="2"/>
        <v>7.414932122258406E-4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134888</v>
      </c>
      <c r="D20" s="171">
        <f t="shared" ref="D20:H20" si="4">D12-SUM(D13:D19)</f>
        <v>384482</v>
      </c>
      <c r="E20" s="171">
        <f t="shared" si="4"/>
        <v>584908</v>
      </c>
      <c r="F20" s="171">
        <f t="shared" si="4"/>
        <v>614503</v>
      </c>
      <c r="G20" s="171">
        <f t="shared" si="4"/>
        <v>688948</v>
      </c>
      <c r="H20" s="171">
        <f t="shared" si="4"/>
        <v>645116</v>
      </c>
      <c r="I20" s="172">
        <f t="shared" si="1"/>
        <v>-6.3621637627222949E-2</v>
      </c>
      <c r="J20" s="171">
        <f>H20-G20</f>
        <v>-43832</v>
      </c>
      <c r="K20" s="172">
        <f t="shared" si="2"/>
        <v>0.19774664534860908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285142</v>
      </c>
      <c r="D22" s="178">
        <v>796040</v>
      </c>
      <c r="E22" s="178">
        <v>1241553</v>
      </c>
      <c r="F22" s="178">
        <v>1271908</v>
      </c>
      <c r="G22" s="178">
        <v>1304294</v>
      </c>
      <c r="H22" s="178">
        <v>1214780</v>
      </c>
      <c r="I22" s="179">
        <f>IFERROR(H22/G22-1,"-")</f>
        <v>-6.8630232140913017E-2</v>
      </c>
      <c r="J22" s="178">
        <f>H22-G22</f>
        <v>-89514</v>
      </c>
      <c r="K22" s="179">
        <f>H22/H$8</f>
        <v>0.3723650782751991</v>
      </c>
      <c r="L22" s="81"/>
    </row>
    <row r="23" spans="1:12" x14ac:dyDescent="0.25">
      <c r="A23" s="164" t="s">
        <v>98</v>
      </c>
      <c r="B23" s="161" t="s">
        <v>99</v>
      </c>
      <c r="C23" s="162">
        <v>115637</v>
      </c>
      <c r="D23" s="162">
        <v>207618</v>
      </c>
      <c r="E23" s="162">
        <v>165148</v>
      </c>
      <c r="F23" s="162">
        <v>131486</v>
      </c>
      <c r="G23" s="162">
        <v>132181</v>
      </c>
      <c r="H23" s="162">
        <v>119406</v>
      </c>
      <c r="I23" s="163">
        <f>IFERROR(H23/G23-1,"-")</f>
        <v>-9.6647778425038355E-2</v>
      </c>
      <c r="J23" s="162">
        <f t="shared" ref="J23:J33" si="5">H23-G23</f>
        <v>-12775</v>
      </c>
      <c r="K23" s="163">
        <f>H23/H$8</f>
        <v>3.6601380115352924E-2</v>
      </c>
      <c r="L23" s="81"/>
    </row>
    <row r="24" spans="1:12" x14ac:dyDescent="0.25">
      <c r="A24" s="164" t="s">
        <v>105</v>
      </c>
      <c r="B24" s="165" t="s">
        <v>105</v>
      </c>
      <c r="C24" s="166">
        <v>55404</v>
      </c>
      <c r="D24" s="166">
        <v>63358</v>
      </c>
      <c r="E24" s="166">
        <v>50051</v>
      </c>
      <c r="F24" s="166">
        <v>42439</v>
      </c>
      <c r="G24" s="166">
        <v>38048</v>
      </c>
      <c r="H24" s="166">
        <v>46618</v>
      </c>
      <c r="I24" s="167">
        <f>IFERROR(H24/G24-1,"-")</f>
        <v>0.22524179983179149</v>
      </c>
      <c r="J24" s="166">
        <f t="shared" si="5"/>
        <v>8570</v>
      </c>
      <c r="K24" s="167">
        <f>H24/H$8</f>
        <v>1.4289760466119983E-2</v>
      </c>
      <c r="L24" s="81"/>
    </row>
    <row r="25" spans="1:12" x14ac:dyDescent="0.25">
      <c r="A25" s="164" t="s">
        <v>102</v>
      </c>
      <c r="B25" s="165" t="s">
        <v>102</v>
      </c>
      <c r="C25" s="166">
        <v>60233</v>
      </c>
      <c r="D25" s="166">
        <v>144260</v>
      </c>
      <c r="E25" s="166">
        <v>115097</v>
      </c>
      <c r="F25" s="166">
        <v>89047</v>
      </c>
      <c r="G25" s="166">
        <v>94133</v>
      </c>
      <c r="H25" s="166">
        <v>72788</v>
      </c>
      <c r="I25" s="167">
        <f>IFERROR(H25/G25-1,"-")</f>
        <v>-0.22675363581315799</v>
      </c>
      <c r="J25" s="166">
        <f t="shared" si="5"/>
        <v>-21345</v>
      </c>
      <c r="K25" s="167">
        <f>H25/H$8</f>
        <v>2.2311619649232943E-2</v>
      </c>
      <c r="L25" s="81"/>
    </row>
    <row r="26" spans="1:12" x14ac:dyDescent="0.25">
      <c r="A26" s="164"/>
      <c r="B26" s="161" t="s">
        <v>109</v>
      </c>
      <c r="C26" s="162">
        <v>169505</v>
      </c>
      <c r="D26" s="162">
        <v>588422</v>
      </c>
      <c r="E26" s="162">
        <v>1076405</v>
      </c>
      <c r="F26" s="162">
        <v>1140422</v>
      </c>
      <c r="G26" s="162">
        <v>1172113</v>
      </c>
      <c r="H26" s="162">
        <v>1095374</v>
      </c>
      <c r="I26" s="163">
        <f>IFERROR(H26/G26-1,"-")</f>
        <v>-6.547065001411978E-2</v>
      </c>
      <c r="J26" s="162">
        <f t="shared" si="5"/>
        <v>-76739</v>
      </c>
      <c r="K26" s="163">
        <f>H26/H$8</f>
        <v>0.33576369815984619</v>
      </c>
      <c r="L26" s="81"/>
    </row>
    <row r="27" spans="1:12" s="57" customFormat="1" x14ac:dyDescent="0.25">
      <c r="A27" s="164"/>
      <c r="B27" s="165" t="s">
        <v>112</v>
      </c>
      <c r="C27" s="166">
        <v>33819</v>
      </c>
      <c r="D27" s="166">
        <v>191040</v>
      </c>
      <c r="E27" s="166">
        <v>591418</v>
      </c>
      <c r="F27" s="166">
        <v>615291</v>
      </c>
      <c r="G27" s="166">
        <v>659079</v>
      </c>
      <c r="H27" s="166">
        <v>611733</v>
      </c>
      <c r="I27" s="167">
        <f t="shared" ref="I27:I34" si="6">IFERROR(H27/G27-1,"-")</f>
        <v>-7.1836608358026854E-2</v>
      </c>
      <c r="J27" s="166">
        <f t="shared" si="5"/>
        <v>-47346</v>
      </c>
      <c r="K27" s="167">
        <f t="shared" ref="K27:K34" si="7">H27/H$8</f>
        <v>0.18751379379683761</v>
      </c>
      <c r="L27" s="168"/>
    </row>
    <row r="28" spans="1:12" s="57" customFormat="1" x14ac:dyDescent="0.25">
      <c r="A28" s="164"/>
      <c r="B28" s="165" t="s">
        <v>115</v>
      </c>
      <c r="C28" s="166">
        <v>42943</v>
      </c>
      <c r="D28" s="166">
        <v>93845</v>
      </c>
      <c r="E28" s="166">
        <v>122390</v>
      </c>
      <c r="F28" s="166">
        <v>116172</v>
      </c>
      <c r="G28" s="166">
        <v>114502</v>
      </c>
      <c r="H28" s="166">
        <v>100284</v>
      </c>
      <c r="I28" s="167">
        <f t="shared" si="6"/>
        <v>-0.12417250353705611</v>
      </c>
      <c r="J28" s="166">
        <f t="shared" si="5"/>
        <v>-14218</v>
      </c>
      <c r="K28" s="167">
        <f t="shared" si="7"/>
        <v>3.0739936045827285E-2</v>
      </c>
      <c r="L28" s="168"/>
    </row>
    <row r="29" spans="1:12" x14ac:dyDescent="0.25">
      <c r="A29" s="164"/>
      <c r="B29" s="165" t="s">
        <v>118</v>
      </c>
      <c r="C29" s="166">
        <v>17468</v>
      </c>
      <c r="D29" s="166">
        <v>47730</v>
      </c>
      <c r="E29" s="166">
        <v>50961</v>
      </c>
      <c r="F29" s="166">
        <v>64650</v>
      </c>
      <c r="G29" s="166">
        <v>45438</v>
      </c>
      <c r="H29" s="166">
        <v>45934</v>
      </c>
      <c r="I29" s="167">
        <f t="shared" si="6"/>
        <v>1.0915973414322711E-2</v>
      </c>
      <c r="J29" s="166">
        <f t="shared" si="5"/>
        <v>496</v>
      </c>
      <c r="K29" s="167">
        <f t="shared" si="7"/>
        <v>1.4080094754188409E-2</v>
      </c>
      <c r="L29" s="81"/>
    </row>
    <row r="30" spans="1:12" x14ac:dyDescent="0.25">
      <c r="A30" s="164"/>
      <c r="B30" s="165" t="s">
        <v>125</v>
      </c>
      <c r="C30" s="166">
        <v>19637</v>
      </c>
      <c r="D30" s="166">
        <v>51243</v>
      </c>
      <c r="E30" s="166">
        <v>65282</v>
      </c>
      <c r="F30" s="166">
        <v>68350</v>
      </c>
      <c r="G30" s="166">
        <v>57015</v>
      </c>
      <c r="H30" s="166">
        <v>58365</v>
      </c>
      <c r="I30" s="167">
        <f t="shared" si="6"/>
        <v>2.3677979479084454E-2</v>
      </c>
      <c r="J30" s="166">
        <f t="shared" si="5"/>
        <v>1350</v>
      </c>
      <c r="K30" s="167">
        <f t="shared" si="7"/>
        <v>1.7890554498371718E-2</v>
      </c>
      <c r="L30" s="81"/>
    </row>
    <row r="31" spans="1:12" x14ac:dyDescent="0.25">
      <c r="A31" s="164"/>
      <c r="B31" s="165" t="s">
        <v>121</v>
      </c>
      <c r="C31" s="166">
        <v>20281</v>
      </c>
      <c r="D31" s="166">
        <v>48502</v>
      </c>
      <c r="E31" s="166">
        <v>44123</v>
      </c>
      <c r="F31" s="166">
        <v>48757</v>
      </c>
      <c r="G31" s="166">
        <v>48568</v>
      </c>
      <c r="H31" s="166">
        <v>39412</v>
      </c>
      <c r="I31" s="167">
        <f t="shared" si="6"/>
        <v>-0.18851918958985336</v>
      </c>
      <c r="J31" s="166">
        <f t="shared" si="5"/>
        <v>-9156</v>
      </c>
      <c r="K31" s="167">
        <f t="shared" si="7"/>
        <v>1.2080913799191744E-2</v>
      </c>
      <c r="L31" s="81"/>
    </row>
    <row r="32" spans="1:12" x14ac:dyDescent="0.25">
      <c r="A32" s="164"/>
      <c r="B32" s="165" t="s">
        <v>130</v>
      </c>
      <c r="C32" s="166">
        <v>42</v>
      </c>
      <c r="D32" s="166">
        <v>1239</v>
      </c>
      <c r="E32" s="166">
        <v>3696</v>
      </c>
      <c r="F32" s="166">
        <v>4628</v>
      </c>
      <c r="G32" s="166">
        <v>4370</v>
      </c>
      <c r="H32" s="166">
        <v>3348</v>
      </c>
      <c r="I32" s="167">
        <f t="shared" si="6"/>
        <v>-0.2338672768878719</v>
      </c>
      <c r="J32" s="166">
        <f t="shared" si="5"/>
        <v>-1022</v>
      </c>
      <c r="K32" s="167">
        <f t="shared" si="7"/>
        <v>1.0262584847176993E-3</v>
      </c>
      <c r="L32" s="81"/>
    </row>
    <row r="33" spans="1:12" x14ac:dyDescent="0.25">
      <c r="A33" s="164" t="s">
        <v>146</v>
      </c>
      <c r="B33" s="165" t="s">
        <v>133</v>
      </c>
      <c r="C33" s="166">
        <v>126</v>
      </c>
      <c r="D33" s="166">
        <v>334</v>
      </c>
      <c r="E33" s="166">
        <v>2173</v>
      </c>
      <c r="F33" s="166">
        <v>2492</v>
      </c>
      <c r="G33" s="166">
        <v>1582</v>
      </c>
      <c r="H33" s="166">
        <v>877</v>
      </c>
      <c r="I33" s="167">
        <f t="shared" si="6"/>
        <v>-0.44563843236409606</v>
      </c>
      <c r="J33" s="166">
        <f t="shared" si="5"/>
        <v>-705</v>
      </c>
      <c r="K33" s="167">
        <f t="shared" si="7"/>
        <v>2.6882577392396126E-4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35189</v>
      </c>
      <c r="D34" s="171">
        <f t="shared" ref="D34:H34" si="9">D26-SUM(D27:D33)</f>
        <v>154489</v>
      </c>
      <c r="E34" s="171">
        <f t="shared" si="9"/>
        <v>196362</v>
      </c>
      <c r="F34" s="171">
        <f t="shared" si="9"/>
        <v>220082</v>
      </c>
      <c r="G34" s="171">
        <f t="shared" si="9"/>
        <v>241559</v>
      </c>
      <c r="H34" s="171">
        <f t="shared" si="9"/>
        <v>235421</v>
      </c>
      <c r="I34" s="172">
        <f t="shared" si="6"/>
        <v>-2.5409941256587465E-2</v>
      </c>
      <c r="J34" s="171">
        <f>H34-G34</f>
        <v>-6138</v>
      </c>
      <c r="K34" s="172">
        <f t="shared" si="7"/>
        <v>7.2163321006787767E-2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191201</v>
      </c>
      <c r="D36" s="178">
        <v>386772</v>
      </c>
      <c r="E36" s="178">
        <v>895466</v>
      </c>
      <c r="F36" s="178">
        <v>947197</v>
      </c>
      <c r="G36" s="178">
        <v>936279</v>
      </c>
      <c r="H36" s="178">
        <v>908634</v>
      </c>
      <c r="I36" s="179">
        <f>IFERROR(H36/G36-1,"-")</f>
        <v>-2.9526455255324491E-2</v>
      </c>
      <c r="J36" s="178">
        <f>H36-G36</f>
        <v>-27645</v>
      </c>
      <c r="K36" s="179">
        <f>H36/H$8</f>
        <v>0.27852250657197786</v>
      </c>
      <c r="L36" s="81"/>
    </row>
    <row r="37" spans="1:12" x14ac:dyDescent="0.25">
      <c r="A37" s="164" t="s">
        <v>98</v>
      </c>
      <c r="B37" s="161" t="s">
        <v>99</v>
      </c>
      <c r="C37" s="162">
        <v>60743</v>
      </c>
      <c r="D37" s="162">
        <v>68184</v>
      </c>
      <c r="E37" s="162">
        <v>87149</v>
      </c>
      <c r="F37" s="162">
        <v>132200</v>
      </c>
      <c r="G37" s="162">
        <v>90782</v>
      </c>
      <c r="H37" s="162">
        <v>85490</v>
      </c>
      <c r="I37" s="163">
        <f>IFERROR(H37/G37-1,"-")</f>
        <v>-5.8293494305038496E-2</v>
      </c>
      <c r="J37" s="162">
        <f t="shared" ref="J37:J47" si="10">H37-G37</f>
        <v>-5292</v>
      </c>
      <c r="K37" s="163">
        <f>H37/H$8</f>
        <v>2.6205148703260486E-2</v>
      </c>
      <c r="L37" s="81"/>
    </row>
    <row r="38" spans="1:12" x14ac:dyDescent="0.25">
      <c r="A38" s="164" t="s">
        <v>105</v>
      </c>
      <c r="B38" s="165" t="s">
        <v>105</v>
      </c>
      <c r="C38" s="166">
        <v>22642</v>
      </c>
      <c r="D38" s="166">
        <v>17668</v>
      </c>
      <c r="E38" s="166">
        <v>28371</v>
      </c>
      <c r="F38" s="166">
        <v>49041</v>
      </c>
      <c r="G38" s="166">
        <v>40638</v>
      </c>
      <c r="H38" s="166">
        <v>33252</v>
      </c>
      <c r="I38" s="167">
        <f>IFERROR(H38/G38-1,"-")</f>
        <v>-0.18175107042669425</v>
      </c>
      <c r="J38" s="166">
        <f t="shared" si="10"/>
        <v>-7386</v>
      </c>
      <c r="K38" s="167">
        <f>H38/H$8</f>
        <v>1.0192696276533134E-2</v>
      </c>
      <c r="L38" s="81"/>
    </row>
    <row r="39" spans="1:12" x14ac:dyDescent="0.25">
      <c r="A39" s="164" t="s">
        <v>102</v>
      </c>
      <c r="B39" s="165" t="s">
        <v>102</v>
      </c>
      <c r="C39" s="166">
        <v>38101</v>
      </c>
      <c r="D39" s="166">
        <v>50516</v>
      </c>
      <c r="E39" s="166">
        <v>58778</v>
      </c>
      <c r="F39" s="166">
        <v>83159</v>
      </c>
      <c r="G39" s="166">
        <v>50144</v>
      </c>
      <c r="H39" s="166">
        <v>52238</v>
      </c>
      <c r="I39" s="167">
        <f>IFERROR(H39/G39-1,"-")</f>
        <v>4.1759731971920955E-2</v>
      </c>
      <c r="J39" s="166">
        <f t="shared" si="10"/>
        <v>2094</v>
      </c>
      <c r="K39" s="167">
        <f>H39/H$8</f>
        <v>1.6012452426727351E-2</v>
      </c>
      <c r="L39" s="81"/>
    </row>
    <row r="40" spans="1:12" x14ac:dyDescent="0.25">
      <c r="A40" s="164"/>
      <c r="B40" s="161" t="s">
        <v>109</v>
      </c>
      <c r="C40" s="162">
        <v>130458</v>
      </c>
      <c r="D40" s="162">
        <v>318588</v>
      </c>
      <c r="E40" s="162">
        <v>808317</v>
      </c>
      <c r="F40" s="162">
        <v>814997</v>
      </c>
      <c r="G40" s="162">
        <v>845497</v>
      </c>
      <c r="H40" s="162">
        <v>823144</v>
      </c>
      <c r="I40" s="163">
        <f>IFERROR(H40/G40-1,"-")</f>
        <v>-2.6437704687302221E-2</v>
      </c>
      <c r="J40" s="162">
        <f t="shared" si="10"/>
        <v>-22353</v>
      </c>
      <c r="K40" s="163">
        <f>H40/H$8</f>
        <v>0.2523173578687174</v>
      </c>
      <c r="L40" s="81"/>
    </row>
    <row r="41" spans="1:12" s="57" customFormat="1" x14ac:dyDescent="0.25">
      <c r="A41" s="164"/>
      <c r="B41" s="165" t="s">
        <v>112</v>
      </c>
      <c r="C41" s="166">
        <v>39763</v>
      </c>
      <c r="D41" s="166">
        <v>112679</v>
      </c>
      <c r="E41" s="166">
        <v>453711</v>
      </c>
      <c r="F41" s="166">
        <v>456116</v>
      </c>
      <c r="G41" s="166">
        <v>482673</v>
      </c>
      <c r="H41" s="166">
        <v>471034</v>
      </c>
      <c r="I41" s="167">
        <f t="shared" ref="I41:I48" si="11">IFERROR(H41/G41-1,"-")</f>
        <v>-2.4113633868063866E-2</v>
      </c>
      <c r="J41" s="166">
        <f t="shared" si="10"/>
        <v>-11639</v>
      </c>
      <c r="K41" s="167">
        <f t="shared" ref="K41:K48" si="12">H41/H$8</f>
        <v>0.14438549554674932</v>
      </c>
      <c r="L41" s="168"/>
    </row>
    <row r="42" spans="1:12" s="57" customFormat="1" x14ac:dyDescent="0.25">
      <c r="A42" s="164"/>
      <c r="B42" s="165" t="s">
        <v>115</v>
      </c>
      <c r="C42" s="166">
        <v>9610</v>
      </c>
      <c r="D42" s="166">
        <v>11584</v>
      </c>
      <c r="E42" s="166">
        <v>23834</v>
      </c>
      <c r="F42" s="166">
        <v>24723</v>
      </c>
      <c r="G42" s="166">
        <v>25592</v>
      </c>
      <c r="H42" s="166">
        <v>28794</v>
      </c>
      <c r="I42" s="167">
        <f t="shared" si="11"/>
        <v>0.12511722413254134</v>
      </c>
      <c r="J42" s="166">
        <f t="shared" si="10"/>
        <v>3202</v>
      </c>
      <c r="K42" s="167">
        <f t="shared" si="12"/>
        <v>8.8261908031545492E-3</v>
      </c>
      <c r="L42" s="168"/>
    </row>
    <row r="43" spans="1:12" x14ac:dyDescent="0.25">
      <c r="A43" s="164"/>
      <c r="B43" s="165" t="s">
        <v>118</v>
      </c>
      <c r="C43" s="166">
        <v>7582</v>
      </c>
      <c r="D43" s="166">
        <v>19532</v>
      </c>
      <c r="E43" s="166">
        <v>26445</v>
      </c>
      <c r="F43" s="166">
        <v>28351</v>
      </c>
      <c r="G43" s="166">
        <v>28603</v>
      </c>
      <c r="H43" s="166">
        <v>31303</v>
      </c>
      <c r="I43" s="167">
        <f t="shared" si="11"/>
        <v>9.439569275950066E-2</v>
      </c>
      <c r="J43" s="166">
        <f t="shared" si="10"/>
        <v>2700</v>
      </c>
      <c r="K43" s="167">
        <f t="shared" si="12"/>
        <v>9.5952716090555966E-3</v>
      </c>
      <c r="L43" s="81"/>
    </row>
    <row r="44" spans="1:12" x14ac:dyDescent="0.25">
      <c r="A44" s="164"/>
      <c r="B44" s="165" t="s">
        <v>125</v>
      </c>
      <c r="C44" s="166">
        <v>14171</v>
      </c>
      <c r="D44" s="166">
        <v>32393</v>
      </c>
      <c r="E44" s="166">
        <v>56250</v>
      </c>
      <c r="F44" s="166">
        <v>60423</v>
      </c>
      <c r="G44" s="166">
        <v>53292</v>
      </c>
      <c r="H44" s="166">
        <v>51944</v>
      </c>
      <c r="I44" s="167">
        <f t="shared" si="11"/>
        <v>-2.5294603317571163E-2</v>
      </c>
      <c r="J44" s="166">
        <f t="shared" si="10"/>
        <v>-1348</v>
      </c>
      <c r="K44" s="167">
        <f t="shared" si="12"/>
        <v>1.5922332954055009E-2</v>
      </c>
      <c r="L44" s="81"/>
    </row>
    <row r="45" spans="1:12" x14ac:dyDescent="0.25">
      <c r="A45" s="164"/>
      <c r="B45" s="165" t="s">
        <v>121</v>
      </c>
      <c r="C45" s="166">
        <v>11092</v>
      </c>
      <c r="D45" s="166">
        <v>18483</v>
      </c>
      <c r="E45" s="166">
        <v>21835</v>
      </c>
      <c r="F45" s="166">
        <v>31558</v>
      </c>
      <c r="G45" s="166">
        <v>29115</v>
      </c>
      <c r="H45" s="166">
        <v>26398</v>
      </c>
      <c r="I45" s="167">
        <f t="shared" si="11"/>
        <v>-9.3319594710630227E-2</v>
      </c>
      <c r="J45" s="166">
        <f t="shared" si="10"/>
        <v>-2717</v>
      </c>
      <c r="K45" s="167">
        <f t="shared" si="12"/>
        <v>8.0917477537568172E-3</v>
      </c>
      <c r="L45" s="81"/>
    </row>
    <row r="46" spans="1:12" x14ac:dyDescent="0.25">
      <c r="A46" s="164"/>
      <c r="B46" s="165" t="s">
        <v>130</v>
      </c>
      <c r="C46" s="166">
        <v>98</v>
      </c>
      <c r="D46" s="166">
        <v>5358</v>
      </c>
      <c r="E46" s="166">
        <v>6474</v>
      </c>
      <c r="F46" s="166">
        <v>3011</v>
      </c>
      <c r="G46" s="166">
        <v>3794</v>
      </c>
      <c r="H46" s="166">
        <v>3288</v>
      </c>
      <c r="I46" s="167">
        <f t="shared" si="11"/>
        <v>-0.13336847654190831</v>
      </c>
      <c r="J46" s="166">
        <f t="shared" si="10"/>
        <v>-506</v>
      </c>
      <c r="K46" s="167">
        <f t="shared" si="12"/>
        <v>1.0078667556008946E-3</v>
      </c>
      <c r="L46" s="81"/>
    </row>
    <row r="47" spans="1:12" x14ac:dyDescent="0.25">
      <c r="A47" s="164" t="s">
        <v>146</v>
      </c>
      <c r="B47" s="165" t="s">
        <v>133</v>
      </c>
      <c r="C47" s="166">
        <v>121</v>
      </c>
      <c r="D47" s="166">
        <v>620</v>
      </c>
      <c r="E47" s="166">
        <v>989</v>
      </c>
      <c r="F47" s="166">
        <v>2710</v>
      </c>
      <c r="G47" s="166">
        <v>381</v>
      </c>
      <c r="H47" s="166">
        <v>578</v>
      </c>
      <c r="I47" s="167">
        <f t="shared" si="11"/>
        <v>0.51706036745406814</v>
      </c>
      <c r="J47" s="166">
        <f t="shared" si="10"/>
        <v>197</v>
      </c>
      <c r="K47" s="167">
        <f t="shared" si="12"/>
        <v>1.7717365715855143E-4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48021</v>
      </c>
      <c r="D48" s="171">
        <f t="shared" ref="D48:H48" si="14">D40-SUM(D41:D47)</f>
        <v>117939</v>
      </c>
      <c r="E48" s="171">
        <f t="shared" si="14"/>
        <v>218779</v>
      </c>
      <c r="F48" s="171">
        <f t="shared" si="14"/>
        <v>208105</v>
      </c>
      <c r="G48" s="171">
        <f t="shared" si="14"/>
        <v>222047</v>
      </c>
      <c r="H48" s="171">
        <f t="shared" si="14"/>
        <v>209805</v>
      </c>
      <c r="I48" s="172">
        <f t="shared" si="11"/>
        <v>-5.5132471954135842E-2</v>
      </c>
      <c r="J48" s="171">
        <f>H48-G48</f>
        <v>-12242</v>
      </c>
      <c r="K48" s="172">
        <f t="shared" si="12"/>
        <v>6.4311278789186646E-2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3632</v>
      </c>
      <c r="D50" s="178">
        <v>10607</v>
      </c>
      <c r="E50" s="178">
        <v>14845</v>
      </c>
      <c r="F50" s="178">
        <v>12529</v>
      </c>
      <c r="G50" s="178">
        <v>16653</v>
      </c>
      <c r="H50" s="178">
        <v>16490</v>
      </c>
      <c r="I50" s="179">
        <f>IFERROR(H50/G50-1,"-")</f>
        <v>-9.7880261814687897E-3</v>
      </c>
      <c r="J50" s="178">
        <f>H50-G50</f>
        <v>-163</v>
      </c>
      <c r="K50" s="179">
        <f>H50/H$8</f>
        <v>5.0546602189351433E-3</v>
      </c>
      <c r="L50" s="81"/>
    </row>
    <row r="51" spans="1:12" x14ac:dyDescent="0.25">
      <c r="A51" s="164" t="s">
        <v>98</v>
      </c>
      <c r="B51" s="161" t="s">
        <v>99</v>
      </c>
      <c r="C51" s="162">
        <v>2492</v>
      </c>
      <c r="D51" s="162">
        <v>3375</v>
      </c>
      <c r="E51" s="162">
        <v>3184</v>
      </c>
      <c r="F51" s="162">
        <v>2887</v>
      </c>
      <c r="G51" s="162">
        <v>2116</v>
      </c>
      <c r="H51" s="162">
        <v>2501</v>
      </c>
      <c r="I51" s="163">
        <f>IFERROR(H51/G51-1,"-")</f>
        <v>0.18194706994328924</v>
      </c>
      <c r="J51" s="162">
        <f t="shared" ref="J51:J61" si="15">H51-G51</f>
        <v>385</v>
      </c>
      <c r="K51" s="163">
        <f>H51/H$8</f>
        <v>7.6662857535214027E-4</v>
      </c>
      <c r="L51" s="81"/>
    </row>
    <row r="52" spans="1:12" x14ac:dyDescent="0.25">
      <c r="A52" s="164" t="s">
        <v>105</v>
      </c>
      <c r="B52" s="165" t="s">
        <v>105</v>
      </c>
      <c r="C52" s="166">
        <v>2492</v>
      </c>
      <c r="D52" s="166">
        <v>1192</v>
      </c>
      <c r="E52" s="166">
        <v>1771</v>
      </c>
      <c r="F52" s="166">
        <v>1450</v>
      </c>
      <c r="G52" s="166">
        <v>1033</v>
      </c>
      <c r="H52" s="166">
        <v>656</v>
      </c>
      <c r="I52" s="167">
        <f>IFERROR(H52/G52-1,"-")</f>
        <v>-0.36495643756050333</v>
      </c>
      <c r="J52" s="166">
        <f t="shared" si="15"/>
        <v>-377</v>
      </c>
      <c r="K52" s="167">
        <f>H52/H$8</f>
        <v>2.0108290501039746E-4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2183</v>
      </c>
      <c r="E53" s="166">
        <v>1413</v>
      </c>
      <c r="F53" s="166">
        <v>1437</v>
      </c>
      <c r="G53" s="166">
        <v>1083</v>
      </c>
      <c r="H53" s="166">
        <v>1845</v>
      </c>
      <c r="I53" s="167">
        <f>IFERROR(H53/G53-1,"-")</f>
        <v>0.70360110803324094</v>
      </c>
      <c r="J53" s="166">
        <f t="shared" si="15"/>
        <v>762</v>
      </c>
      <c r="K53" s="167">
        <f>H53/H$8</f>
        <v>5.6554567034174281E-4</v>
      </c>
      <c r="L53" s="81"/>
    </row>
    <row r="54" spans="1:12" x14ac:dyDescent="0.25">
      <c r="A54" s="164"/>
      <c r="B54" s="161" t="s">
        <v>109</v>
      </c>
      <c r="C54" s="162">
        <v>1140</v>
      </c>
      <c r="D54" s="162">
        <v>7232</v>
      </c>
      <c r="E54" s="162">
        <v>11661</v>
      </c>
      <c r="F54" s="162">
        <v>9642</v>
      </c>
      <c r="G54" s="162">
        <v>14537</v>
      </c>
      <c r="H54" s="162">
        <v>13989</v>
      </c>
      <c r="I54" s="163">
        <f>IFERROR(H54/G54-1,"-")</f>
        <v>-3.7696911329710425E-2</v>
      </c>
      <c r="J54" s="162">
        <f t="shared" si="15"/>
        <v>-548</v>
      </c>
      <c r="K54" s="163">
        <f>H54/H$8</f>
        <v>4.2880316435830032E-3</v>
      </c>
      <c r="L54" s="81"/>
    </row>
    <row r="55" spans="1:12" s="57" customFormat="1" x14ac:dyDescent="0.25">
      <c r="A55" s="164"/>
      <c r="B55" s="165" t="s">
        <v>112</v>
      </c>
      <c r="C55" s="166">
        <v>81</v>
      </c>
      <c r="D55" s="166">
        <v>1468</v>
      </c>
      <c r="E55" s="166">
        <v>5102</v>
      </c>
      <c r="F55" s="166">
        <v>3569</v>
      </c>
      <c r="G55" s="166">
        <v>6181</v>
      </c>
      <c r="H55" s="166">
        <v>5500</v>
      </c>
      <c r="I55" s="167">
        <f t="shared" ref="I55:I62" si="16">IFERROR(H55/G55-1,"-")</f>
        <v>-0.11017634686943856</v>
      </c>
      <c r="J55" s="166">
        <f t="shared" si="15"/>
        <v>-681</v>
      </c>
      <c r="K55" s="167">
        <f t="shared" ref="K55:K62" si="17">H55/H$8</f>
        <v>1.6859085023737592E-3</v>
      </c>
      <c r="L55" s="168"/>
    </row>
    <row r="56" spans="1:12" s="57" customFormat="1" x14ac:dyDescent="0.25">
      <c r="A56" s="164"/>
      <c r="B56" s="165" t="s">
        <v>115</v>
      </c>
      <c r="C56" s="166">
        <v>256</v>
      </c>
      <c r="D56" s="166">
        <v>2212</v>
      </c>
      <c r="E56" s="166">
        <v>2314</v>
      </c>
      <c r="F56" s="166">
        <v>1791</v>
      </c>
      <c r="G56" s="166">
        <v>2519</v>
      </c>
      <c r="H56" s="166">
        <v>2593</v>
      </c>
      <c r="I56" s="167">
        <f t="shared" si="16"/>
        <v>2.9376736800317493E-2</v>
      </c>
      <c r="J56" s="166">
        <f t="shared" si="15"/>
        <v>74</v>
      </c>
      <c r="K56" s="167">
        <f t="shared" si="17"/>
        <v>7.9482922666457409E-4</v>
      </c>
      <c r="L56" s="168"/>
    </row>
    <row r="57" spans="1:12" x14ac:dyDescent="0.25">
      <c r="A57" s="164"/>
      <c r="B57" s="165" t="s">
        <v>118</v>
      </c>
      <c r="C57" s="166">
        <v>227</v>
      </c>
      <c r="D57" s="166">
        <v>656</v>
      </c>
      <c r="E57" s="166">
        <v>844</v>
      </c>
      <c r="F57" s="166">
        <v>638</v>
      </c>
      <c r="G57" s="166">
        <v>993</v>
      </c>
      <c r="H57" s="166">
        <v>1117</v>
      </c>
      <c r="I57" s="167">
        <f t="shared" si="16"/>
        <v>0.12487411883182276</v>
      </c>
      <c r="J57" s="166">
        <f t="shared" si="15"/>
        <v>124</v>
      </c>
      <c r="K57" s="167">
        <f t="shared" si="17"/>
        <v>3.4239269039117984E-4</v>
      </c>
      <c r="L57" s="81"/>
    </row>
    <row r="58" spans="1:12" x14ac:dyDescent="0.25">
      <c r="A58" s="164"/>
      <c r="B58" s="165" t="s">
        <v>125</v>
      </c>
      <c r="C58" s="166">
        <v>323</v>
      </c>
      <c r="D58" s="166">
        <v>341</v>
      </c>
      <c r="E58" s="166">
        <v>218</v>
      </c>
      <c r="F58" s="166">
        <v>96</v>
      </c>
      <c r="G58" s="166">
        <v>510</v>
      </c>
      <c r="H58" s="166">
        <v>581</v>
      </c>
      <c r="I58" s="167">
        <f t="shared" si="16"/>
        <v>0.13921568627450975</v>
      </c>
      <c r="J58" s="166">
        <f t="shared" si="15"/>
        <v>71</v>
      </c>
      <c r="K58" s="167">
        <f t="shared" si="17"/>
        <v>1.7809324361439164E-4</v>
      </c>
      <c r="L58" s="81"/>
    </row>
    <row r="59" spans="1:12" x14ac:dyDescent="0.25">
      <c r="A59" s="164"/>
      <c r="B59" s="165" t="s">
        <v>121</v>
      </c>
      <c r="C59" s="166">
        <v>68</v>
      </c>
      <c r="D59" s="166">
        <v>132</v>
      </c>
      <c r="E59" s="166">
        <v>313</v>
      </c>
      <c r="F59" s="166">
        <v>284</v>
      </c>
      <c r="G59" s="166">
        <v>282</v>
      </c>
      <c r="H59" s="166">
        <v>134</v>
      </c>
      <c r="I59" s="167">
        <f t="shared" si="16"/>
        <v>-0.52482269503546097</v>
      </c>
      <c r="J59" s="166">
        <f t="shared" si="15"/>
        <v>-148</v>
      </c>
      <c r="K59" s="167">
        <f t="shared" si="17"/>
        <v>4.1074861694197042E-5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30</v>
      </c>
      <c r="E60" s="166">
        <v>21</v>
      </c>
      <c r="F60" s="166">
        <v>29</v>
      </c>
      <c r="G60" s="166">
        <v>35</v>
      </c>
      <c r="H60" s="166">
        <v>24</v>
      </c>
      <c r="I60" s="167">
        <f t="shared" si="16"/>
        <v>-0.31428571428571428</v>
      </c>
      <c r="J60" s="166">
        <f t="shared" si="15"/>
        <v>-11</v>
      </c>
      <c r="K60" s="167">
        <f t="shared" si="17"/>
        <v>7.3566916467218582E-6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38</v>
      </c>
      <c r="E61" s="166">
        <v>4</v>
      </c>
      <c r="F61" s="166">
        <v>15</v>
      </c>
      <c r="G61" s="166">
        <v>13</v>
      </c>
      <c r="H61" s="166">
        <v>3</v>
      </c>
      <c r="I61" s="167">
        <f t="shared" si="16"/>
        <v>-0.76923076923076916</v>
      </c>
      <c r="J61" s="166">
        <f t="shared" si="15"/>
        <v>-10</v>
      </c>
      <c r="K61" s="167">
        <f t="shared" si="17"/>
        <v>9.1958645584023227E-7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185</v>
      </c>
      <c r="D62" s="171">
        <f t="shared" ref="D62:H62" si="19">D54-SUM(D55:D61)</f>
        <v>2355</v>
      </c>
      <c r="E62" s="171">
        <f t="shared" si="19"/>
        <v>2845</v>
      </c>
      <c r="F62" s="171">
        <f t="shared" si="19"/>
        <v>3220</v>
      </c>
      <c r="G62" s="171">
        <f t="shared" si="19"/>
        <v>4004</v>
      </c>
      <c r="H62" s="171">
        <f t="shared" si="19"/>
        <v>4037</v>
      </c>
      <c r="I62" s="172">
        <f t="shared" si="16"/>
        <v>8.2417582417582125E-3</v>
      </c>
      <c r="J62" s="171">
        <f>H62-G62</f>
        <v>33</v>
      </c>
      <c r="K62" s="172">
        <f t="shared" si="17"/>
        <v>1.2374568407423393E-3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25944</v>
      </c>
      <c r="D64" s="178">
        <v>32683</v>
      </c>
      <c r="E64" s="178">
        <v>125617</v>
      </c>
      <c r="F64" s="178">
        <v>71685</v>
      </c>
      <c r="G64" s="178">
        <v>168193</v>
      </c>
      <c r="H64" s="178">
        <v>105506</v>
      </c>
      <c r="I64" s="179">
        <f>IFERROR(H64/G64-1,"-")</f>
        <v>-0.37270873341934563</v>
      </c>
      <c r="J64" s="178">
        <f>H64-G64</f>
        <v>-62687</v>
      </c>
      <c r="K64" s="179">
        <f>H64/H$8</f>
        <v>3.2340629536626517E-2</v>
      </c>
      <c r="L64" s="81"/>
    </row>
    <row r="65" spans="1:12" x14ac:dyDescent="0.25">
      <c r="A65" s="164" t="s">
        <v>98</v>
      </c>
      <c r="B65" s="161" t="s">
        <v>99</v>
      </c>
      <c r="C65" s="162">
        <v>19800</v>
      </c>
      <c r="D65" s="162">
        <v>13239</v>
      </c>
      <c r="E65" s="162">
        <v>5290</v>
      </c>
      <c r="F65" s="162">
        <v>16051</v>
      </c>
      <c r="G65" s="162">
        <v>35528</v>
      </c>
      <c r="H65" s="162">
        <v>25693</v>
      </c>
      <c r="I65" s="163">
        <f>IFERROR(H65/G65-1,"-")</f>
        <v>-0.27682391353298808</v>
      </c>
      <c r="J65" s="162">
        <f t="shared" ref="J65:J75" si="20">H65-G65</f>
        <v>-9835</v>
      </c>
      <c r="K65" s="163">
        <f>H65/H$8</f>
        <v>7.8756449366343632E-3</v>
      </c>
      <c r="L65" s="81"/>
    </row>
    <row r="66" spans="1:12" x14ac:dyDescent="0.25">
      <c r="A66" s="164" t="s">
        <v>105</v>
      </c>
      <c r="B66" s="165" t="s">
        <v>105</v>
      </c>
      <c r="C66" s="166">
        <v>8075</v>
      </c>
      <c r="D66" s="166">
        <v>8494</v>
      </c>
      <c r="E66" s="166">
        <v>1269</v>
      </c>
      <c r="F66" s="166">
        <v>1020</v>
      </c>
      <c r="G66" s="166">
        <v>19034</v>
      </c>
      <c r="H66" s="166">
        <v>2896</v>
      </c>
      <c r="I66" s="167">
        <f>IFERROR(H66/G66-1,"-")</f>
        <v>-0.84785121361773674</v>
      </c>
      <c r="J66" s="166">
        <f t="shared" si="20"/>
        <v>-16138</v>
      </c>
      <c r="K66" s="167">
        <f>H66/H$8</f>
        <v>8.8770745870443756E-4</v>
      </c>
      <c r="L66" s="81"/>
    </row>
    <row r="67" spans="1:12" x14ac:dyDescent="0.25">
      <c r="A67" s="164" t="s">
        <v>102</v>
      </c>
      <c r="B67" s="165" t="s">
        <v>102</v>
      </c>
      <c r="C67" s="166">
        <v>11725</v>
      </c>
      <c r="D67" s="166">
        <v>4745</v>
      </c>
      <c r="E67" s="166">
        <v>4021</v>
      </c>
      <c r="F67" s="166">
        <v>15031</v>
      </c>
      <c r="G67" s="166">
        <v>16494</v>
      </c>
      <c r="H67" s="166">
        <v>22797</v>
      </c>
      <c r="I67" s="167">
        <f>IFERROR(H67/G67-1,"-")</f>
        <v>0.38213895962168065</v>
      </c>
      <c r="J67" s="166">
        <f t="shared" si="20"/>
        <v>6303</v>
      </c>
      <c r="K67" s="167">
        <f>H67/H$8</f>
        <v>6.9879374779299253E-3</v>
      </c>
      <c r="L67" s="81"/>
    </row>
    <row r="68" spans="1:12" x14ac:dyDescent="0.25">
      <c r="A68" s="164"/>
      <c r="B68" s="161" t="s">
        <v>109</v>
      </c>
      <c r="C68" s="162">
        <v>6144</v>
      </c>
      <c r="D68" s="162">
        <v>19444</v>
      </c>
      <c r="E68" s="162">
        <v>120327</v>
      </c>
      <c r="F68" s="162">
        <v>55634</v>
      </c>
      <c r="G68" s="162">
        <v>132665</v>
      </c>
      <c r="H68" s="162">
        <v>79813</v>
      </c>
      <c r="I68" s="163">
        <f>IFERROR(H68/G68-1,"-")</f>
        <v>-0.39838691440847251</v>
      </c>
      <c r="J68" s="162">
        <f t="shared" si="20"/>
        <v>-52852</v>
      </c>
      <c r="K68" s="163">
        <f>H68/H$8</f>
        <v>2.4464984599992152E-2</v>
      </c>
      <c r="L68" s="81"/>
    </row>
    <row r="69" spans="1:12" s="57" customFormat="1" x14ac:dyDescent="0.25">
      <c r="A69" s="164"/>
      <c r="B69" s="165" t="s">
        <v>112</v>
      </c>
      <c r="C69" s="166">
        <v>23</v>
      </c>
      <c r="D69" s="166">
        <v>514</v>
      </c>
      <c r="E69" s="166">
        <v>79516</v>
      </c>
      <c r="F69" s="166">
        <v>27254</v>
      </c>
      <c r="G69" s="166">
        <v>71431</v>
      </c>
      <c r="H69" s="166">
        <v>44438</v>
      </c>
      <c r="I69" s="167">
        <f t="shared" ref="I69:I76" si="21">IFERROR(H69/G69-1,"-")</f>
        <v>-0.37788915176883986</v>
      </c>
      <c r="J69" s="166">
        <f t="shared" si="20"/>
        <v>-26993</v>
      </c>
      <c r="K69" s="167">
        <f t="shared" ref="K69:K76" si="22">H69/H$8</f>
        <v>1.3621527641542747E-2</v>
      </c>
      <c r="L69" s="168"/>
    </row>
    <row r="70" spans="1:12" s="57" customFormat="1" x14ac:dyDescent="0.25">
      <c r="A70" s="164"/>
      <c r="B70" s="165" t="s">
        <v>115</v>
      </c>
      <c r="C70" s="166">
        <v>2866</v>
      </c>
      <c r="D70" s="166">
        <v>479</v>
      </c>
      <c r="E70" s="166">
        <v>1422</v>
      </c>
      <c r="F70" s="166">
        <v>4882</v>
      </c>
      <c r="G70" s="166">
        <v>3525</v>
      </c>
      <c r="H70" s="166">
        <v>4451</v>
      </c>
      <c r="I70" s="167">
        <f t="shared" si="21"/>
        <v>0.26269503546099293</v>
      </c>
      <c r="J70" s="166">
        <f t="shared" si="20"/>
        <v>926</v>
      </c>
      <c r="K70" s="167">
        <f t="shared" si="22"/>
        <v>1.3643597716482914E-3</v>
      </c>
      <c r="L70" s="168"/>
    </row>
    <row r="71" spans="1:12" x14ac:dyDescent="0.25">
      <c r="A71" s="164"/>
      <c r="B71" s="165" t="s">
        <v>118</v>
      </c>
      <c r="C71" s="166">
        <v>313</v>
      </c>
      <c r="D71" s="166">
        <v>7898</v>
      </c>
      <c r="E71" s="166">
        <v>12685</v>
      </c>
      <c r="F71" s="166">
        <v>2059</v>
      </c>
      <c r="G71" s="166">
        <v>17326</v>
      </c>
      <c r="H71" s="166">
        <v>10079</v>
      </c>
      <c r="I71" s="167">
        <f t="shared" si="21"/>
        <v>-0.41827311554888602</v>
      </c>
      <c r="J71" s="166">
        <f t="shared" si="20"/>
        <v>-7247</v>
      </c>
      <c r="K71" s="167">
        <f t="shared" si="22"/>
        <v>3.0895039628045669E-3</v>
      </c>
      <c r="L71" s="81"/>
    </row>
    <row r="72" spans="1:12" x14ac:dyDescent="0.25">
      <c r="A72" s="164"/>
      <c r="B72" s="165" t="s">
        <v>125</v>
      </c>
      <c r="C72" s="166">
        <v>307</v>
      </c>
      <c r="D72" s="166">
        <v>998</v>
      </c>
      <c r="E72" s="166">
        <v>2405</v>
      </c>
      <c r="F72" s="166">
        <v>2648</v>
      </c>
      <c r="G72" s="166">
        <v>6279</v>
      </c>
      <c r="H72" s="166">
        <v>3385</v>
      </c>
      <c r="I72" s="167">
        <f t="shared" si="21"/>
        <v>-0.4609014174231566</v>
      </c>
      <c r="J72" s="166">
        <f t="shared" si="20"/>
        <v>-2894</v>
      </c>
      <c r="K72" s="167">
        <f t="shared" si="22"/>
        <v>1.0376000510063954E-3</v>
      </c>
      <c r="L72" s="81"/>
    </row>
    <row r="73" spans="1:12" x14ac:dyDescent="0.25">
      <c r="A73" s="164"/>
      <c r="B73" s="165" t="s">
        <v>121</v>
      </c>
      <c r="C73" s="166">
        <v>1415</v>
      </c>
      <c r="D73" s="166">
        <v>1950</v>
      </c>
      <c r="E73" s="166">
        <v>1991</v>
      </c>
      <c r="F73" s="166">
        <v>673</v>
      </c>
      <c r="G73" s="166">
        <v>3376</v>
      </c>
      <c r="H73" s="166">
        <v>1192</v>
      </c>
      <c r="I73" s="167">
        <f t="shared" si="21"/>
        <v>-0.64691943127962093</v>
      </c>
      <c r="J73" s="166">
        <f t="shared" si="20"/>
        <v>-2184</v>
      </c>
      <c r="K73" s="167">
        <f t="shared" si="22"/>
        <v>3.6538235178718562E-4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46</v>
      </c>
      <c r="F74" s="166">
        <v>30</v>
      </c>
      <c r="G74" s="166">
        <v>0</v>
      </c>
      <c r="H74" s="166">
        <v>24</v>
      </c>
      <c r="I74" s="167" t="str">
        <f t="shared" si="21"/>
        <v>-</v>
      </c>
      <c r="J74" s="166">
        <f t="shared" si="20"/>
        <v>24</v>
      </c>
      <c r="K74" s="167">
        <f t="shared" si="22"/>
        <v>7.3566916467218582E-6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195</v>
      </c>
      <c r="F75" s="166">
        <v>68</v>
      </c>
      <c r="G75" s="166">
        <v>0</v>
      </c>
      <c r="H75" s="166">
        <v>260</v>
      </c>
      <c r="I75" s="167" t="str">
        <f t="shared" si="21"/>
        <v>-</v>
      </c>
      <c r="J75" s="166">
        <f t="shared" si="20"/>
        <v>260</v>
      </c>
      <c r="K75" s="167">
        <f t="shared" si="22"/>
        <v>7.9697492839486797E-5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1220</v>
      </c>
      <c r="D76" s="171">
        <f t="shared" ref="D76:H76" si="24">D68-SUM(D69:D75)</f>
        <v>7605</v>
      </c>
      <c r="E76" s="171">
        <f t="shared" si="24"/>
        <v>22067</v>
      </c>
      <c r="F76" s="171">
        <f t="shared" si="24"/>
        <v>18020</v>
      </c>
      <c r="G76" s="171">
        <f t="shared" si="24"/>
        <v>30728</v>
      </c>
      <c r="H76" s="171">
        <f t="shared" si="24"/>
        <v>15984</v>
      </c>
      <c r="I76" s="172">
        <f t="shared" si="21"/>
        <v>-0.47982296277011194</v>
      </c>
      <c r="J76" s="171">
        <f>H76-G76</f>
        <v>-14744</v>
      </c>
      <c r="K76" s="172">
        <f t="shared" si="22"/>
        <v>4.8995566367167577E-3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115808</v>
      </c>
      <c r="D78" s="178">
        <v>283986</v>
      </c>
      <c r="E78" s="178">
        <v>416027</v>
      </c>
      <c r="F78" s="178">
        <v>480859</v>
      </c>
      <c r="G78" s="178">
        <v>551869</v>
      </c>
      <c r="H78" s="178">
        <v>557802</v>
      </c>
      <c r="I78" s="179">
        <f>IFERROR(H78/G78-1,"-")</f>
        <v>1.0750739758891958E-2</v>
      </c>
      <c r="J78" s="178">
        <f>H78-G78</f>
        <v>5933</v>
      </c>
      <c r="K78" s="179">
        <f>H78/H$8</f>
        <v>0.17098238808019775</v>
      </c>
      <c r="L78" s="81"/>
    </row>
    <row r="79" spans="1:12" x14ac:dyDescent="0.25">
      <c r="A79" s="164" t="s">
        <v>98</v>
      </c>
      <c r="B79" s="161" t="s">
        <v>99</v>
      </c>
      <c r="C79" s="162">
        <v>66105</v>
      </c>
      <c r="D79" s="162">
        <v>162040</v>
      </c>
      <c r="E79" s="162">
        <v>197193</v>
      </c>
      <c r="F79" s="162">
        <v>202524</v>
      </c>
      <c r="G79" s="162">
        <v>229806</v>
      </c>
      <c r="H79" s="162">
        <v>238030</v>
      </c>
      <c r="I79" s="163">
        <f>IFERROR(H79/G79-1,"-")</f>
        <v>3.5786707048554023E-2</v>
      </c>
      <c r="J79" s="162">
        <f t="shared" ref="J79:J89" si="25">H79-G79</f>
        <v>8224</v>
      </c>
      <c r="K79" s="163">
        <f>H79/H$8</f>
        <v>7.2963054694550167E-2</v>
      </c>
      <c r="L79" s="81"/>
    </row>
    <row r="80" spans="1:12" x14ac:dyDescent="0.25">
      <c r="A80" s="164" t="s">
        <v>105</v>
      </c>
      <c r="B80" s="165" t="s">
        <v>105</v>
      </c>
      <c r="C80" s="166">
        <v>12032</v>
      </c>
      <c r="D80" s="166">
        <v>32184</v>
      </c>
      <c r="E80" s="166">
        <v>28797</v>
      </c>
      <c r="F80" s="166">
        <v>24830</v>
      </c>
      <c r="G80" s="166">
        <v>41307</v>
      </c>
      <c r="H80" s="166">
        <v>38574</v>
      </c>
      <c r="I80" s="167">
        <f>IFERROR(H80/G80-1,"-")</f>
        <v>-6.6163120052291413E-2</v>
      </c>
      <c r="J80" s="166">
        <f t="shared" si="25"/>
        <v>-2733</v>
      </c>
      <c r="K80" s="167">
        <f>H80/H$8</f>
        <v>1.1824042649193707E-2</v>
      </c>
      <c r="L80" s="81"/>
    </row>
    <row r="81" spans="1:12" x14ac:dyDescent="0.25">
      <c r="A81" s="164" t="s">
        <v>102</v>
      </c>
      <c r="B81" s="165" t="s">
        <v>102</v>
      </c>
      <c r="C81" s="166">
        <v>54073</v>
      </c>
      <c r="D81" s="166">
        <v>129856</v>
      </c>
      <c r="E81" s="166">
        <v>168396</v>
      </c>
      <c r="F81" s="166">
        <v>177694</v>
      </c>
      <c r="G81" s="166">
        <v>188499</v>
      </c>
      <c r="H81" s="166">
        <v>199456</v>
      </c>
      <c r="I81" s="167">
        <f>IFERROR(H81/G81-1,"-")</f>
        <v>5.8127629324293606E-2</v>
      </c>
      <c r="J81" s="166">
        <f t="shared" si="25"/>
        <v>10957</v>
      </c>
      <c r="K81" s="167">
        <f>H81/H$8</f>
        <v>6.1139012045356454E-2</v>
      </c>
      <c r="L81" s="81"/>
    </row>
    <row r="82" spans="1:12" x14ac:dyDescent="0.25">
      <c r="A82" s="164"/>
      <c r="B82" s="161" t="s">
        <v>109</v>
      </c>
      <c r="C82" s="162">
        <v>49703</v>
      </c>
      <c r="D82" s="162">
        <v>121946</v>
      </c>
      <c r="E82" s="162">
        <v>218834</v>
      </c>
      <c r="F82" s="162">
        <v>278335</v>
      </c>
      <c r="G82" s="162">
        <v>322063</v>
      </c>
      <c r="H82" s="162">
        <v>319772</v>
      </c>
      <c r="I82" s="163">
        <f>IFERROR(H82/G82-1,"-")</f>
        <v>-7.1135150576129291E-3</v>
      </c>
      <c r="J82" s="162">
        <f t="shared" si="25"/>
        <v>-2291</v>
      </c>
      <c r="K82" s="163">
        <f>H82/H$8</f>
        <v>9.8019333385647583E-2</v>
      </c>
      <c r="L82" s="81"/>
    </row>
    <row r="83" spans="1:12" s="57" customFormat="1" x14ac:dyDescent="0.25">
      <c r="A83" s="164"/>
      <c r="B83" s="165" t="s">
        <v>112</v>
      </c>
      <c r="C83" s="166">
        <v>4094</v>
      </c>
      <c r="D83" s="166">
        <v>7645</v>
      </c>
      <c r="E83" s="166">
        <v>55284</v>
      </c>
      <c r="F83" s="166">
        <v>66954</v>
      </c>
      <c r="G83" s="166">
        <v>75222</v>
      </c>
      <c r="H83" s="166">
        <v>79288</v>
      </c>
      <c r="I83" s="167">
        <f t="shared" ref="I83:I90" si="26">IFERROR(H83/G83-1,"-")</f>
        <v>5.4053335460370722E-2</v>
      </c>
      <c r="J83" s="166">
        <f t="shared" si="25"/>
        <v>4066</v>
      </c>
      <c r="K83" s="167">
        <f t="shared" ref="K83:K90" si="27">H83/H$8</f>
        <v>2.4304056970220114E-2</v>
      </c>
      <c r="L83" s="168"/>
    </row>
    <row r="84" spans="1:12" s="57" customFormat="1" x14ac:dyDescent="0.25">
      <c r="A84" s="164"/>
      <c r="B84" s="165" t="s">
        <v>115</v>
      </c>
      <c r="C84" s="166">
        <v>18885</v>
      </c>
      <c r="D84" s="166">
        <v>38422</v>
      </c>
      <c r="E84" s="166">
        <v>66358</v>
      </c>
      <c r="F84" s="166">
        <v>65688</v>
      </c>
      <c r="G84" s="166">
        <v>68793</v>
      </c>
      <c r="H84" s="166">
        <v>71620</v>
      </c>
      <c r="I84" s="167">
        <f t="shared" si="26"/>
        <v>4.109429738490844E-2</v>
      </c>
      <c r="J84" s="166">
        <f t="shared" si="25"/>
        <v>2827</v>
      </c>
      <c r="K84" s="167">
        <f t="shared" si="27"/>
        <v>2.1953593989092478E-2</v>
      </c>
      <c r="L84" s="168"/>
    </row>
    <row r="85" spans="1:12" x14ac:dyDescent="0.25">
      <c r="A85" s="164"/>
      <c r="B85" s="165" t="s">
        <v>118</v>
      </c>
      <c r="C85" s="166">
        <v>4147</v>
      </c>
      <c r="D85" s="166">
        <v>14723</v>
      </c>
      <c r="E85" s="166">
        <v>17002</v>
      </c>
      <c r="F85" s="166">
        <v>33567</v>
      </c>
      <c r="G85" s="166">
        <v>43043</v>
      </c>
      <c r="H85" s="166">
        <v>41030</v>
      </c>
      <c r="I85" s="167">
        <f t="shared" si="26"/>
        <v>-4.6767186302069996E-2</v>
      </c>
      <c r="J85" s="166">
        <f t="shared" si="25"/>
        <v>-2013</v>
      </c>
      <c r="K85" s="167">
        <f t="shared" si="27"/>
        <v>1.2576877427708244E-2</v>
      </c>
      <c r="L85" s="81"/>
    </row>
    <row r="86" spans="1:12" x14ac:dyDescent="0.25">
      <c r="A86" s="164"/>
      <c r="B86" s="165" t="s">
        <v>125</v>
      </c>
      <c r="C86" s="166">
        <v>1443</v>
      </c>
      <c r="D86" s="166">
        <v>5378</v>
      </c>
      <c r="E86" s="166">
        <v>10210</v>
      </c>
      <c r="F86" s="166">
        <v>13529</v>
      </c>
      <c r="G86" s="166">
        <v>17817</v>
      </c>
      <c r="H86" s="166">
        <v>15438</v>
      </c>
      <c r="I86" s="167">
        <f t="shared" si="26"/>
        <v>-0.13352416231688835</v>
      </c>
      <c r="J86" s="166">
        <f t="shared" si="25"/>
        <v>-2379</v>
      </c>
      <c r="K86" s="167">
        <f t="shared" si="27"/>
        <v>4.732191901753835E-3</v>
      </c>
      <c r="L86" s="81"/>
    </row>
    <row r="87" spans="1:12" x14ac:dyDescent="0.25">
      <c r="A87" s="164"/>
      <c r="B87" s="165" t="s">
        <v>121</v>
      </c>
      <c r="C87" s="166">
        <v>1276</v>
      </c>
      <c r="D87" s="166">
        <v>6710</v>
      </c>
      <c r="E87" s="166">
        <v>2618</v>
      </c>
      <c r="F87" s="166">
        <v>6391</v>
      </c>
      <c r="G87" s="166">
        <v>5956</v>
      </c>
      <c r="H87" s="166">
        <v>6898</v>
      </c>
      <c r="I87" s="167">
        <f t="shared" si="26"/>
        <v>0.15815983881799855</v>
      </c>
      <c r="J87" s="166">
        <f t="shared" si="25"/>
        <v>942</v>
      </c>
      <c r="K87" s="167">
        <f t="shared" si="27"/>
        <v>2.1144357907953073E-3</v>
      </c>
      <c r="L87" s="81"/>
    </row>
    <row r="88" spans="1:12" x14ac:dyDescent="0.25">
      <c r="A88" s="164"/>
      <c r="B88" s="165" t="s">
        <v>130</v>
      </c>
      <c r="C88" s="166">
        <v>9</v>
      </c>
      <c r="D88" s="166">
        <v>840</v>
      </c>
      <c r="E88" s="166">
        <v>2025</v>
      </c>
      <c r="F88" s="166">
        <v>1177</v>
      </c>
      <c r="G88" s="166">
        <v>1100</v>
      </c>
      <c r="H88" s="166">
        <v>2237</v>
      </c>
      <c r="I88" s="167">
        <f t="shared" si="26"/>
        <v>1.0336363636363637</v>
      </c>
      <c r="J88" s="166">
        <f t="shared" si="25"/>
        <v>1137</v>
      </c>
      <c r="K88" s="167">
        <f t="shared" si="27"/>
        <v>6.8570496723819989E-4</v>
      </c>
      <c r="L88" s="81"/>
    </row>
    <row r="89" spans="1:12" x14ac:dyDescent="0.25">
      <c r="A89" s="164" t="s">
        <v>146</v>
      </c>
      <c r="B89" s="165" t="s">
        <v>133</v>
      </c>
      <c r="C89" s="166">
        <v>67</v>
      </c>
      <c r="D89" s="166">
        <v>187</v>
      </c>
      <c r="E89" s="166">
        <v>1100</v>
      </c>
      <c r="F89" s="166">
        <v>642</v>
      </c>
      <c r="G89" s="166">
        <v>407</v>
      </c>
      <c r="H89" s="166">
        <v>561</v>
      </c>
      <c r="I89" s="167">
        <f t="shared" si="26"/>
        <v>0.37837837837837829</v>
      </c>
      <c r="J89" s="166">
        <f t="shared" si="25"/>
        <v>154</v>
      </c>
      <c r="K89" s="167">
        <f t="shared" si="27"/>
        <v>1.7196266724212343E-4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19782</v>
      </c>
      <c r="D90" s="171">
        <f t="shared" ref="D90:H90" si="29">D82-SUM(D83:D89)</f>
        <v>48041</v>
      </c>
      <c r="E90" s="171">
        <f t="shared" si="29"/>
        <v>64237</v>
      </c>
      <c r="F90" s="171">
        <f t="shared" si="29"/>
        <v>90387</v>
      </c>
      <c r="G90" s="171">
        <f t="shared" si="29"/>
        <v>109725</v>
      </c>
      <c r="H90" s="171">
        <f t="shared" si="29"/>
        <v>102700</v>
      </c>
      <c r="I90" s="172">
        <f t="shared" si="26"/>
        <v>-6.4023695602642983E-2</v>
      </c>
      <c r="J90" s="171">
        <f>H90-G90</f>
        <v>-7025</v>
      </c>
      <c r="K90" s="172">
        <f t="shared" si="27"/>
        <v>3.1480509671597282E-2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6941</v>
      </c>
      <c r="D92" s="178">
        <v>8587</v>
      </c>
      <c r="E92" s="178">
        <v>10270</v>
      </c>
      <c r="F92" s="178">
        <v>11871</v>
      </c>
      <c r="G92" s="178">
        <v>9259</v>
      </c>
      <c r="H92" s="178">
        <v>11761</v>
      </c>
      <c r="I92" s="179">
        <f>IFERROR(H92/G92-1,"-")</f>
        <v>0.27022356625985533</v>
      </c>
      <c r="J92" s="178">
        <f>H92-G92</f>
        <v>2502</v>
      </c>
      <c r="K92" s="179">
        <f>H92/H$8</f>
        <v>3.6050854357123239E-3</v>
      </c>
      <c r="L92" s="81"/>
    </row>
    <row r="93" spans="1:12" x14ac:dyDescent="0.25">
      <c r="A93" s="164" t="s">
        <v>98</v>
      </c>
      <c r="B93" s="161" t="s">
        <v>99</v>
      </c>
      <c r="C93" s="162">
        <v>5019</v>
      </c>
      <c r="D93" s="162">
        <v>4452</v>
      </c>
      <c r="E93" s="162">
        <v>6043</v>
      </c>
      <c r="F93" s="162">
        <v>7150</v>
      </c>
      <c r="G93" s="162">
        <v>4695</v>
      </c>
      <c r="H93" s="162">
        <v>7231</v>
      </c>
      <c r="I93" s="163">
        <f>IFERROR(H93/G93-1,"-")</f>
        <v>0.54014909478168271</v>
      </c>
      <c r="J93" s="162">
        <f t="shared" ref="J93:J103" si="30">H93-G93</f>
        <v>2536</v>
      </c>
      <c r="K93" s="163">
        <f>H93/H$8</f>
        <v>2.2165098873935733E-3</v>
      </c>
      <c r="L93" s="81"/>
    </row>
    <row r="94" spans="1:12" x14ac:dyDescent="0.25">
      <c r="A94" s="164" t="s">
        <v>105</v>
      </c>
      <c r="B94" s="165" t="s">
        <v>105</v>
      </c>
      <c r="C94" s="166">
        <v>2303</v>
      </c>
      <c r="D94" s="166">
        <v>1356</v>
      </c>
      <c r="E94" s="166">
        <v>2044</v>
      </c>
      <c r="F94" s="166">
        <v>2706</v>
      </c>
      <c r="G94" s="166">
        <v>1092</v>
      </c>
      <c r="H94" s="166">
        <v>3661</v>
      </c>
      <c r="I94" s="167">
        <f>IFERROR(H94/G94-1,"-")</f>
        <v>2.3525641025641026</v>
      </c>
      <c r="J94" s="166">
        <f t="shared" si="30"/>
        <v>2569</v>
      </c>
      <c r="K94" s="167">
        <f>H94/H$8</f>
        <v>1.1222020049436968E-3</v>
      </c>
      <c r="L94" s="81"/>
    </row>
    <row r="95" spans="1:12" x14ac:dyDescent="0.25">
      <c r="A95" s="164" t="s">
        <v>102</v>
      </c>
      <c r="B95" s="165" t="s">
        <v>102</v>
      </c>
      <c r="C95" s="166">
        <v>2716</v>
      </c>
      <c r="D95" s="166">
        <v>3096</v>
      </c>
      <c r="E95" s="166">
        <v>3999</v>
      </c>
      <c r="F95" s="166">
        <v>4444</v>
      </c>
      <c r="G95" s="166">
        <v>3603</v>
      </c>
      <c r="H95" s="166">
        <v>3570</v>
      </c>
      <c r="I95" s="167">
        <f>IFERROR(H95/G95-1,"-")</f>
        <v>-9.1590341382181695E-3</v>
      </c>
      <c r="J95" s="166">
        <f t="shared" si="30"/>
        <v>-33</v>
      </c>
      <c r="K95" s="167">
        <f>H95/H$8</f>
        <v>1.0943078824498765E-3</v>
      </c>
      <c r="L95" s="81"/>
    </row>
    <row r="96" spans="1:12" x14ac:dyDescent="0.25">
      <c r="A96" s="164"/>
      <c r="B96" s="161" t="s">
        <v>109</v>
      </c>
      <c r="C96" s="162">
        <v>1922</v>
      </c>
      <c r="D96" s="162">
        <v>4135</v>
      </c>
      <c r="E96" s="162">
        <v>4227</v>
      </c>
      <c r="F96" s="162">
        <v>4721</v>
      </c>
      <c r="G96" s="162">
        <v>4564</v>
      </c>
      <c r="H96" s="162">
        <v>4530</v>
      </c>
      <c r="I96" s="163">
        <f>IFERROR(H96/G96-1,"-")</f>
        <v>-7.4496056091147844E-3</v>
      </c>
      <c r="J96" s="162">
        <f t="shared" si="30"/>
        <v>-34</v>
      </c>
      <c r="K96" s="163">
        <f>H96/H$8</f>
        <v>1.3885755483187508E-3</v>
      </c>
      <c r="L96" s="81"/>
    </row>
    <row r="97" spans="1:12" s="57" customFormat="1" x14ac:dyDescent="0.25">
      <c r="A97" s="164"/>
      <c r="B97" s="165" t="s">
        <v>112</v>
      </c>
      <c r="C97" s="166">
        <v>66</v>
      </c>
      <c r="D97" s="166">
        <v>415</v>
      </c>
      <c r="E97" s="166">
        <v>482</v>
      </c>
      <c r="F97" s="166">
        <v>571</v>
      </c>
      <c r="G97" s="166">
        <v>572</v>
      </c>
      <c r="H97" s="166">
        <v>348</v>
      </c>
      <c r="I97" s="167">
        <f t="shared" ref="I97:I104" si="31">IFERROR(H97/G97-1,"-")</f>
        <v>-0.39160839160839156</v>
      </c>
      <c r="J97" s="166">
        <f t="shared" si="30"/>
        <v>-224</v>
      </c>
      <c r="K97" s="167">
        <f t="shared" ref="K97:K104" si="32">H97/H$8</f>
        <v>1.0667202887746694E-4</v>
      </c>
      <c r="L97" s="168"/>
    </row>
    <row r="98" spans="1:12" s="57" customFormat="1" x14ac:dyDescent="0.25">
      <c r="A98" s="164"/>
      <c r="B98" s="165" t="s">
        <v>115</v>
      </c>
      <c r="C98" s="166">
        <v>307</v>
      </c>
      <c r="D98" s="166">
        <v>1325</v>
      </c>
      <c r="E98" s="166">
        <v>1073</v>
      </c>
      <c r="F98" s="166">
        <v>1227</v>
      </c>
      <c r="G98" s="166">
        <v>1129</v>
      </c>
      <c r="H98" s="166">
        <v>915</v>
      </c>
      <c r="I98" s="167">
        <f t="shared" si="31"/>
        <v>-0.18954827280779452</v>
      </c>
      <c r="J98" s="166">
        <f t="shared" si="30"/>
        <v>-214</v>
      </c>
      <c r="K98" s="167">
        <f t="shared" si="32"/>
        <v>2.8047386903127082E-4</v>
      </c>
      <c r="L98" s="168"/>
    </row>
    <row r="99" spans="1:12" x14ac:dyDescent="0.25">
      <c r="A99" s="164"/>
      <c r="B99" s="165" t="s">
        <v>118</v>
      </c>
      <c r="C99" s="166">
        <v>912</v>
      </c>
      <c r="D99" s="166">
        <v>932</v>
      </c>
      <c r="E99" s="166">
        <v>860</v>
      </c>
      <c r="F99" s="166">
        <v>734</v>
      </c>
      <c r="G99" s="166">
        <v>989</v>
      </c>
      <c r="H99" s="166">
        <v>1043</v>
      </c>
      <c r="I99" s="167">
        <f t="shared" si="31"/>
        <v>5.4600606673407492E-2</v>
      </c>
      <c r="J99" s="166">
        <f t="shared" si="30"/>
        <v>54</v>
      </c>
      <c r="K99" s="167">
        <f t="shared" si="32"/>
        <v>3.197095578137874E-4</v>
      </c>
      <c r="L99" s="81"/>
    </row>
    <row r="100" spans="1:12" x14ac:dyDescent="0.25">
      <c r="A100" s="164"/>
      <c r="B100" s="165" t="s">
        <v>125</v>
      </c>
      <c r="C100" s="166">
        <v>19</v>
      </c>
      <c r="D100" s="166">
        <v>76</v>
      </c>
      <c r="E100" s="166">
        <v>383</v>
      </c>
      <c r="F100" s="166">
        <v>153</v>
      </c>
      <c r="G100" s="166">
        <v>219</v>
      </c>
      <c r="H100" s="166">
        <v>98</v>
      </c>
      <c r="I100" s="167">
        <f t="shared" si="31"/>
        <v>-0.55251141552511418</v>
      </c>
      <c r="J100" s="166">
        <f t="shared" si="30"/>
        <v>-121</v>
      </c>
      <c r="K100" s="167">
        <f t="shared" si="32"/>
        <v>3.0039824224114254E-5</v>
      </c>
      <c r="L100" s="81"/>
    </row>
    <row r="101" spans="1:12" x14ac:dyDescent="0.25">
      <c r="A101" s="164"/>
      <c r="B101" s="165" t="s">
        <v>121</v>
      </c>
      <c r="C101" s="166">
        <v>120</v>
      </c>
      <c r="D101" s="166">
        <v>67</v>
      </c>
      <c r="E101" s="166">
        <v>142</v>
      </c>
      <c r="F101" s="166">
        <v>117</v>
      </c>
      <c r="G101" s="166">
        <v>136</v>
      </c>
      <c r="H101" s="166">
        <v>157</v>
      </c>
      <c r="I101" s="167">
        <f t="shared" si="31"/>
        <v>0.15441176470588225</v>
      </c>
      <c r="J101" s="166">
        <f t="shared" si="30"/>
        <v>21</v>
      </c>
      <c r="K101" s="167">
        <f t="shared" si="32"/>
        <v>4.8125024522305489E-5</v>
      </c>
      <c r="L101" s="81"/>
    </row>
    <row r="102" spans="1:12" x14ac:dyDescent="0.25">
      <c r="A102" s="164"/>
      <c r="B102" s="165" t="s">
        <v>130</v>
      </c>
      <c r="C102" s="166">
        <v>1</v>
      </c>
      <c r="D102" s="166">
        <v>0</v>
      </c>
      <c r="E102" s="166">
        <v>63</v>
      </c>
      <c r="F102" s="166">
        <v>6</v>
      </c>
      <c r="G102" s="166">
        <v>4</v>
      </c>
      <c r="H102" s="166">
        <v>2</v>
      </c>
      <c r="I102" s="167">
        <f t="shared" si="31"/>
        <v>-0.5</v>
      </c>
      <c r="J102" s="166">
        <f t="shared" si="30"/>
        <v>-2</v>
      </c>
      <c r="K102" s="167">
        <f t="shared" si="32"/>
        <v>6.1305763722682152E-7</v>
      </c>
      <c r="L102" s="81"/>
    </row>
    <row r="103" spans="1:12" x14ac:dyDescent="0.25">
      <c r="A103" s="164" t="s">
        <v>146</v>
      </c>
      <c r="B103" s="165" t="s">
        <v>133</v>
      </c>
      <c r="C103" s="166">
        <v>3</v>
      </c>
      <c r="D103" s="166">
        <v>30</v>
      </c>
      <c r="E103" s="166">
        <v>12</v>
      </c>
      <c r="F103" s="166">
        <v>34</v>
      </c>
      <c r="G103" s="166">
        <v>23</v>
      </c>
      <c r="H103" s="166">
        <v>6</v>
      </c>
      <c r="I103" s="167">
        <f t="shared" si="31"/>
        <v>-0.73913043478260865</v>
      </c>
      <c r="J103" s="166">
        <f t="shared" si="30"/>
        <v>-17</v>
      </c>
      <c r="K103" s="167">
        <f t="shared" si="32"/>
        <v>1.8391729116804645E-6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494</v>
      </c>
      <c r="D104" s="171">
        <f t="shared" ref="D104:H104" si="34">D96-SUM(D97:D103)</f>
        <v>1290</v>
      </c>
      <c r="E104" s="171">
        <f t="shared" si="34"/>
        <v>1212</v>
      </c>
      <c r="F104" s="171">
        <f t="shared" si="34"/>
        <v>1879</v>
      </c>
      <c r="G104" s="171">
        <f t="shared" si="34"/>
        <v>1492</v>
      </c>
      <c r="H104" s="171">
        <f t="shared" si="34"/>
        <v>1961</v>
      </c>
      <c r="I104" s="172">
        <f t="shared" si="31"/>
        <v>0.31434316353887404</v>
      </c>
      <c r="J104" s="171">
        <f>H104-G104</f>
        <v>469</v>
      </c>
      <c r="K104" s="172">
        <f t="shared" si="32"/>
        <v>6.0110301330089854E-4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51125</v>
      </c>
      <c r="D106" s="178">
        <v>93383</v>
      </c>
      <c r="E106" s="178">
        <v>136811</v>
      </c>
      <c r="F106" s="178">
        <v>135765</v>
      </c>
      <c r="G106" s="178">
        <v>150260</v>
      </c>
      <c r="H106" s="178">
        <v>139313</v>
      </c>
      <c r="I106" s="179">
        <f>IFERROR(H106/G106-1,"-")</f>
        <v>-7.2853720218288287E-2</v>
      </c>
      <c r="J106" s="178">
        <f>H106-G106</f>
        <v>-10947</v>
      </c>
      <c r="K106" s="179">
        <f>H106/H$8</f>
        <v>4.2703449307490093E-2</v>
      </c>
      <c r="L106" s="81"/>
    </row>
    <row r="107" spans="1:12" x14ac:dyDescent="0.25">
      <c r="A107" s="164" t="s">
        <v>98</v>
      </c>
      <c r="B107" s="161" t="s">
        <v>99</v>
      </c>
      <c r="C107" s="162">
        <v>30547</v>
      </c>
      <c r="D107" s="162">
        <v>28927</v>
      </c>
      <c r="E107" s="162">
        <v>31594</v>
      </c>
      <c r="F107" s="162">
        <v>26883</v>
      </c>
      <c r="G107" s="162">
        <v>30588</v>
      </c>
      <c r="H107" s="162">
        <v>29442</v>
      </c>
      <c r="I107" s="163">
        <f>IFERROR(H107/G107-1,"-")</f>
        <v>-3.7465672812867834E-2</v>
      </c>
      <c r="J107" s="162">
        <f t="shared" ref="J107:J117" si="35">H107-G107</f>
        <v>-1146</v>
      </c>
      <c r="K107" s="163">
        <f>H107/H$8</f>
        <v>9.0248214776160393E-3</v>
      </c>
      <c r="L107" s="81"/>
    </row>
    <row r="108" spans="1:12" x14ac:dyDescent="0.25">
      <c r="A108" s="164" t="s">
        <v>105</v>
      </c>
      <c r="B108" s="165" t="s">
        <v>105</v>
      </c>
      <c r="C108" s="166">
        <v>949</v>
      </c>
      <c r="D108" s="166">
        <v>9549</v>
      </c>
      <c r="E108" s="166">
        <v>11561</v>
      </c>
      <c r="F108" s="166">
        <v>6883</v>
      </c>
      <c r="G108" s="166">
        <v>12107</v>
      </c>
      <c r="H108" s="166">
        <v>10498</v>
      </c>
      <c r="I108" s="167">
        <f>IFERROR(H108/G108-1,"-")</f>
        <v>-0.1328983232840506</v>
      </c>
      <c r="J108" s="166">
        <f t="shared" si="35"/>
        <v>-1609</v>
      </c>
      <c r="K108" s="167">
        <f>H108/H$8</f>
        <v>3.2179395378035863E-3</v>
      </c>
      <c r="L108" s="81"/>
    </row>
    <row r="109" spans="1:12" x14ac:dyDescent="0.25">
      <c r="A109" s="164" t="s">
        <v>102</v>
      </c>
      <c r="B109" s="165" t="s">
        <v>102</v>
      </c>
      <c r="C109" s="166">
        <v>29598</v>
      </c>
      <c r="D109" s="166">
        <v>19378</v>
      </c>
      <c r="E109" s="166">
        <v>20033</v>
      </c>
      <c r="F109" s="166">
        <v>20000</v>
      </c>
      <c r="G109" s="166">
        <v>18481</v>
      </c>
      <c r="H109" s="166">
        <v>18944</v>
      </c>
      <c r="I109" s="167">
        <f>IFERROR(H109/G109-1,"-")</f>
        <v>2.5052756885449945E-2</v>
      </c>
      <c r="J109" s="166">
        <f t="shared" si="35"/>
        <v>463</v>
      </c>
      <c r="K109" s="167">
        <f>H109/H$8</f>
        <v>5.8068819398124534E-3</v>
      </c>
      <c r="L109" s="81"/>
    </row>
    <row r="110" spans="1:12" x14ac:dyDescent="0.25">
      <c r="A110" s="164"/>
      <c r="B110" s="161" t="s">
        <v>109</v>
      </c>
      <c r="C110" s="162">
        <v>20578</v>
      </c>
      <c r="D110" s="162">
        <v>64456</v>
      </c>
      <c r="E110" s="162">
        <v>105217</v>
      </c>
      <c r="F110" s="162">
        <v>108882</v>
      </c>
      <c r="G110" s="162">
        <v>119672</v>
      </c>
      <c r="H110" s="162">
        <v>109871</v>
      </c>
      <c r="I110" s="163">
        <f>IFERROR(H110/G110-1,"-")</f>
        <v>-8.1898856875459614E-2</v>
      </c>
      <c r="J110" s="162">
        <f t="shared" si="35"/>
        <v>-9801</v>
      </c>
      <c r="K110" s="163">
        <f>H110/H$8</f>
        <v>3.3678627829874054E-2</v>
      </c>
      <c r="L110" s="81"/>
    </row>
    <row r="111" spans="1:12" s="57" customFormat="1" x14ac:dyDescent="0.25">
      <c r="A111" s="164"/>
      <c r="B111" s="165" t="s">
        <v>112</v>
      </c>
      <c r="C111" s="166">
        <v>5444</v>
      </c>
      <c r="D111" s="166">
        <v>29383</v>
      </c>
      <c r="E111" s="166">
        <v>65185</v>
      </c>
      <c r="F111" s="166">
        <v>75839</v>
      </c>
      <c r="G111" s="166">
        <v>82502</v>
      </c>
      <c r="H111" s="166">
        <v>74484</v>
      </c>
      <c r="I111" s="167">
        <f t="shared" ref="I111:I118" si="36">IFERROR(H111/G111-1,"-")</f>
        <v>-9.7185522775205424E-2</v>
      </c>
      <c r="J111" s="166">
        <f t="shared" si="35"/>
        <v>-8018</v>
      </c>
      <c r="K111" s="167">
        <f t="shared" ref="K111:K118" si="37">H111/H$8</f>
        <v>2.2831492525601287E-2</v>
      </c>
      <c r="L111" s="168"/>
    </row>
    <row r="112" spans="1:12" s="57" customFormat="1" x14ac:dyDescent="0.25">
      <c r="A112" s="164"/>
      <c r="B112" s="165" t="s">
        <v>115</v>
      </c>
      <c r="C112" s="166">
        <v>2629</v>
      </c>
      <c r="D112" s="166">
        <v>3392</v>
      </c>
      <c r="E112" s="166">
        <v>2991</v>
      </c>
      <c r="F112" s="166">
        <v>2725</v>
      </c>
      <c r="G112" s="166">
        <v>4368</v>
      </c>
      <c r="H112" s="166">
        <v>3395</v>
      </c>
      <c r="I112" s="167">
        <f t="shared" si="36"/>
        <v>-0.22275641025641024</v>
      </c>
      <c r="J112" s="166">
        <f t="shared" si="35"/>
        <v>-973</v>
      </c>
      <c r="K112" s="167">
        <f t="shared" si="37"/>
        <v>1.0406653391925296E-3</v>
      </c>
      <c r="L112" s="168"/>
    </row>
    <row r="113" spans="1:12" x14ac:dyDescent="0.25">
      <c r="A113" s="164"/>
      <c r="B113" s="165" t="s">
        <v>118</v>
      </c>
      <c r="C113" s="166">
        <v>1664</v>
      </c>
      <c r="D113" s="166">
        <v>10470</v>
      </c>
      <c r="E113" s="166">
        <v>7591</v>
      </c>
      <c r="F113" s="166">
        <v>8768</v>
      </c>
      <c r="G113" s="166">
        <v>9306</v>
      </c>
      <c r="H113" s="166">
        <v>9120</v>
      </c>
      <c r="I113" s="167">
        <f t="shared" si="36"/>
        <v>-1.9987105093488111E-2</v>
      </c>
      <c r="J113" s="166">
        <f t="shared" si="35"/>
        <v>-186</v>
      </c>
      <c r="K113" s="167">
        <f t="shared" si="37"/>
        <v>2.7955428257543063E-3</v>
      </c>
      <c r="L113" s="81"/>
    </row>
    <row r="114" spans="1:12" x14ac:dyDescent="0.25">
      <c r="A114" s="164"/>
      <c r="B114" s="165" t="s">
        <v>125</v>
      </c>
      <c r="C114" s="166">
        <v>3058</v>
      </c>
      <c r="D114" s="166">
        <v>3790</v>
      </c>
      <c r="E114" s="166">
        <v>1997</v>
      </c>
      <c r="F114" s="166">
        <v>3575</v>
      </c>
      <c r="G114" s="166">
        <v>2598</v>
      </c>
      <c r="H114" s="166">
        <v>3671</v>
      </c>
      <c r="I114" s="167">
        <f t="shared" si="36"/>
        <v>0.41301000769822949</v>
      </c>
      <c r="J114" s="166">
        <f t="shared" si="35"/>
        <v>1073</v>
      </c>
      <c r="K114" s="167">
        <f t="shared" si="37"/>
        <v>1.1252672931298308E-3</v>
      </c>
      <c r="L114" s="81"/>
    </row>
    <row r="115" spans="1:12" x14ac:dyDescent="0.25">
      <c r="A115" s="164"/>
      <c r="B115" s="165" t="s">
        <v>121</v>
      </c>
      <c r="C115" s="166">
        <v>3277</v>
      </c>
      <c r="D115" s="166">
        <v>4263</v>
      </c>
      <c r="E115" s="166">
        <v>3955</v>
      </c>
      <c r="F115" s="166">
        <v>1969</v>
      </c>
      <c r="G115" s="166">
        <v>2079</v>
      </c>
      <c r="H115" s="166">
        <v>3007</v>
      </c>
      <c r="I115" s="167">
        <f t="shared" si="36"/>
        <v>0.4463684463684463</v>
      </c>
      <c r="J115" s="166">
        <f t="shared" si="35"/>
        <v>928</v>
      </c>
      <c r="K115" s="167">
        <f t="shared" si="37"/>
        <v>9.2173215757052616E-4</v>
      </c>
      <c r="L115" s="81"/>
    </row>
    <row r="116" spans="1:12" x14ac:dyDescent="0.25">
      <c r="A116" s="164"/>
      <c r="B116" s="165" t="s">
        <v>130</v>
      </c>
      <c r="C116" s="166">
        <v>3</v>
      </c>
      <c r="D116" s="166">
        <v>69</v>
      </c>
      <c r="E116" s="166">
        <v>633</v>
      </c>
      <c r="F116" s="166">
        <v>124</v>
      </c>
      <c r="G116" s="166">
        <v>7</v>
      </c>
      <c r="H116" s="166">
        <v>62</v>
      </c>
      <c r="I116" s="167">
        <f t="shared" si="36"/>
        <v>7.8571428571428577</v>
      </c>
      <c r="J116" s="166">
        <f t="shared" si="35"/>
        <v>55</v>
      </c>
      <c r="K116" s="167">
        <f t="shared" si="37"/>
        <v>1.9004786754031467E-5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5</v>
      </c>
      <c r="E117" s="166">
        <v>38</v>
      </c>
      <c r="F117" s="166">
        <v>106</v>
      </c>
      <c r="G117" s="166">
        <v>22</v>
      </c>
      <c r="H117" s="166">
        <v>4</v>
      </c>
      <c r="I117" s="167">
        <f t="shared" si="36"/>
        <v>-0.81818181818181812</v>
      </c>
      <c r="J117" s="166">
        <f t="shared" si="35"/>
        <v>-18</v>
      </c>
      <c r="K117" s="167">
        <f t="shared" si="37"/>
        <v>1.226115274453643E-6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4503</v>
      </c>
      <c r="D118" s="171">
        <f t="shared" ref="D118:H118" si="39">D110-SUM(D111:D117)</f>
        <v>13084</v>
      </c>
      <c r="E118" s="171">
        <f t="shared" si="39"/>
        <v>22827</v>
      </c>
      <c r="F118" s="171">
        <f t="shared" si="39"/>
        <v>15776</v>
      </c>
      <c r="G118" s="171">
        <f t="shared" si="39"/>
        <v>18790</v>
      </c>
      <c r="H118" s="171">
        <f t="shared" si="39"/>
        <v>16128</v>
      </c>
      <c r="I118" s="172">
        <f t="shared" si="36"/>
        <v>-0.14167110164981378</v>
      </c>
      <c r="J118" s="171">
        <f>H118-G118</f>
        <v>-2662</v>
      </c>
      <c r="K118" s="172">
        <f t="shared" si="37"/>
        <v>4.9436967865970887E-3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15225</v>
      </c>
      <c r="D120" s="178">
        <v>36151</v>
      </c>
      <c r="E120" s="178">
        <v>41695</v>
      </c>
      <c r="F120" s="178">
        <v>43373</v>
      </c>
      <c r="G120" s="178">
        <v>42595</v>
      </c>
      <c r="H120" s="178">
        <v>49206</v>
      </c>
      <c r="I120" s="179">
        <f>IFERROR(H120/G120-1,"-")</f>
        <v>0.15520601009508161</v>
      </c>
      <c r="J120" s="178">
        <f>H120-G120</f>
        <v>6611</v>
      </c>
      <c r="K120" s="179">
        <f>H120/H$8</f>
        <v>1.508305704869149E-2</v>
      </c>
      <c r="L120" s="81"/>
    </row>
    <row r="121" spans="1:12" x14ac:dyDescent="0.25">
      <c r="A121" s="164" t="s">
        <v>98</v>
      </c>
      <c r="B121" s="161" t="s">
        <v>99</v>
      </c>
      <c r="C121" s="162">
        <v>9653</v>
      </c>
      <c r="D121" s="162">
        <v>22058</v>
      </c>
      <c r="E121" s="162">
        <v>20956</v>
      </c>
      <c r="F121" s="162">
        <v>22168</v>
      </c>
      <c r="G121" s="162">
        <v>21698</v>
      </c>
      <c r="H121" s="162">
        <v>27336</v>
      </c>
      <c r="I121" s="163">
        <f>IFERROR(H121/G121-1,"-")</f>
        <v>0.25983961655452115</v>
      </c>
      <c r="J121" s="162">
        <f t="shared" ref="J121:J131" si="40">H121-G121</f>
        <v>5638</v>
      </c>
      <c r="K121" s="163">
        <f>H121/H$8</f>
        <v>8.379271785616196E-3</v>
      </c>
      <c r="L121" s="81"/>
    </row>
    <row r="122" spans="1:12" x14ac:dyDescent="0.25">
      <c r="A122" s="164" t="s">
        <v>105</v>
      </c>
      <c r="B122" s="165" t="s">
        <v>105</v>
      </c>
      <c r="C122" s="166">
        <v>1941</v>
      </c>
      <c r="D122" s="166">
        <v>9642</v>
      </c>
      <c r="E122" s="166">
        <v>11778</v>
      </c>
      <c r="F122" s="166">
        <v>8620</v>
      </c>
      <c r="G122" s="166">
        <v>11993</v>
      </c>
      <c r="H122" s="166">
        <v>14272</v>
      </c>
      <c r="I122" s="167">
        <f>IFERROR(H122/G122-1,"-")</f>
        <v>0.19002751605102985</v>
      </c>
      <c r="J122" s="166">
        <f t="shared" si="40"/>
        <v>2279</v>
      </c>
      <c r="K122" s="167">
        <f>H122/H$8</f>
        <v>4.3747792992505988E-3</v>
      </c>
      <c r="L122" s="81"/>
    </row>
    <row r="123" spans="1:12" x14ac:dyDescent="0.25">
      <c r="A123" s="164" t="s">
        <v>102</v>
      </c>
      <c r="B123" s="165" t="s">
        <v>102</v>
      </c>
      <c r="C123" s="166">
        <v>7712</v>
      </c>
      <c r="D123" s="166">
        <v>12416</v>
      </c>
      <c r="E123" s="166">
        <v>9178</v>
      </c>
      <c r="F123" s="166">
        <v>13548</v>
      </c>
      <c r="G123" s="166">
        <v>9705</v>
      </c>
      <c r="H123" s="166">
        <v>13064</v>
      </c>
      <c r="I123" s="167">
        <f>IFERROR(H123/G123-1,"-")</f>
        <v>0.34611025244719218</v>
      </c>
      <c r="J123" s="166">
        <f t="shared" si="40"/>
        <v>3359</v>
      </c>
      <c r="K123" s="167">
        <f>H123/H$8</f>
        <v>4.0044924863655981E-3</v>
      </c>
      <c r="L123" s="81"/>
    </row>
    <row r="124" spans="1:12" x14ac:dyDescent="0.25">
      <c r="A124" s="164"/>
      <c r="B124" s="161" t="s">
        <v>109</v>
      </c>
      <c r="C124" s="162">
        <v>5572</v>
      </c>
      <c r="D124" s="162">
        <v>14093</v>
      </c>
      <c r="E124" s="162">
        <v>20739</v>
      </c>
      <c r="F124" s="162">
        <v>21205</v>
      </c>
      <c r="G124" s="162">
        <v>20897</v>
      </c>
      <c r="H124" s="162">
        <v>21870</v>
      </c>
      <c r="I124" s="163">
        <f>IFERROR(H124/G124-1,"-")</f>
        <v>4.656170742211807E-2</v>
      </c>
      <c r="J124" s="162">
        <f t="shared" si="40"/>
        <v>973</v>
      </c>
      <c r="K124" s="163">
        <f>H124/H$8</f>
        <v>6.7037852630752936E-3</v>
      </c>
      <c r="L124" s="81"/>
    </row>
    <row r="125" spans="1:12" s="57" customFormat="1" x14ac:dyDescent="0.25">
      <c r="A125" s="164"/>
      <c r="B125" s="165" t="s">
        <v>112</v>
      </c>
      <c r="C125" s="166">
        <v>231</v>
      </c>
      <c r="D125" s="166">
        <v>874</v>
      </c>
      <c r="E125" s="166">
        <v>2814</v>
      </c>
      <c r="F125" s="166">
        <v>4366</v>
      </c>
      <c r="G125" s="166">
        <v>2083</v>
      </c>
      <c r="H125" s="166">
        <v>2058</v>
      </c>
      <c r="I125" s="167">
        <f t="shared" ref="I125:I132" si="41">IFERROR(H125/G125-1,"-")</f>
        <v>-1.2001920307249114E-2</v>
      </c>
      <c r="J125" s="166">
        <f t="shared" si="40"/>
        <v>-25</v>
      </c>
      <c r="K125" s="167">
        <f t="shared" ref="K125:K132" si="42">H125/H$8</f>
        <v>6.3083630870639938E-4</v>
      </c>
      <c r="L125" s="168"/>
    </row>
    <row r="126" spans="1:12" s="57" customFormat="1" x14ac:dyDescent="0.25">
      <c r="A126" s="164"/>
      <c r="B126" s="165" t="s">
        <v>115</v>
      </c>
      <c r="C126" s="166">
        <v>423</v>
      </c>
      <c r="D126" s="166">
        <v>1631</v>
      </c>
      <c r="E126" s="166">
        <v>1858</v>
      </c>
      <c r="F126" s="166">
        <v>2985</v>
      </c>
      <c r="G126" s="166">
        <v>2860</v>
      </c>
      <c r="H126" s="166">
        <v>1868</v>
      </c>
      <c r="I126" s="167">
        <f t="shared" si="41"/>
        <v>-0.34685314685314683</v>
      </c>
      <c r="J126" s="166">
        <f t="shared" si="40"/>
        <v>-992</v>
      </c>
      <c r="K126" s="167">
        <f t="shared" si="42"/>
        <v>5.7259583316985132E-4</v>
      </c>
      <c r="L126" s="168"/>
    </row>
    <row r="127" spans="1:12" x14ac:dyDescent="0.25">
      <c r="A127" s="164"/>
      <c r="B127" s="165" t="s">
        <v>118</v>
      </c>
      <c r="C127" s="166">
        <v>432</v>
      </c>
      <c r="D127" s="166">
        <v>2603</v>
      </c>
      <c r="E127" s="166">
        <v>2883</v>
      </c>
      <c r="F127" s="166">
        <v>3093</v>
      </c>
      <c r="G127" s="166">
        <v>3962</v>
      </c>
      <c r="H127" s="166">
        <v>4537</v>
      </c>
      <c r="I127" s="167">
        <f t="shared" si="41"/>
        <v>0.14512872286723866</v>
      </c>
      <c r="J127" s="166">
        <f t="shared" si="40"/>
        <v>575</v>
      </c>
      <c r="K127" s="167">
        <f t="shared" si="42"/>
        <v>1.3907212500490445E-3</v>
      </c>
      <c r="L127" s="81"/>
    </row>
    <row r="128" spans="1:12" x14ac:dyDescent="0.25">
      <c r="A128" s="164"/>
      <c r="B128" s="165" t="s">
        <v>125</v>
      </c>
      <c r="C128" s="166">
        <v>77</v>
      </c>
      <c r="D128" s="166">
        <v>407</v>
      </c>
      <c r="E128" s="166">
        <v>636</v>
      </c>
      <c r="F128" s="166">
        <v>720</v>
      </c>
      <c r="G128" s="166">
        <v>977</v>
      </c>
      <c r="H128" s="166">
        <v>935</v>
      </c>
      <c r="I128" s="167">
        <f t="shared" si="41"/>
        <v>-4.2988741044012291E-2</v>
      </c>
      <c r="J128" s="166">
        <f t="shared" si="40"/>
        <v>-42</v>
      </c>
      <c r="K128" s="167">
        <f t="shared" si="42"/>
        <v>2.8660444540353907E-4</v>
      </c>
      <c r="L128" s="81"/>
    </row>
    <row r="129" spans="1:12" x14ac:dyDescent="0.25">
      <c r="A129" s="164"/>
      <c r="B129" s="165" t="s">
        <v>121</v>
      </c>
      <c r="C129" s="166">
        <v>126</v>
      </c>
      <c r="D129" s="166">
        <v>289</v>
      </c>
      <c r="E129" s="166">
        <v>450</v>
      </c>
      <c r="F129" s="166">
        <v>416</v>
      </c>
      <c r="G129" s="166">
        <v>463</v>
      </c>
      <c r="H129" s="166">
        <v>603</v>
      </c>
      <c r="I129" s="167">
        <f t="shared" si="41"/>
        <v>0.30237580993520519</v>
      </c>
      <c r="J129" s="166">
        <f t="shared" si="40"/>
        <v>140</v>
      </c>
      <c r="K129" s="167">
        <f t="shared" si="42"/>
        <v>1.8483687762388669E-4</v>
      </c>
      <c r="L129" s="81"/>
    </row>
    <row r="130" spans="1:12" x14ac:dyDescent="0.25">
      <c r="A130" s="164"/>
      <c r="B130" s="165" t="s">
        <v>130</v>
      </c>
      <c r="C130" s="166">
        <v>11</v>
      </c>
      <c r="D130" s="166">
        <v>72</v>
      </c>
      <c r="E130" s="166">
        <v>75</v>
      </c>
      <c r="F130" s="166">
        <v>234</v>
      </c>
      <c r="G130" s="166">
        <v>102</v>
      </c>
      <c r="H130" s="166">
        <v>101</v>
      </c>
      <c r="I130" s="167">
        <f t="shared" si="41"/>
        <v>-9.8039215686274161E-3</v>
      </c>
      <c r="J130" s="166">
        <f t="shared" si="40"/>
        <v>-1</v>
      </c>
      <c r="K130" s="167">
        <f t="shared" si="42"/>
        <v>3.0959410679954487E-5</v>
      </c>
      <c r="L130" s="81"/>
    </row>
    <row r="131" spans="1:12" x14ac:dyDescent="0.25">
      <c r="A131" s="164" t="s">
        <v>146</v>
      </c>
      <c r="B131" s="165" t="s">
        <v>133</v>
      </c>
      <c r="C131" s="166">
        <v>24</v>
      </c>
      <c r="D131" s="166">
        <v>62</v>
      </c>
      <c r="E131" s="166">
        <v>25</v>
      </c>
      <c r="F131" s="166">
        <v>102</v>
      </c>
      <c r="G131" s="166">
        <v>168</v>
      </c>
      <c r="H131" s="166">
        <v>34</v>
      </c>
      <c r="I131" s="167">
        <f t="shared" si="41"/>
        <v>-0.79761904761904767</v>
      </c>
      <c r="J131" s="166">
        <f t="shared" si="40"/>
        <v>-134</v>
      </c>
      <c r="K131" s="167">
        <f t="shared" si="42"/>
        <v>1.0421979832855966E-5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4248</v>
      </c>
      <c r="D132" s="171">
        <f t="shared" ref="D132:H132" si="44">D124-SUM(D125:D131)</f>
        <v>8155</v>
      </c>
      <c r="E132" s="171">
        <f t="shared" si="44"/>
        <v>11998</v>
      </c>
      <c r="F132" s="171">
        <f t="shared" si="44"/>
        <v>9289</v>
      </c>
      <c r="G132" s="171">
        <f t="shared" si="44"/>
        <v>10282</v>
      </c>
      <c r="H132" s="171">
        <f t="shared" si="44"/>
        <v>11734</v>
      </c>
      <c r="I132" s="172">
        <f t="shared" si="41"/>
        <v>0.14121766193347596</v>
      </c>
      <c r="J132" s="171">
        <f>H132-G132</f>
        <v>1452</v>
      </c>
      <c r="K132" s="172">
        <f t="shared" si="42"/>
        <v>3.5968091576097619E-3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60513</v>
      </c>
      <c r="D134" s="178">
        <v>94829</v>
      </c>
      <c r="E134" s="178">
        <v>178525</v>
      </c>
      <c r="F134" s="178">
        <v>181874</v>
      </c>
      <c r="G134" s="178">
        <v>179514</v>
      </c>
      <c r="H134" s="178">
        <v>189132</v>
      </c>
      <c r="I134" s="179">
        <f>IFERROR(H134/G134-1,"-")</f>
        <v>5.3577993916908984E-2</v>
      </c>
      <c r="J134" s="178">
        <f>H134-G134</f>
        <v>9618</v>
      </c>
      <c r="K134" s="179">
        <f>H134/H$8</f>
        <v>5.7974408521991601E-2</v>
      </c>
      <c r="L134" s="81"/>
    </row>
    <row r="135" spans="1:12" x14ac:dyDescent="0.25">
      <c r="A135" s="164" t="s">
        <v>98</v>
      </c>
      <c r="B135" s="161" t="s">
        <v>99</v>
      </c>
      <c r="C135" s="162">
        <v>24732</v>
      </c>
      <c r="D135" s="162">
        <v>32710</v>
      </c>
      <c r="E135" s="162">
        <v>22263</v>
      </c>
      <c r="F135" s="162">
        <v>17040</v>
      </c>
      <c r="G135" s="162">
        <v>17997</v>
      </c>
      <c r="H135" s="162">
        <v>22722</v>
      </c>
      <c r="I135" s="163">
        <f>IFERROR(H135/G135-1,"-")</f>
        <v>0.26254375729288215</v>
      </c>
      <c r="J135" s="162">
        <f t="shared" ref="J135:J145" si="45">H135-G135</f>
        <v>4725</v>
      </c>
      <c r="K135" s="163">
        <f>H135/H$8</f>
        <v>6.9649478165339195E-3</v>
      </c>
      <c r="L135" s="81"/>
    </row>
    <row r="136" spans="1:12" x14ac:dyDescent="0.25">
      <c r="A136" s="164" t="s">
        <v>105</v>
      </c>
      <c r="B136" s="165" t="s">
        <v>105</v>
      </c>
      <c r="C136" s="166">
        <v>16678</v>
      </c>
      <c r="D136" s="166">
        <v>18094</v>
      </c>
      <c r="E136" s="166">
        <v>13552</v>
      </c>
      <c r="F136" s="166">
        <v>8431</v>
      </c>
      <c r="G136" s="166">
        <v>7937</v>
      </c>
      <c r="H136" s="166">
        <v>10889</v>
      </c>
      <c r="I136" s="167">
        <f>IFERROR(H136/G136-1,"-")</f>
        <v>0.37192894040569491</v>
      </c>
      <c r="J136" s="166">
        <f t="shared" si="45"/>
        <v>2952</v>
      </c>
      <c r="K136" s="167">
        <f>H136/H$8</f>
        <v>3.3377923058814296E-3</v>
      </c>
      <c r="L136" s="81"/>
    </row>
    <row r="137" spans="1:12" x14ac:dyDescent="0.25">
      <c r="A137" s="164" t="s">
        <v>102</v>
      </c>
      <c r="B137" s="165" t="s">
        <v>102</v>
      </c>
      <c r="C137" s="166">
        <v>8054</v>
      </c>
      <c r="D137" s="166">
        <v>14616</v>
      </c>
      <c r="E137" s="166">
        <v>8711</v>
      </c>
      <c r="F137" s="166">
        <v>8609</v>
      </c>
      <c r="G137" s="166">
        <v>10060</v>
      </c>
      <c r="H137" s="166">
        <v>11833</v>
      </c>
      <c r="I137" s="167">
        <f>IFERROR(H137/G137-1,"-")</f>
        <v>0.17624254473161027</v>
      </c>
      <c r="J137" s="166">
        <f t="shared" si="45"/>
        <v>1773</v>
      </c>
      <c r="K137" s="167">
        <f>H137/H$8</f>
        <v>3.6271555106524894E-3</v>
      </c>
      <c r="L137" s="81"/>
    </row>
    <row r="138" spans="1:12" x14ac:dyDescent="0.25">
      <c r="A138" s="164"/>
      <c r="B138" s="161" t="s">
        <v>109</v>
      </c>
      <c r="C138" s="162">
        <v>35781</v>
      </c>
      <c r="D138" s="162">
        <v>62119</v>
      </c>
      <c r="E138" s="162">
        <v>156262</v>
      </c>
      <c r="F138" s="162">
        <v>164834</v>
      </c>
      <c r="G138" s="162">
        <v>161517</v>
      </c>
      <c r="H138" s="162">
        <v>166410</v>
      </c>
      <c r="I138" s="163">
        <f>IFERROR(H138/G138-1,"-")</f>
        <v>3.0294024777577588E-2</v>
      </c>
      <c r="J138" s="162">
        <f t="shared" si="45"/>
        <v>4893</v>
      </c>
      <c r="K138" s="163">
        <f>H138/H$8</f>
        <v>5.1009460705457685E-2</v>
      </c>
      <c r="L138" s="81"/>
    </row>
    <row r="139" spans="1:12" s="57" customFormat="1" x14ac:dyDescent="0.25">
      <c r="A139" s="164"/>
      <c r="B139" s="165" t="s">
        <v>112</v>
      </c>
      <c r="C139" s="166">
        <v>2044</v>
      </c>
      <c r="D139" s="166">
        <v>14623</v>
      </c>
      <c r="E139" s="166">
        <v>78894</v>
      </c>
      <c r="F139" s="166">
        <v>76684</v>
      </c>
      <c r="G139" s="166">
        <v>82370</v>
      </c>
      <c r="H139" s="166">
        <v>87951</v>
      </c>
      <c r="I139" s="167">
        <f t="shared" ref="I139:I146" si="46">IFERROR(H139/G139-1,"-")</f>
        <v>6.7755250698069647E-2</v>
      </c>
      <c r="J139" s="166">
        <f t="shared" si="45"/>
        <v>5581</v>
      </c>
      <c r="K139" s="167">
        <f t="shared" ref="K139:K146" si="47">H139/H$8</f>
        <v>2.695951612586809E-2</v>
      </c>
      <c r="L139" s="168"/>
    </row>
    <row r="140" spans="1:12" s="57" customFormat="1" x14ac:dyDescent="0.25">
      <c r="A140" s="164"/>
      <c r="B140" s="165" t="s">
        <v>115</v>
      </c>
      <c r="C140" s="166">
        <v>6670</v>
      </c>
      <c r="D140" s="166">
        <v>5971</v>
      </c>
      <c r="E140" s="166">
        <v>9424</v>
      </c>
      <c r="F140" s="166">
        <v>15009</v>
      </c>
      <c r="G140" s="166">
        <v>11599</v>
      </c>
      <c r="H140" s="166">
        <v>14741</v>
      </c>
      <c r="I140" s="167">
        <f t="shared" si="46"/>
        <v>0.27088542115699621</v>
      </c>
      <c r="J140" s="166">
        <f t="shared" si="45"/>
        <v>3142</v>
      </c>
      <c r="K140" s="167">
        <f t="shared" si="47"/>
        <v>4.5185413151802882E-3</v>
      </c>
      <c r="L140" s="168"/>
    </row>
    <row r="141" spans="1:12" x14ac:dyDescent="0.25">
      <c r="A141" s="164"/>
      <c r="B141" s="165" t="s">
        <v>118</v>
      </c>
      <c r="C141" s="166">
        <v>6745</v>
      </c>
      <c r="D141" s="166">
        <v>12347</v>
      </c>
      <c r="E141" s="166">
        <v>18095</v>
      </c>
      <c r="F141" s="166">
        <v>16431</v>
      </c>
      <c r="G141" s="166">
        <v>16901</v>
      </c>
      <c r="H141" s="166">
        <v>16604</v>
      </c>
      <c r="I141" s="167">
        <f t="shared" si="46"/>
        <v>-1.7572924679013058E-2</v>
      </c>
      <c r="J141" s="166">
        <f t="shared" si="45"/>
        <v>-297</v>
      </c>
      <c r="K141" s="167">
        <f t="shared" si="47"/>
        <v>5.089604504257072E-3</v>
      </c>
      <c r="L141" s="81"/>
    </row>
    <row r="142" spans="1:12" x14ac:dyDescent="0.25">
      <c r="A142" s="164"/>
      <c r="B142" s="165" t="s">
        <v>125</v>
      </c>
      <c r="C142" s="166">
        <v>1357</v>
      </c>
      <c r="D142" s="166">
        <v>1257</v>
      </c>
      <c r="E142" s="166">
        <v>7259</v>
      </c>
      <c r="F142" s="166">
        <v>11019</v>
      </c>
      <c r="G142" s="166">
        <v>4873</v>
      </c>
      <c r="H142" s="166">
        <v>5372</v>
      </c>
      <c r="I142" s="167">
        <f t="shared" si="46"/>
        <v>0.10240098501949513</v>
      </c>
      <c r="J142" s="166">
        <f t="shared" si="45"/>
        <v>499</v>
      </c>
      <c r="K142" s="167">
        <f t="shared" si="47"/>
        <v>1.6466728135912426E-3</v>
      </c>
      <c r="L142" s="81"/>
    </row>
    <row r="143" spans="1:12" x14ac:dyDescent="0.25">
      <c r="A143" s="164"/>
      <c r="B143" s="165" t="s">
        <v>121</v>
      </c>
      <c r="C143" s="166">
        <v>2699</v>
      </c>
      <c r="D143" s="166">
        <v>2890</v>
      </c>
      <c r="E143" s="166">
        <v>2347</v>
      </c>
      <c r="F143" s="166">
        <v>3754</v>
      </c>
      <c r="G143" s="166">
        <v>3150</v>
      </c>
      <c r="H143" s="166">
        <v>2359</v>
      </c>
      <c r="I143" s="167">
        <f t="shared" si="46"/>
        <v>-0.25111111111111106</v>
      </c>
      <c r="J143" s="166">
        <f t="shared" si="45"/>
        <v>-791</v>
      </c>
      <c r="K143" s="167">
        <f t="shared" si="47"/>
        <v>7.2310148310903593E-4</v>
      </c>
      <c r="L143" s="81"/>
    </row>
    <row r="144" spans="1:12" x14ac:dyDescent="0.25">
      <c r="A144" s="164"/>
      <c r="B144" s="165" t="s">
        <v>130</v>
      </c>
      <c r="C144" s="166">
        <v>9</v>
      </c>
      <c r="D144" s="166">
        <v>10</v>
      </c>
      <c r="E144" s="166">
        <v>164</v>
      </c>
      <c r="F144" s="166">
        <v>110</v>
      </c>
      <c r="G144" s="166">
        <v>161</v>
      </c>
      <c r="H144" s="166">
        <v>114</v>
      </c>
      <c r="I144" s="167">
        <f t="shared" si="46"/>
        <v>-0.29192546583850931</v>
      </c>
      <c r="J144" s="166">
        <f t="shared" si="45"/>
        <v>-47</v>
      </c>
      <c r="K144" s="167">
        <f t="shared" si="47"/>
        <v>3.4944285321928826E-5</v>
      </c>
      <c r="L144" s="81"/>
    </row>
    <row r="145" spans="1:12" x14ac:dyDescent="0.25">
      <c r="A145" s="164" t="s">
        <v>146</v>
      </c>
      <c r="B145" s="165" t="s">
        <v>133</v>
      </c>
      <c r="C145" s="166">
        <v>17</v>
      </c>
      <c r="D145" s="166">
        <v>0</v>
      </c>
      <c r="E145" s="166">
        <v>101</v>
      </c>
      <c r="F145" s="166">
        <v>188</v>
      </c>
      <c r="G145" s="166">
        <v>3</v>
      </c>
      <c r="H145" s="166">
        <v>76</v>
      </c>
      <c r="I145" s="167">
        <f t="shared" si="46"/>
        <v>24.333333333333332</v>
      </c>
      <c r="J145" s="166">
        <f t="shared" si="45"/>
        <v>73</v>
      </c>
      <c r="K145" s="167">
        <f t="shared" si="47"/>
        <v>2.3296190214619218E-5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16240</v>
      </c>
      <c r="D146" s="171">
        <f t="shared" ref="D146:H146" si="49">D138-SUM(D139:D145)</f>
        <v>25021</v>
      </c>
      <c r="E146" s="171">
        <f t="shared" si="49"/>
        <v>39978</v>
      </c>
      <c r="F146" s="171">
        <f t="shared" si="49"/>
        <v>41639</v>
      </c>
      <c r="G146" s="171">
        <f t="shared" si="49"/>
        <v>42460</v>
      </c>
      <c r="H146" s="171">
        <f t="shared" si="49"/>
        <v>39193</v>
      </c>
      <c r="I146" s="172">
        <f t="shared" si="46"/>
        <v>-7.6943005181347113E-2</v>
      </c>
      <c r="J146" s="171">
        <f>H146-G146</f>
        <v>-3267</v>
      </c>
      <c r="K146" s="172">
        <f t="shared" si="47"/>
        <v>1.2013783987915408E-2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17677</v>
      </c>
      <c r="D148" s="178">
        <v>36774</v>
      </c>
      <c r="E148" s="178">
        <v>59525</v>
      </c>
      <c r="F148" s="178">
        <v>62407</v>
      </c>
      <c r="G148" s="178">
        <v>54211</v>
      </c>
      <c r="H148" s="178">
        <v>69712</v>
      </c>
      <c r="I148" s="179">
        <f>IFERROR(H148/G148-1,"-")</f>
        <v>0.28593827820921947</v>
      </c>
      <c r="J148" s="178">
        <f>H148-G148</f>
        <v>15501</v>
      </c>
      <c r="K148" s="179">
        <f>H148/H$8</f>
        <v>2.1368737003178092E-2</v>
      </c>
      <c r="L148" s="81"/>
    </row>
    <row r="149" spans="1:12" x14ac:dyDescent="0.25">
      <c r="A149" s="164" t="s">
        <v>98</v>
      </c>
      <c r="B149" s="161" t="s">
        <v>99</v>
      </c>
      <c r="C149" s="162">
        <v>8808</v>
      </c>
      <c r="D149" s="162">
        <v>16426</v>
      </c>
      <c r="E149" s="162">
        <v>26363</v>
      </c>
      <c r="F149" s="162">
        <v>30340</v>
      </c>
      <c r="G149" s="162">
        <v>16695</v>
      </c>
      <c r="H149" s="162">
        <v>25262</v>
      </c>
      <c r="I149" s="163">
        <f>IFERROR(H149/G149-1,"-")</f>
        <v>0.51314764899670551</v>
      </c>
      <c r="J149" s="162">
        <f t="shared" ref="J149:J159" si="50">H149-G149</f>
        <v>8567</v>
      </c>
      <c r="K149" s="163">
        <f>H149/H$8</f>
        <v>7.7435310158119825E-3</v>
      </c>
      <c r="L149" s="81"/>
    </row>
    <row r="150" spans="1:12" x14ac:dyDescent="0.25">
      <c r="A150" s="164" t="s">
        <v>105</v>
      </c>
      <c r="B150" s="165" t="s">
        <v>105</v>
      </c>
      <c r="C150" s="166">
        <v>3935</v>
      </c>
      <c r="D150" s="166">
        <v>7866</v>
      </c>
      <c r="E150" s="166">
        <v>17928</v>
      </c>
      <c r="F150" s="166">
        <v>23566</v>
      </c>
      <c r="G150" s="166">
        <v>7318</v>
      </c>
      <c r="H150" s="166">
        <v>11376</v>
      </c>
      <c r="I150" s="167">
        <f>IFERROR(H150/G150-1,"-")</f>
        <v>0.55452309374145936</v>
      </c>
      <c r="J150" s="166">
        <f t="shared" si="50"/>
        <v>4058</v>
      </c>
      <c r="K150" s="167">
        <f>H150/H$8</f>
        <v>3.4870718405461609E-3</v>
      </c>
      <c r="L150" s="81"/>
    </row>
    <row r="151" spans="1:12" x14ac:dyDescent="0.25">
      <c r="A151" s="164" t="s">
        <v>102</v>
      </c>
      <c r="B151" s="165" t="s">
        <v>102</v>
      </c>
      <c r="C151" s="166">
        <v>4873</v>
      </c>
      <c r="D151" s="166">
        <v>8560</v>
      </c>
      <c r="E151" s="166">
        <v>8435</v>
      </c>
      <c r="F151" s="166">
        <v>6774</v>
      </c>
      <c r="G151" s="166">
        <v>9377</v>
      </c>
      <c r="H151" s="166">
        <v>13886</v>
      </c>
      <c r="I151" s="167">
        <f>IFERROR(H151/G151-1,"-")</f>
        <v>0.48085741708435537</v>
      </c>
      <c r="J151" s="166">
        <f t="shared" si="50"/>
        <v>4509</v>
      </c>
      <c r="K151" s="167">
        <f>H151/H$8</f>
        <v>4.2564591752658216E-3</v>
      </c>
      <c r="L151" s="81"/>
    </row>
    <row r="152" spans="1:12" x14ac:dyDescent="0.25">
      <c r="A152" s="164"/>
      <c r="B152" s="161" t="s">
        <v>109</v>
      </c>
      <c r="C152" s="162">
        <v>8869</v>
      </c>
      <c r="D152" s="162">
        <v>20348</v>
      </c>
      <c r="E152" s="162">
        <v>33162</v>
      </c>
      <c r="F152" s="162">
        <v>32067</v>
      </c>
      <c r="G152" s="162">
        <v>37516</v>
      </c>
      <c r="H152" s="162">
        <v>44450</v>
      </c>
      <c r="I152" s="163">
        <f>IFERROR(H152/G152-1,"-")</f>
        <v>0.18482780680243094</v>
      </c>
      <c r="J152" s="162">
        <f t="shared" si="50"/>
        <v>6934</v>
      </c>
      <c r="K152" s="163">
        <f>H152/H$8</f>
        <v>1.3625205987366109E-2</v>
      </c>
      <c r="L152" s="81"/>
    </row>
    <row r="153" spans="1:12" s="57" customFormat="1" x14ac:dyDescent="0.25">
      <c r="A153" s="164"/>
      <c r="B153" s="165" t="s">
        <v>112</v>
      </c>
      <c r="C153" s="166">
        <v>188</v>
      </c>
      <c r="D153" s="166">
        <v>2061</v>
      </c>
      <c r="E153" s="166">
        <v>12466</v>
      </c>
      <c r="F153" s="166">
        <v>11482</v>
      </c>
      <c r="G153" s="166">
        <v>10741</v>
      </c>
      <c r="H153" s="166">
        <v>7767</v>
      </c>
      <c r="I153" s="167">
        <f t="shared" ref="I153:I160" si="51">IFERROR(H153/G153-1,"-")</f>
        <v>-0.27688297179033605</v>
      </c>
      <c r="J153" s="166">
        <f t="shared" si="50"/>
        <v>-2974</v>
      </c>
      <c r="K153" s="167">
        <f t="shared" ref="K153:K160" si="52">H153/H$8</f>
        <v>2.3808093341703613E-3</v>
      </c>
      <c r="L153" s="168"/>
    </row>
    <row r="154" spans="1:12" s="57" customFormat="1" x14ac:dyDescent="0.25">
      <c r="A154" s="164"/>
      <c r="B154" s="165" t="s">
        <v>115</v>
      </c>
      <c r="C154" s="166">
        <v>1109</v>
      </c>
      <c r="D154" s="166">
        <v>3808</v>
      </c>
      <c r="E154" s="166">
        <v>5049</v>
      </c>
      <c r="F154" s="166">
        <v>4932</v>
      </c>
      <c r="G154" s="166">
        <v>4849</v>
      </c>
      <c r="H154" s="166">
        <v>4443</v>
      </c>
      <c r="I154" s="167">
        <f t="shared" si="51"/>
        <v>-8.3728603835842463E-2</v>
      </c>
      <c r="J154" s="166">
        <f t="shared" si="50"/>
        <v>-406</v>
      </c>
      <c r="K154" s="167">
        <f t="shared" si="52"/>
        <v>1.3619075410993839E-3</v>
      </c>
      <c r="L154" s="168"/>
    </row>
    <row r="155" spans="1:12" x14ac:dyDescent="0.25">
      <c r="A155" s="164"/>
      <c r="B155" s="165" t="s">
        <v>118</v>
      </c>
      <c r="C155" s="166">
        <v>1024</v>
      </c>
      <c r="D155" s="166">
        <v>4003</v>
      </c>
      <c r="E155" s="166">
        <v>5666</v>
      </c>
      <c r="F155" s="166">
        <v>7006</v>
      </c>
      <c r="G155" s="166">
        <v>7941</v>
      </c>
      <c r="H155" s="166">
        <v>20356</v>
      </c>
      <c r="I155" s="167">
        <f t="shared" si="51"/>
        <v>1.5634051127062083</v>
      </c>
      <c r="J155" s="166">
        <f t="shared" si="50"/>
        <v>12415</v>
      </c>
      <c r="K155" s="167">
        <f t="shared" si="52"/>
        <v>6.2397006316945898E-3</v>
      </c>
      <c r="L155" s="81"/>
    </row>
    <row r="156" spans="1:12" x14ac:dyDescent="0.25">
      <c r="A156" s="164"/>
      <c r="B156" s="165" t="s">
        <v>125</v>
      </c>
      <c r="C156" s="166">
        <v>141</v>
      </c>
      <c r="D156" s="166">
        <v>589</v>
      </c>
      <c r="E156" s="166">
        <v>834</v>
      </c>
      <c r="F156" s="166">
        <v>1130</v>
      </c>
      <c r="G156" s="166">
        <v>1221</v>
      </c>
      <c r="H156" s="166">
        <v>852</v>
      </c>
      <c r="I156" s="167">
        <f t="shared" si="51"/>
        <v>-0.30221130221130221</v>
      </c>
      <c r="J156" s="166">
        <f t="shared" si="50"/>
        <v>-369</v>
      </c>
      <c r="K156" s="167">
        <f t="shared" si="52"/>
        <v>2.6116255345862599E-4</v>
      </c>
      <c r="L156" s="81"/>
    </row>
    <row r="157" spans="1:12" x14ac:dyDescent="0.25">
      <c r="A157" s="164"/>
      <c r="B157" s="165" t="s">
        <v>121</v>
      </c>
      <c r="C157" s="166">
        <v>1396</v>
      </c>
      <c r="D157" s="166">
        <v>3333</v>
      </c>
      <c r="E157" s="166">
        <v>4419</v>
      </c>
      <c r="F157" s="166">
        <v>1350</v>
      </c>
      <c r="G157" s="166">
        <v>4795</v>
      </c>
      <c r="H157" s="166">
        <v>2830</v>
      </c>
      <c r="I157" s="167">
        <f t="shared" si="51"/>
        <v>-0.40980187695516168</v>
      </c>
      <c r="J157" s="166">
        <f t="shared" si="50"/>
        <v>-1965</v>
      </c>
      <c r="K157" s="167">
        <f t="shared" si="52"/>
        <v>8.6747655667595246E-4</v>
      </c>
      <c r="L157" s="81"/>
    </row>
    <row r="158" spans="1:12" x14ac:dyDescent="0.25">
      <c r="A158" s="164"/>
      <c r="B158" s="165" t="s">
        <v>130</v>
      </c>
      <c r="C158" s="166">
        <v>5</v>
      </c>
      <c r="D158" s="166">
        <v>48</v>
      </c>
      <c r="E158" s="166">
        <v>93</v>
      </c>
      <c r="F158" s="166">
        <v>42</v>
      </c>
      <c r="G158" s="166">
        <v>44</v>
      </c>
      <c r="H158" s="166">
        <v>29</v>
      </c>
      <c r="I158" s="167">
        <f t="shared" si="51"/>
        <v>-0.34090909090909094</v>
      </c>
      <c r="J158" s="166">
        <f t="shared" si="50"/>
        <v>-15</v>
      </c>
      <c r="K158" s="167">
        <f t="shared" si="52"/>
        <v>8.889335739788912E-6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3</v>
      </c>
      <c r="E159" s="166">
        <v>32</v>
      </c>
      <c r="F159" s="166">
        <v>19</v>
      </c>
      <c r="G159" s="166">
        <v>64</v>
      </c>
      <c r="H159" s="166">
        <v>20</v>
      </c>
      <c r="I159" s="167">
        <f t="shared" si="51"/>
        <v>-0.6875</v>
      </c>
      <c r="J159" s="166">
        <f t="shared" si="50"/>
        <v>-44</v>
      </c>
      <c r="K159" s="167">
        <f t="shared" si="52"/>
        <v>6.1305763722682152E-6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5006</v>
      </c>
      <c r="D160" s="171">
        <f t="shared" ref="D160:H160" si="54">D152-SUM(D153:D159)</f>
        <v>6503</v>
      </c>
      <c r="E160" s="171">
        <f t="shared" si="54"/>
        <v>4603</v>
      </c>
      <c r="F160" s="171">
        <f t="shared" si="54"/>
        <v>6106</v>
      </c>
      <c r="G160" s="171">
        <f t="shared" si="54"/>
        <v>7861</v>
      </c>
      <c r="H160" s="171">
        <f t="shared" si="54"/>
        <v>8153</v>
      </c>
      <c r="I160" s="172">
        <f t="shared" si="51"/>
        <v>3.7145401348428919E-2</v>
      </c>
      <c r="J160" s="171">
        <f>H160-G160</f>
        <v>292</v>
      </c>
      <c r="K160" s="172">
        <f t="shared" si="52"/>
        <v>2.4991294581551381E-3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7604A-FCDB-4224-89A0-D5EE08B710F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7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8440959</v>
      </c>
      <c r="D8" s="178">
        <v>5391902</v>
      </c>
      <c r="E8" s="178">
        <v>20444877</v>
      </c>
      <c r="F8" s="178">
        <v>22753674</v>
      </c>
      <c r="G8" s="178">
        <v>24162826</v>
      </c>
      <c r="H8" s="178">
        <v>23419512</v>
      </c>
      <c r="I8" s="179">
        <f>IFERROR(H8/G8-1,"-")</f>
        <v>-3.0762709626762974E-2</v>
      </c>
      <c r="J8" s="178">
        <f>H8-G8</f>
        <v>-743314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1119688</v>
      </c>
      <c r="D9" s="162">
        <v>1753541</v>
      </c>
      <c r="E9" s="162">
        <v>2856601</v>
      </c>
      <c r="F9" s="162">
        <v>3012057</v>
      </c>
      <c r="G9" s="162">
        <v>2965041</v>
      </c>
      <c r="H9" s="162">
        <v>2919074</v>
      </c>
      <c r="I9" s="163">
        <f>IFERROR(H9/G9-1,"-")</f>
        <v>-1.5502989671980938E-2</v>
      </c>
      <c r="J9" s="162">
        <f t="shared" ref="J9:J19" si="0">H9-G9</f>
        <v>-45967</v>
      </c>
      <c r="K9" s="163">
        <f>H9/H$8</f>
        <v>0.12464281920135654</v>
      </c>
      <c r="L9" s="81"/>
    </row>
    <row r="10" spans="1:12" x14ac:dyDescent="0.25">
      <c r="A10" s="164" t="s">
        <v>105</v>
      </c>
      <c r="B10" s="165" t="s">
        <v>105</v>
      </c>
      <c r="C10" s="166">
        <v>343519</v>
      </c>
      <c r="D10" s="166">
        <v>745727</v>
      </c>
      <c r="E10" s="166">
        <v>855690</v>
      </c>
      <c r="F10" s="166">
        <v>923942</v>
      </c>
      <c r="G10" s="166">
        <v>950451</v>
      </c>
      <c r="H10" s="166">
        <v>833483</v>
      </c>
      <c r="I10" s="167">
        <f>IFERROR(H10/G10-1,"-")</f>
        <v>-0.12306578666338397</v>
      </c>
      <c r="J10" s="166">
        <f t="shared" si="0"/>
        <v>-116968</v>
      </c>
      <c r="K10" s="167">
        <f>H10/H$8</f>
        <v>3.5589255659981299E-2</v>
      </c>
      <c r="L10" s="81"/>
    </row>
    <row r="11" spans="1:12" x14ac:dyDescent="0.25">
      <c r="A11" s="164" t="s">
        <v>102</v>
      </c>
      <c r="B11" s="165" t="s">
        <v>102</v>
      </c>
      <c r="C11" s="166">
        <v>776169</v>
      </c>
      <c r="D11" s="166">
        <v>1007814</v>
      </c>
      <c r="E11" s="166">
        <v>2000911</v>
      </c>
      <c r="F11" s="166">
        <v>2088115</v>
      </c>
      <c r="G11" s="166">
        <v>2014590</v>
      </c>
      <c r="H11" s="166">
        <v>2085591</v>
      </c>
      <c r="I11" s="167">
        <f>IFERROR(H11/G11-1,"-")</f>
        <v>3.5243399401367004E-2</v>
      </c>
      <c r="J11" s="166">
        <f t="shared" si="0"/>
        <v>71001</v>
      </c>
      <c r="K11" s="167">
        <f>H11/H$8</f>
        <v>8.9053563541375239E-2</v>
      </c>
      <c r="L11" s="81"/>
    </row>
    <row r="12" spans="1:12" x14ac:dyDescent="0.25">
      <c r="A12" s="1"/>
      <c r="B12" s="161" t="s">
        <v>109</v>
      </c>
      <c r="C12" s="162">
        <v>7321271</v>
      </c>
      <c r="D12" s="162">
        <v>3638361</v>
      </c>
      <c r="E12" s="162">
        <v>17588276</v>
      </c>
      <c r="F12" s="162">
        <v>19741617</v>
      </c>
      <c r="G12" s="162">
        <v>21197785</v>
      </c>
      <c r="H12" s="162">
        <v>20500438</v>
      </c>
      <c r="I12" s="163">
        <f>IFERROR(H12/G12-1,"-")</f>
        <v>-3.2897163547983888E-2</v>
      </c>
      <c r="J12" s="162">
        <f t="shared" si="0"/>
        <v>-697347</v>
      </c>
      <c r="K12" s="163">
        <f>H12/H$8</f>
        <v>0.87535718079864344</v>
      </c>
      <c r="L12" s="81"/>
    </row>
    <row r="13" spans="1:12" s="57" customFormat="1" x14ac:dyDescent="0.25">
      <c r="A13" s="164"/>
      <c r="B13" s="165" t="s">
        <v>112</v>
      </c>
      <c r="C13" s="166">
        <v>2845158</v>
      </c>
      <c r="D13" s="166">
        <v>598816</v>
      </c>
      <c r="E13" s="166">
        <v>8226768</v>
      </c>
      <c r="F13" s="166">
        <v>9062635</v>
      </c>
      <c r="G13" s="166">
        <v>9845418</v>
      </c>
      <c r="H13" s="166">
        <v>9555498</v>
      </c>
      <c r="I13" s="167">
        <f t="shared" ref="I13:I20" si="1">IFERROR(H13/G13-1,"-")</f>
        <v>-2.944720071814122E-2</v>
      </c>
      <c r="J13" s="166">
        <f t="shared" si="0"/>
        <v>-289920</v>
      </c>
      <c r="K13" s="167">
        <f t="shared" ref="K13:K20" si="2">H13/H$8</f>
        <v>0.40801439415133844</v>
      </c>
      <c r="L13" s="168"/>
    </row>
    <row r="14" spans="1:12" s="57" customFormat="1" x14ac:dyDescent="0.25">
      <c r="A14" s="164"/>
      <c r="B14" s="165" t="s">
        <v>115</v>
      </c>
      <c r="C14" s="166">
        <v>1129027</v>
      </c>
      <c r="D14" s="166">
        <v>596710</v>
      </c>
      <c r="E14" s="166">
        <v>1973645</v>
      </c>
      <c r="F14" s="166">
        <v>2266680</v>
      </c>
      <c r="G14" s="166">
        <v>2396723</v>
      </c>
      <c r="H14" s="166">
        <v>2271649</v>
      </c>
      <c r="I14" s="167">
        <f t="shared" si="1"/>
        <v>-5.2185421510954733E-2</v>
      </c>
      <c r="J14" s="166">
        <f t="shared" si="0"/>
        <v>-125074</v>
      </c>
      <c r="K14" s="167">
        <f t="shared" si="2"/>
        <v>9.6998135571740349E-2</v>
      </c>
      <c r="L14" s="168"/>
    </row>
    <row r="15" spans="1:12" x14ac:dyDescent="0.25">
      <c r="A15" s="164"/>
      <c r="B15" s="165" t="s">
        <v>118</v>
      </c>
      <c r="C15" s="166">
        <v>307957</v>
      </c>
      <c r="D15" s="166">
        <v>449689</v>
      </c>
      <c r="E15" s="166">
        <v>846254</v>
      </c>
      <c r="F15" s="166">
        <v>1020771</v>
      </c>
      <c r="G15" s="166">
        <v>1105365</v>
      </c>
      <c r="H15" s="166">
        <v>1070899</v>
      </c>
      <c r="I15" s="167">
        <f t="shared" si="1"/>
        <v>-3.1180650735277537E-2</v>
      </c>
      <c r="J15" s="166">
        <f t="shared" si="0"/>
        <v>-34466</v>
      </c>
      <c r="K15" s="167">
        <f t="shared" si="2"/>
        <v>4.572678542575951E-2</v>
      </c>
      <c r="L15" s="81"/>
    </row>
    <row r="16" spans="1:12" x14ac:dyDescent="0.25">
      <c r="A16" s="164"/>
      <c r="B16" s="165" t="s">
        <v>125</v>
      </c>
      <c r="C16" s="166">
        <v>277681</v>
      </c>
      <c r="D16" s="166">
        <v>226625</v>
      </c>
      <c r="E16" s="166">
        <v>894323</v>
      </c>
      <c r="F16" s="166">
        <v>876898</v>
      </c>
      <c r="G16" s="166">
        <v>915633</v>
      </c>
      <c r="H16" s="166">
        <v>860430</v>
      </c>
      <c r="I16" s="167">
        <f t="shared" si="1"/>
        <v>-6.0289439109337484E-2</v>
      </c>
      <c r="J16" s="166">
        <f t="shared" si="0"/>
        <v>-55203</v>
      </c>
      <c r="K16" s="167">
        <f t="shared" si="2"/>
        <v>3.6739877415037515E-2</v>
      </c>
      <c r="L16" s="81"/>
    </row>
    <row r="17" spans="1:12" x14ac:dyDescent="0.25">
      <c r="A17" s="164"/>
      <c r="B17" s="165" t="s">
        <v>121</v>
      </c>
      <c r="C17" s="166">
        <v>319391</v>
      </c>
      <c r="D17" s="166">
        <v>267107</v>
      </c>
      <c r="E17" s="166">
        <v>739943</v>
      </c>
      <c r="F17" s="166">
        <v>760328</v>
      </c>
      <c r="G17" s="166">
        <v>791373</v>
      </c>
      <c r="H17" s="166">
        <v>711584</v>
      </c>
      <c r="I17" s="167">
        <f t="shared" si="1"/>
        <v>-0.10082350547718966</v>
      </c>
      <c r="J17" s="166">
        <f t="shared" si="0"/>
        <v>-79789</v>
      </c>
      <c r="K17" s="167">
        <f t="shared" si="2"/>
        <v>3.0384236870520616E-2</v>
      </c>
      <c r="L17" s="81"/>
    </row>
    <row r="18" spans="1:12" x14ac:dyDescent="0.25">
      <c r="A18" s="164"/>
      <c r="B18" s="165" t="s">
        <v>130</v>
      </c>
      <c r="C18" s="166">
        <v>239774</v>
      </c>
      <c r="D18" s="166">
        <v>20849</v>
      </c>
      <c r="E18" s="166">
        <v>293569</v>
      </c>
      <c r="F18" s="166">
        <v>355039</v>
      </c>
      <c r="G18" s="166">
        <v>337692</v>
      </c>
      <c r="H18" s="166">
        <v>328285</v>
      </c>
      <c r="I18" s="167">
        <f t="shared" si="1"/>
        <v>-2.7856745199767885E-2</v>
      </c>
      <c r="J18" s="166">
        <f t="shared" si="0"/>
        <v>-9407</v>
      </c>
      <c r="K18" s="167">
        <f t="shared" si="2"/>
        <v>1.4017584994939263E-2</v>
      </c>
      <c r="L18" s="81"/>
    </row>
    <row r="19" spans="1:12" x14ac:dyDescent="0.25">
      <c r="A19" s="164" t="s">
        <v>146</v>
      </c>
      <c r="B19" s="165" t="s">
        <v>133</v>
      </c>
      <c r="C19" s="166">
        <v>338799</v>
      </c>
      <c r="D19" s="166">
        <v>24063</v>
      </c>
      <c r="E19" s="166">
        <v>216658</v>
      </c>
      <c r="F19" s="166">
        <v>317865</v>
      </c>
      <c r="G19" s="166">
        <v>330606</v>
      </c>
      <c r="H19" s="166">
        <v>282383</v>
      </c>
      <c r="I19" s="167">
        <f t="shared" si="1"/>
        <v>-0.14586244653757041</v>
      </c>
      <c r="J19" s="166">
        <f t="shared" si="0"/>
        <v>-48223</v>
      </c>
      <c r="K19" s="167">
        <f t="shared" si="2"/>
        <v>1.2057595393106397E-2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1863484</v>
      </c>
      <c r="D20" s="171">
        <f t="shared" ref="D20:H20" si="4">D12-SUM(D13:D19)</f>
        <v>1454502</v>
      </c>
      <c r="E20" s="171">
        <f t="shared" si="4"/>
        <v>4397116</v>
      </c>
      <c r="F20" s="171">
        <f t="shared" si="4"/>
        <v>5081401</v>
      </c>
      <c r="G20" s="171">
        <f t="shared" si="4"/>
        <v>5474975</v>
      </c>
      <c r="H20" s="171">
        <f t="shared" si="4"/>
        <v>5419710</v>
      </c>
      <c r="I20" s="172">
        <f t="shared" si="1"/>
        <v>-1.0094110018767255E-2</v>
      </c>
      <c r="J20" s="171">
        <f>H20-G20</f>
        <v>-55265</v>
      </c>
      <c r="K20" s="172">
        <f t="shared" si="2"/>
        <v>0.23141857097620139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3051448</v>
      </c>
      <c r="D22" s="178">
        <v>2291426</v>
      </c>
      <c r="E22" s="178">
        <v>8320045</v>
      </c>
      <c r="F22" s="178">
        <v>8974624</v>
      </c>
      <c r="G22" s="178">
        <v>9249706</v>
      </c>
      <c r="H22" s="178">
        <v>8746362</v>
      </c>
      <c r="I22" s="179">
        <f>IFERROR(H22/G22-1,"-")</f>
        <v>-5.4417297155174404E-2</v>
      </c>
      <c r="J22" s="178">
        <f>H22-G22</f>
        <v>-503344</v>
      </c>
      <c r="K22" s="179">
        <f>H22/H$8</f>
        <v>0.37346474170768373</v>
      </c>
      <c r="L22" s="81"/>
    </row>
    <row r="23" spans="1:12" x14ac:dyDescent="0.25">
      <c r="A23" s="164" t="s">
        <v>98</v>
      </c>
      <c r="B23" s="161" t="s">
        <v>99</v>
      </c>
      <c r="C23" s="162">
        <v>211170</v>
      </c>
      <c r="D23" s="162">
        <v>642640</v>
      </c>
      <c r="E23" s="162">
        <v>656725</v>
      </c>
      <c r="F23" s="162">
        <v>575721</v>
      </c>
      <c r="G23" s="162">
        <v>527175</v>
      </c>
      <c r="H23" s="162">
        <v>461805</v>
      </c>
      <c r="I23" s="163">
        <f>IFERROR(H23/G23-1,"-")</f>
        <v>-0.12400056907099155</v>
      </c>
      <c r="J23" s="162">
        <f t="shared" ref="J23:J33" si="5">H23-G23</f>
        <v>-65370</v>
      </c>
      <c r="K23" s="163">
        <f>H23/H$8</f>
        <v>1.9718813953083225E-2</v>
      </c>
      <c r="L23" s="81"/>
    </row>
    <row r="24" spans="1:12" x14ac:dyDescent="0.25">
      <c r="A24" s="164" t="s">
        <v>105</v>
      </c>
      <c r="B24" s="165" t="s">
        <v>105</v>
      </c>
      <c r="C24" s="166">
        <v>91497</v>
      </c>
      <c r="D24" s="166">
        <v>258940</v>
      </c>
      <c r="E24" s="166">
        <v>203244</v>
      </c>
      <c r="F24" s="166">
        <v>187191</v>
      </c>
      <c r="G24" s="166">
        <v>162235</v>
      </c>
      <c r="H24" s="166">
        <v>156949</v>
      </c>
      <c r="I24" s="167">
        <f>IFERROR(H24/G24-1,"-")</f>
        <v>-3.258236508768142E-2</v>
      </c>
      <c r="J24" s="166">
        <f t="shared" si="5"/>
        <v>-5286</v>
      </c>
      <c r="K24" s="167">
        <f>H24/H$8</f>
        <v>6.701634090411448E-3</v>
      </c>
      <c r="L24" s="81"/>
    </row>
    <row r="25" spans="1:12" x14ac:dyDescent="0.25">
      <c r="A25" s="164" t="s">
        <v>102</v>
      </c>
      <c r="B25" s="165" t="s">
        <v>102</v>
      </c>
      <c r="C25" s="166">
        <v>119673</v>
      </c>
      <c r="D25" s="166">
        <v>383700</v>
      </c>
      <c r="E25" s="166">
        <v>453481</v>
      </c>
      <c r="F25" s="166">
        <v>388530</v>
      </c>
      <c r="G25" s="166">
        <v>364940</v>
      </c>
      <c r="H25" s="166">
        <v>304856</v>
      </c>
      <c r="I25" s="167">
        <f>IFERROR(H25/G25-1,"-")</f>
        <v>-0.16464076286512852</v>
      </c>
      <c r="J25" s="166">
        <f t="shared" si="5"/>
        <v>-60084</v>
      </c>
      <c r="K25" s="167">
        <f>H25/H$8</f>
        <v>1.3017179862671776E-2</v>
      </c>
      <c r="L25" s="81"/>
    </row>
    <row r="26" spans="1:12" x14ac:dyDescent="0.25">
      <c r="A26" s="164"/>
      <c r="B26" s="161" t="s">
        <v>109</v>
      </c>
      <c r="C26" s="162">
        <v>2840278</v>
      </c>
      <c r="D26" s="162">
        <v>1648786</v>
      </c>
      <c r="E26" s="162">
        <v>7663320</v>
      </c>
      <c r="F26" s="162">
        <v>8398903</v>
      </c>
      <c r="G26" s="162">
        <v>8722531</v>
      </c>
      <c r="H26" s="162">
        <v>8284557</v>
      </c>
      <c r="I26" s="163">
        <f>IFERROR(H26/G26-1,"-")</f>
        <v>-5.0211802056077559E-2</v>
      </c>
      <c r="J26" s="162">
        <f t="shared" si="5"/>
        <v>-437974</v>
      </c>
      <c r="K26" s="163">
        <f>H26/H$8</f>
        <v>0.35374592775460051</v>
      </c>
      <c r="L26" s="81"/>
    </row>
    <row r="27" spans="1:12" s="57" customFormat="1" x14ac:dyDescent="0.25">
      <c r="A27" s="164"/>
      <c r="B27" s="165" t="s">
        <v>112</v>
      </c>
      <c r="C27" s="166">
        <v>1212190</v>
      </c>
      <c r="D27" s="166">
        <v>293790</v>
      </c>
      <c r="E27" s="166">
        <v>3811221</v>
      </c>
      <c r="F27" s="166">
        <v>4234329</v>
      </c>
      <c r="G27" s="166">
        <v>4463058</v>
      </c>
      <c r="H27" s="166">
        <v>4268899</v>
      </c>
      <c r="I27" s="167">
        <f t="shared" ref="I27:I34" si="6">IFERROR(H27/G27-1,"-")</f>
        <v>-4.3503579832482542E-2</v>
      </c>
      <c r="J27" s="166">
        <f t="shared" si="5"/>
        <v>-194159</v>
      </c>
      <c r="K27" s="167">
        <f t="shared" ref="K27:K34" si="7">H27/H$8</f>
        <v>0.18227958806315009</v>
      </c>
      <c r="L27" s="168"/>
    </row>
    <row r="28" spans="1:12" s="57" customFormat="1" x14ac:dyDescent="0.25">
      <c r="A28" s="164"/>
      <c r="B28" s="165" t="s">
        <v>115</v>
      </c>
      <c r="C28" s="166">
        <v>405155</v>
      </c>
      <c r="D28" s="166">
        <v>297247</v>
      </c>
      <c r="E28" s="166">
        <v>906436</v>
      </c>
      <c r="F28" s="166">
        <v>964985</v>
      </c>
      <c r="G28" s="166">
        <v>947608</v>
      </c>
      <c r="H28" s="166">
        <v>871054</v>
      </c>
      <c r="I28" s="167">
        <f t="shared" si="6"/>
        <v>-8.0786569974082068E-2</v>
      </c>
      <c r="J28" s="166">
        <f t="shared" si="5"/>
        <v>-76554</v>
      </c>
      <c r="K28" s="167">
        <f t="shared" si="7"/>
        <v>3.7193516244061788E-2</v>
      </c>
      <c r="L28" s="168"/>
    </row>
    <row r="29" spans="1:12" x14ac:dyDescent="0.25">
      <c r="A29" s="164"/>
      <c r="B29" s="165" t="s">
        <v>118</v>
      </c>
      <c r="C29" s="166">
        <v>129251</v>
      </c>
      <c r="D29" s="166">
        <v>186883</v>
      </c>
      <c r="E29" s="166">
        <v>319559</v>
      </c>
      <c r="F29" s="166">
        <v>360275</v>
      </c>
      <c r="G29" s="166">
        <v>341122</v>
      </c>
      <c r="H29" s="166">
        <v>276214</v>
      </c>
      <c r="I29" s="167">
        <f t="shared" si="6"/>
        <v>-0.19027796506821604</v>
      </c>
      <c r="J29" s="166">
        <f t="shared" si="5"/>
        <v>-64908</v>
      </c>
      <c r="K29" s="167">
        <f t="shared" si="7"/>
        <v>1.1794182560251469E-2</v>
      </c>
      <c r="L29" s="81"/>
    </row>
    <row r="30" spans="1:12" x14ac:dyDescent="0.25">
      <c r="A30" s="164"/>
      <c r="B30" s="165" t="s">
        <v>125</v>
      </c>
      <c r="C30" s="166">
        <v>120389</v>
      </c>
      <c r="D30" s="166">
        <v>109306</v>
      </c>
      <c r="E30" s="166">
        <v>417744</v>
      </c>
      <c r="F30" s="166">
        <v>376918</v>
      </c>
      <c r="G30" s="166">
        <v>377376</v>
      </c>
      <c r="H30" s="166">
        <v>365897</v>
      </c>
      <c r="I30" s="167">
        <f t="shared" si="6"/>
        <v>-3.0417938607648631E-2</v>
      </c>
      <c r="J30" s="166">
        <f t="shared" si="5"/>
        <v>-11479</v>
      </c>
      <c r="K30" s="167">
        <f t="shared" si="7"/>
        <v>1.5623596255976641E-2</v>
      </c>
      <c r="L30" s="81"/>
    </row>
    <row r="31" spans="1:12" x14ac:dyDescent="0.25">
      <c r="A31" s="164"/>
      <c r="B31" s="165" t="s">
        <v>121</v>
      </c>
      <c r="C31" s="166">
        <v>159519</v>
      </c>
      <c r="D31" s="166">
        <v>153758</v>
      </c>
      <c r="E31" s="166">
        <v>428214</v>
      </c>
      <c r="F31" s="166">
        <v>400517</v>
      </c>
      <c r="G31" s="166">
        <v>413533</v>
      </c>
      <c r="H31" s="166">
        <v>379313</v>
      </c>
      <c r="I31" s="167">
        <f t="shared" si="6"/>
        <v>-8.2750348823431241E-2</v>
      </c>
      <c r="J31" s="166">
        <f t="shared" si="5"/>
        <v>-34220</v>
      </c>
      <c r="K31" s="167">
        <f t="shared" si="7"/>
        <v>1.6196451915821305E-2</v>
      </c>
      <c r="L31" s="81"/>
    </row>
    <row r="32" spans="1:12" x14ac:dyDescent="0.25">
      <c r="A32" s="164"/>
      <c r="B32" s="165" t="s">
        <v>130</v>
      </c>
      <c r="C32" s="166">
        <v>94458</v>
      </c>
      <c r="D32" s="166">
        <v>3603</v>
      </c>
      <c r="E32" s="166">
        <v>111088</v>
      </c>
      <c r="F32" s="166">
        <v>124442</v>
      </c>
      <c r="G32" s="166">
        <v>121368</v>
      </c>
      <c r="H32" s="166">
        <v>111309</v>
      </c>
      <c r="I32" s="167">
        <f t="shared" si="6"/>
        <v>-8.2880166106387154E-2</v>
      </c>
      <c r="J32" s="166">
        <f t="shared" si="5"/>
        <v>-10059</v>
      </c>
      <c r="K32" s="167">
        <f t="shared" si="7"/>
        <v>4.752831741327488E-3</v>
      </c>
      <c r="L32" s="81"/>
    </row>
    <row r="33" spans="1:12" x14ac:dyDescent="0.25">
      <c r="A33" s="164" t="s">
        <v>146</v>
      </c>
      <c r="B33" s="165" t="s">
        <v>133</v>
      </c>
      <c r="C33" s="166">
        <v>103029</v>
      </c>
      <c r="D33" s="166">
        <v>3691</v>
      </c>
      <c r="E33" s="166">
        <v>66812</v>
      </c>
      <c r="F33" s="166">
        <v>107784</v>
      </c>
      <c r="G33" s="166">
        <v>101656</v>
      </c>
      <c r="H33" s="166">
        <v>87090</v>
      </c>
      <c r="I33" s="167">
        <f t="shared" si="6"/>
        <v>-0.1432871645549697</v>
      </c>
      <c r="J33" s="166">
        <f t="shared" si="5"/>
        <v>-14566</v>
      </c>
      <c r="K33" s="167">
        <f t="shared" si="7"/>
        <v>3.7186940530613958E-3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616287</v>
      </c>
      <c r="D34" s="171">
        <f t="shared" ref="D34:H34" si="9">D26-SUM(D27:D33)</f>
        <v>600508</v>
      </c>
      <c r="E34" s="171">
        <f t="shared" si="9"/>
        <v>1602246</v>
      </c>
      <c r="F34" s="171">
        <f t="shared" si="9"/>
        <v>1829653</v>
      </c>
      <c r="G34" s="171">
        <f t="shared" si="9"/>
        <v>1956810</v>
      </c>
      <c r="H34" s="171">
        <f t="shared" si="9"/>
        <v>1924781</v>
      </c>
      <c r="I34" s="172">
        <f t="shared" si="6"/>
        <v>-1.6367966230753095E-2</v>
      </c>
      <c r="J34" s="171">
        <f>H34-G34</f>
        <v>-32029</v>
      </c>
      <c r="K34" s="172">
        <f t="shared" si="7"/>
        <v>8.2187066920950361E-2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2299038</v>
      </c>
      <c r="D36" s="178">
        <v>1076408</v>
      </c>
      <c r="E36" s="178">
        <v>5738436</v>
      </c>
      <c r="F36" s="178">
        <v>6396470</v>
      </c>
      <c r="G36" s="178">
        <v>6684568</v>
      </c>
      <c r="H36" s="178">
        <v>6661737</v>
      </c>
      <c r="I36" s="179">
        <f>IFERROR(H36/G36-1,"-")</f>
        <v>-3.4154787564432132E-3</v>
      </c>
      <c r="J36" s="178">
        <f>H36-G36</f>
        <v>-22831</v>
      </c>
      <c r="K36" s="179">
        <f>H36/H$8</f>
        <v>0.28445242582339036</v>
      </c>
      <c r="L36" s="81"/>
    </row>
    <row r="37" spans="1:12" x14ac:dyDescent="0.25">
      <c r="A37" s="164" t="s">
        <v>98</v>
      </c>
      <c r="B37" s="161" t="s">
        <v>99</v>
      </c>
      <c r="C37" s="162">
        <v>143836</v>
      </c>
      <c r="D37" s="162">
        <v>211407</v>
      </c>
      <c r="E37" s="162">
        <v>361902</v>
      </c>
      <c r="F37" s="162">
        <v>395784</v>
      </c>
      <c r="G37" s="162">
        <v>387779</v>
      </c>
      <c r="H37" s="162">
        <v>390628</v>
      </c>
      <c r="I37" s="163">
        <f>IFERROR(H37/G37-1,"-")</f>
        <v>7.3469682473781273E-3</v>
      </c>
      <c r="J37" s="162">
        <f t="shared" ref="J37:J47" si="10">H37-G37</f>
        <v>2849</v>
      </c>
      <c r="K37" s="163">
        <f>H37/H$8</f>
        <v>1.6679596056484867E-2</v>
      </c>
      <c r="L37" s="81"/>
    </row>
    <row r="38" spans="1:12" x14ac:dyDescent="0.25">
      <c r="A38" s="164" t="s">
        <v>105</v>
      </c>
      <c r="B38" s="165" t="s">
        <v>105</v>
      </c>
      <c r="C38" s="166">
        <v>53363</v>
      </c>
      <c r="D38" s="166">
        <v>95895</v>
      </c>
      <c r="E38" s="166">
        <v>121205</v>
      </c>
      <c r="F38" s="166">
        <v>140584</v>
      </c>
      <c r="G38" s="166">
        <v>176080</v>
      </c>
      <c r="H38" s="166">
        <v>150542</v>
      </c>
      <c r="I38" s="167">
        <f>IFERROR(H38/G38-1,"-")</f>
        <v>-0.14503634711494773</v>
      </c>
      <c r="J38" s="166">
        <f t="shared" si="10"/>
        <v>-25538</v>
      </c>
      <c r="K38" s="167">
        <f>H38/H$8</f>
        <v>6.4280587913189647E-3</v>
      </c>
      <c r="L38" s="81"/>
    </row>
    <row r="39" spans="1:12" x14ac:dyDescent="0.25">
      <c r="A39" s="164" t="s">
        <v>102</v>
      </c>
      <c r="B39" s="165" t="s">
        <v>102</v>
      </c>
      <c r="C39" s="166">
        <v>90473</v>
      </c>
      <c r="D39" s="166">
        <v>115512</v>
      </c>
      <c r="E39" s="166">
        <v>240697</v>
      </c>
      <c r="F39" s="166">
        <v>255200</v>
      </c>
      <c r="G39" s="166">
        <v>211699</v>
      </c>
      <c r="H39" s="166">
        <v>240086</v>
      </c>
      <c r="I39" s="167">
        <f>IFERROR(H39/G39-1,"-")</f>
        <v>0.13409132778142552</v>
      </c>
      <c r="J39" s="166">
        <f t="shared" si="10"/>
        <v>28387</v>
      </c>
      <c r="K39" s="167">
        <f>H39/H$8</f>
        <v>1.0251537265165901E-2</v>
      </c>
      <c r="L39" s="81"/>
    </row>
    <row r="40" spans="1:12" x14ac:dyDescent="0.25">
      <c r="A40" s="164"/>
      <c r="B40" s="161" t="s">
        <v>109</v>
      </c>
      <c r="C40" s="162">
        <v>2155202</v>
      </c>
      <c r="D40" s="162">
        <v>865001</v>
      </c>
      <c r="E40" s="162">
        <v>5376534</v>
      </c>
      <c r="F40" s="162">
        <v>6000686</v>
      </c>
      <c r="G40" s="162">
        <v>6296789</v>
      </c>
      <c r="H40" s="162">
        <v>6271109</v>
      </c>
      <c r="I40" s="163">
        <f>IFERROR(H40/G40-1,"-")</f>
        <v>-4.0782690987422043E-3</v>
      </c>
      <c r="J40" s="162">
        <f t="shared" si="10"/>
        <v>-25680</v>
      </c>
      <c r="K40" s="163">
        <f>H40/H$8</f>
        <v>0.26777282976690547</v>
      </c>
      <c r="L40" s="81"/>
    </row>
    <row r="41" spans="1:12" s="57" customFormat="1" x14ac:dyDescent="0.25">
      <c r="A41" s="164"/>
      <c r="B41" s="165" t="s">
        <v>112</v>
      </c>
      <c r="C41" s="166">
        <v>942319</v>
      </c>
      <c r="D41" s="166">
        <v>167164</v>
      </c>
      <c r="E41" s="166">
        <v>2744556</v>
      </c>
      <c r="F41" s="166">
        <v>3039995</v>
      </c>
      <c r="G41" s="166">
        <v>3263290</v>
      </c>
      <c r="H41" s="166">
        <v>3249644</v>
      </c>
      <c r="I41" s="167">
        <f t="shared" ref="I41:I48" si="11">IFERROR(H41/G41-1,"-")</f>
        <v>-4.1816694195122572E-3</v>
      </c>
      <c r="J41" s="166">
        <f t="shared" si="10"/>
        <v>-13646</v>
      </c>
      <c r="K41" s="167">
        <f t="shared" ref="K41:K48" si="12">H41/H$8</f>
        <v>0.13875797241206392</v>
      </c>
      <c r="L41" s="168"/>
    </row>
    <row r="42" spans="1:12" s="57" customFormat="1" x14ac:dyDescent="0.25">
      <c r="A42" s="164"/>
      <c r="B42" s="165" t="s">
        <v>115</v>
      </c>
      <c r="C42" s="166">
        <v>115304</v>
      </c>
      <c r="D42" s="166">
        <v>53414</v>
      </c>
      <c r="E42" s="166">
        <v>194866</v>
      </c>
      <c r="F42" s="166">
        <v>226552</v>
      </c>
      <c r="G42" s="166">
        <v>222015</v>
      </c>
      <c r="H42" s="166">
        <v>229695</v>
      </c>
      <c r="I42" s="167">
        <f t="shared" si="11"/>
        <v>3.4592257279913552E-2</v>
      </c>
      <c r="J42" s="166">
        <f t="shared" si="10"/>
        <v>7680</v>
      </c>
      <c r="K42" s="167">
        <f t="shared" si="12"/>
        <v>9.8078474051893141E-3</v>
      </c>
      <c r="L42" s="168"/>
    </row>
    <row r="43" spans="1:12" x14ac:dyDescent="0.25">
      <c r="A43" s="164"/>
      <c r="B43" s="165" t="s">
        <v>118</v>
      </c>
      <c r="C43" s="166">
        <v>51200</v>
      </c>
      <c r="D43" s="166">
        <v>72809</v>
      </c>
      <c r="E43" s="166">
        <v>129327</v>
      </c>
      <c r="F43" s="166">
        <v>164627</v>
      </c>
      <c r="G43" s="166">
        <v>167650</v>
      </c>
      <c r="H43" s="166">
        <v>170241</v>
      </c>
      <c r="I43" s="167">
        <f t="shared" si="11"/>
        <v>1.5454816582165298E-2</v>
      </c>
      <c r="J43" s="166">
        <f t="shared" si="10"/>
        <v>2591</v>
      </c>
      <c r="K43" s="167">
        <f t="shared" si="12"/>
        <v>7.269195019947469E-3</v>
      </c>
      <c r="L43" s="81"/>
    </row>
    <row r="44" spans="1:12" x14ac:dyDescent="0.25">
      <c r="A44" s="164"/>
      <c r="B44" s="165" t="s">
        <v>125</v>
      </c>
      <c r="C44" s="166">
        <v>102146</v>
      </c>
      <c r="D44" s="166">
        <v>78893</v>
      </c>
      <c r="E44" s="166">
        <v>325913</v>
      </c>
      <c r="F44" s="166">
        <v>332845</v>
      </c>
      <c r="G44" s="166">
        <v>330625</v>
      </c>
      <c r="H44" s="166">
        <v>306333</v>
      </c>
      <c r="I44" s="167">
        <f t="shared" si="11"/>
        <v>-7.3472967863894123E-2</v>
      </c>
      <c r="J44" s="166">
        <f t="shared" si="10"/>
        <v>-24292</v>
      </c>
      <c r="K44" s="167">
        <f t="shared" si="12"/>
        <v>1.3080246932557774E-2</v>
      </c>
      <c r="L44" s="81"/>
    </row>
    <row r="45" spans="1:12" x14ac:dyDescent="0.25">
      <c r="A45" s="164"/>
      <c r="B45" s="165" t="s">
        <v>121</v>
      </c>
      <c r="C45" s="166">
        <v>92072</v>
      </c>
      <c r="D45" s="166">
        <v>53507</v>
      </c>
      <c r="E45" s="166">
        <v>196352</v>
      </c>
      <c r="F45" s="166">
        <v>236105</v>
      </c>
      <c r="G45" s="166">
        <v>242327</v>
      </c>
      <c r="H45" s="166">
        <v>212804</v>
      </c>
      <c r="I45" s="167">
        <f t="shared" si="11"/>
        <v>-0.12183124455797334</v>
      </c>
      <c r="J45" s="166">
        <f t="shared" si="10"/>
        <v>-29523</v>
      </c>
      <c r="K45" s="167">
        <f t="shared" si="12"/>
        <v>9.0866111983887617E-3</v>
      </c>
      <c r="L45" s="81"/>
    </row>
    <row r="46" spans="1:12" x14ac:dyDescent="0.25">
      <c r="A46" s="164"/>
      <c r="B46" s="165" t="s">
        <v>130</v>
      </c>
      <c r="C46" s="166">
        <v>85840</v>
      </c>
      <c r="D46" s="166">
        <v>12966</v>
      </c>
      <c r="E46" s="166">
        <v>117803</v>
      </c>
      <c r="F46" s="166">
        <v>126088</v>
      </c>
      <c r="G46" s="166">
        <v>121379</v>
      </c>
      <c r="H46" s="166">
        <v>127954</v>
      </c>
      <c r="I46" s="167">
        <f t="shared" si="11"/>
        <v>5.4169172591634451E-2</v>
      </c>
      <c r="J46" s="166">
        <f t="shared" si="10"/>
        <v>6575</v>
      </c>
      <c r="K46" s="167">
        <f t="shared" si="12"/>
        <v>5.4635638863867022E-3</v>
      </c>
      <c r="L46" s="81"/>
    </row>
    <row r="47" spans="1:12" x14ac:dyDescent="0.25">
      <c r="A47" s="164" t="s">
        <v>146</v>
      </c>
      <c r="B47" s="165" t="s">
        <v>133</v>
      </c>
      <c r="C47" s="166">
        <v>138918</v>
      </c>
      <c r="D47" s="166">
        <v>15247</v>
      </c>
      <c r="E47" s="166">
        <v>100764</v>
      </c>
      <c r="F47" s="166">
        <v>128912</v>
      </c>
      <c r="G47" s="166">
        <v>137593</v>
      </c>
      <c r="H47" s="166">
        <v>118574</v>
      </c>
      <c r="I47" s="167">
        <f t="shared" si="11"/>
        <v>-0.13822650861599062</v>
      </c>
      <c r="J47" s="166">
        <f t="shared" si="10"/>
        <v>-19019</v>
      </c>
      <c r="K47" s="167">
        <f t="shared" si="12"/>
        <v>5.0630431582007343E-3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627403</v>
      </c>
      <c r="D48" s="171">
        <f t="shared" ref="D48:H48" si="14">D40-SUM(D41:D47)</f>
        <v>411001</v>
      </c>
      <c r="E48" s="171">
        <f t="shared" si="14"/>
        <v>1566953</v>
      </c>
      <c r="F48" s="171">
        <f t="shared" si="14"/>
        <v>1745562</v>
      </c>
      <c r="G48" s="171">
        <f t="shared" si="14"/>
        <v>1811910</v>
      </c>
      <c r="H48" s="171">
        <f t="shared" si="14"/>
        <v>1855864</v>
      </c>
      <c r="I48" s="172">
        <f t="shared" si="11"/>
        <v>2.425837927932406E-2</v>
      </c>
      <c r="J48" s="171">
        <f>H48-G48</f>
        <v>43954</v>
      </c>
      <c r="K48" s="172">
        <f t="shared" si="12"/>
        <v>7.9244349754170801E-2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57370</v>
      </c>
      <c r="D50" s="178">
        <v>40837</v>
      </c>
      <c r="E50" s="178">
        <v>105500</v>
      </c>
      <c r="F50" s="178">
        <v>110466</v>
      </c>
      <c r="G50" s="178">
        <v>124605</v>
      </c>
      <c r="H50" s="178">
        <v>127839</v>
      </c>
      <c r="I50" s="179">
        <f>IFERROR(H50/G50-1,"-")</f>
        <v>2.595401468640901E-2</v>
      </c>
      <c r="J50" s="178">
        <f>H50-G50</f>
        <v>3234</v>
      </c>
      <c r="K50" s="179">
        <f>H50/H$8</f>
        <v>5.4586534510198161E-3</v>
      </c>
      <c r="L50" s="81"/>
    </row>
    <row r="51" spans="1:12" x14ac:dyDescent="0.25">
      <c r="A51" s="164" t="s">
        <v>98</v>
      </c>
      <c r="B51" s="161" t="s">
        <v>99</v>
      </c>
      <c r="C51" s="162">
        <v>5397</v>
      </c>
      <c r="D51" s="162">
        <v>11260</v>
      </c>
      <c r="E51" s="162">
        <v>11402</v>
      </c>
      <c r="F51" s="162">
        <v>28280</v>
      </c>
      <c r="G51" s="162">
        <v>18117</v>
      </c>
      <c r="H51" s="162">
        <v>17992</v>
      </c>
      <c r="I51" s="163">
        <f>IFERROR(H51/G51-1,"-")</f>
        <v>-6.8995970635314929E-3</v>
      </c>
      <c r="J51" s="162">
        <f t="shared" ref="J51:J61" si="15">H51-G51</f>
        <v>-125</v>
      </c>
      <c r="K51" s="163">
        <f>H51/H$8</f>
        <v>7.6824828800873396E-4</v>
      </c>
      <c r="L51" s="81"/>
    </row>
    <row r="52" spans="1:12" x14ac:dyDescent="0.25">
      <c r="A52" s="164" t="s">
        <v>105</v>
      </c>
      <c r="B52" s="165" t="s">
        <v>105</v>
      </c>
      <c r="C52" s="166">
        <v>3808</v>
      </c>
      <c r="D52" s="166">
        <v>5066</v>
      </c>
      <c r="E52" s="166">
        <v>3614</v>
      </c>
      <c r="F52" s="166">
        <v>18763</v>
      </c>
      <c r="G52" s="166">
        <v>9815</v>
      </c>
      <c r="H52" s="166">
        <v>9600</v>
      </c>
      <c r="I52" s="167">
        <f>IFERROR(H52/G52-1,"-")</f>
        <v>-2.1905247070809986E-2</v>
      </c>
      <c r="J52" s="166">
        <f t="shared" si="15"/>
        <v>-215</v>
      </c>
      <c r="K52" s="167">
        <f>H52/H$8</f>
        <v>4.0991460454000919E-4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6194</v>
      </c>
      <c r="E53" s="166">
        <v>7788</v>
      </c>
      <c r="F53" s="166">
        <v>9517</v>
      </c>
      <c r="G53" s="166">
        <v>8302</v>
      </c>
      <c r="H53" s="166">
        <v>8392</v>
      </c>
      <c r="I53" s="167">
        <f>IFERROR(H53/G53-1,"-")</f>
        <v>1.0840761262346454E-2</v>
      </c>
      <c r="J53" s="166">
        <f t="shared" si="15"/>
        <v>90</v>
      </c>
      <c r="K53" s="167">
        <f>H53/H$8</f>
        <v>3.5833368346872472E-4</v>
      </c>
      <c r="L53" s="81"/>
    </row>
    <row r="54" spans="1:12" x14ac:dyDescent="0.25">
      <c r="A54" s="164"/>
      <c r="B54" s="161" t="s">
        <v>109</v>
      </c>
      <c r="C54" s="162">
        <v>51973</v>
      </c>
      <c r="D54" s="162">
        <v>29577</v>
      </c>
      <c r="E54" s="162">
        <v>94098</v>
      </c>
      <c r="F54" s="162">
        <v>82186</v>
      </c>
      <c r="G54" s="162">
        <v>106488</v>
      </c>
      <c r="H54" s="162">
        <v>109847</v>
      </c>
      <c r="I54" s="163">
        <f>IFERROR(H54/G54-1,"-")</f>
        <v>3.1543460295995862E-2</v>
      </c>
      <c r="J54" s="162">
        <f t="shared" si="15"/>
        <v>3359</v>
      </c>
      <c r="K54" s="163">
        <f>H54/H$8</f>
        <v>4.690405163011082E-3</v>
      </c>
      <c r="L54" s="81"/>
    </row>
    <row r="55" spans="1:12" s="57" customFormat="1" x14ac:dyDescent="0.25">
      <c r="A55" s="164"/>
      <c r="B55" s="165" t="s">
        <v>112</v>
      </c>
      <c r="C55" s="166">
        <v>18989</v>
      </c>
      <c r="D55" s="166">
        <v>2438</v>
      </c>
      <c r="E55" s="166">
        <v>43618</v>
      </c>
      <c r="F55" s="166">
        <v>34222</v>
      </c>
      <c r="G55" s="166">
        <v>44959</v>
      </c>
      <c r="H55" s="166">
        <v>45564</v>
      </c>
      <c r="I55" s="167">
        <f t="shared" ref="I55:I62" si="16">IFERROR(H55/G55-1,"-")</f>
        <v>1.345670499788687E-2</v>
      </c>
      <c r="J55" s="166">
        <f t="shared" si="15"/>
        <v>605</v>
      </c>
      <c r="K55" s="167">
        <f t="shared" ref="K55:K62" si="17">H55/H$8</f>
        <v>1.9455571917980188E-3</v>
      </c>
      <c r="L55" s="168"/>
    </row>
    <row r="56" spans="1:12" s="57" customFormat="1" x14ac:dyDescent="0.25">
      <c r="A56" s="164"/>
      <c r="B56" s="165" t="s">
        <v>115</v>
      </c>
      <c r="C56" s="166">
        <v>14888</v>
      </c>
      <c r="D56" s="166">
        <v>11607</v>
      </c>
      <c r="E56" s="166">
        <v>21857</v>
      </c>
      <c r="F56" s="166">
        <v>17102</v>
      </c>
      <c r="G56" s="166">
        <v>24713</v>
      </c>
      <c r="H56" s="166">
        <v>24406</v>
      </c>
      <c r="I56" s="167">
        <f t="shared" si="16"/>
        <v>-1.2422611580949261E-2</v>
      </c>
      <c r="J56" s="166">
        <f t="shared" si="15"/>
        <v>-307</v>
      </c>
      <c r="K56" s="167">
        <f t="shared" si="17"/>
        <v>1.0421224831670276E-3</v>
      </c>
      <c r="L56" s="168"/>
    </row>
    <row r="57" spans="1:12" x14ac:dyDescent="0.25">
      <c r="A57" s="164"/>
      <c r="B57" s="165" t="s">
        <v>118</v>
      </c>
      <c r="C57" s="166">
        <v>1347</v>
      </c>
      <c r="D57" s="166">
        <v>2373</v>
      </c>
      <c r="E57" s="166">
        <v>3848</v>
      </c>
      <c r="F57" s="166">
        <v>4458</v>
      </c>
      <c r="G57" s="166">
        <v>3942</v>
      </c>
      <c r="H57" s="166">
        <v>4353</v>
      </c>
      <c r="I57" s="167">
        <f t="shared" si="16"/>
        <v>0.10426179604261798</v>
      </c>
      <c r="J57" s="166">
        <f t="shared" si="15"/>
        <v>411</v>
      </c>
      <c r="K57" s="167">
        <f t="shared" si="17"/>
        <v>1.8587065349611042E-4</v>
      </c>
      <c r="L57" s="81"/>
    </row>
    <row r="58" spans="1:12" x14ac:dyDescent="0.25">
      <c r="A58" s="164"/>
      <c r="B58" s="165" t="s">
        <v>125</v>
      </c>
      <c r="C58" s="166">
        <v>911</v>
      </c>
      <c r="D58" s="166">
        <v>1074</v>
      </c>
      <c r="E58" s="166">
        <v>2081</v>
      </c>
      <c r="F58" s="166">
        <v>1273</v>
      </c>
      <c r="G58" s="166">
        <v>3049</v>
      </c>
      <c r="H58" s="166">
        <v>3179</v>
      </c>
      <c r="I58" s="167">
        <f t="shared" si="16"/>
        <v>4.2636930141029872E-2</v>
      </c>
      <c r="J58" s="166">
        <f t="shared" si="15"/>
        <v>130</v>
      </c>
      <c r="K58" s="167">
        <f t="shared" si="17"/>
        <v>1.3574151331590512E-4</v>
      </c>
      <c r="L58" s="81"/>
    </row>
    <row r="59" spans="1:12" x14ac:dyDescent="0.25">
      <c r="A59" s="164"/>
      <c r="B59" s="165" t="s">
        <v>121</v>
      </c>
      <c r="C59" s="166">
        <v>793</v>
      </c>
      <c r="D59" s="166">
        <v>634</v>
      </c>
      <c r="E59" s="166">
        <v>1710</v>
      </c>
      <c r="F59" s="166">
        <v>1837</v>
      </c>
      <c r="G59" s="166">
        <v>1761</v>
      </c>
      <c r="H59" s="166">
        <v>1952</v>
      </c>
      <c r="I59" s="167">
        <f t="shared" si="16"/>
        <v>0.10846110164679157</v>
      </c>
      <c r="J59" s="166">
        <f t="shared" si="15"/>
        <v>191</v>
      </c>
      <c r="K59" s="167">
        <f t="shared" si="17"/>
        <v>8.3349302923135202E-5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224</v>
      </c>
      <c r="E60" s="166">
        <v>285</v>
      </c>
      <c r="F60" s="166">
        <v>555</v>
      </c>
      <c r="G60" s="166">
        <v>440</v>
      </c>
      <c r="H60" s="166">
        <v>648</v>
      </c>
      <c r="I60" s="167">
        <f t="shared" si="16"/>
        <v>0.47272727272727266</v>
      </c>
      <c r="J60" s="166">
        <f t="shared" si="15"/>
        <v>208</v>
      </c>
      <c r="K60" s="167">
        <f t="shared" si="17"/>
        <v>2.7669235806450621E-5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110</v>
      </c>
      <c r="E61" s="166">
        <v>258</v>
      </c>
      <c r="F61" s="166">
        <v>458</v>
      </c>
      <c r="G61" s="166">
        <v>378</v>
      </c>
      <c r="H61" s="166">
        <v>1021</v>
      </c>
      <c r="I61" s="167">
        <f t="shared" si="16"/>
        <v>1.7010582010582009</v>
      </c>
      <c r="J61" s="166">
        <f t="shared" si="15"/>
        <v>643</v>
      </c>
      <c r="K61" s="167">
        <f t="shared" si="17"/>
        <v>4.3596126170348895E-5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12844</v>
      </c>
      <c r="D62" s="171">
        <f t="shared" ref="D62:H62" si="19">D54-SUM(D55:D61)</f>
        <v>11117</v>
      </c>
      <c r="E62" s="171">
        <f t="shared" si="19"/>
        <v>20441</v>
      </c>
      <c r="F62" s="171">
        <f t="shared" si="19"/>
        <v>22281</v>
      </c>
      <c r="G62" s="171">
        <f t="shared" si="19"/>
        <v>27246</v>
      </c>
      <c r="H62" s="171">
        <f t="shared" si="19"/>
        <v>28724</v>
      </c>
      <c r="I62" s="172">
        <f t="shared" si="16"/>
        <v>5.4246494898333664E-2</v>
      </c>
      <c r="J62" s="171">
        <f>H62-G62</f>
        <v>1478</v>
      </c>
      <c r="K62" s="172">
        <f t="shared" si="17"/>
        <v>1.2264986563340859E-3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173998</v>
      </c>
      <c r="D64" s="178">
        <v>159370</v>
      </c>
      <c r="E64" s="178">
        <v>654193</v>
      </c>
      <c r="F64" s="178">
        <v>722818</v>
      </c>
      <c r="G64" s="178">
        <v>957820</v>
      </c>
      <c r="H64" s="178">
        <v>753556</v>
      </c>
      <c r="I64" s="179">
        <f>IFERROR(H64/G64-1,"-")</f>
        <v>-0.21325927627320374</v>
      </c>
      <c r="J64" s="178">
        <f>H64-G64</f>
        <v>-204264</v>
      </c>
      <c r="K64" s="179">
        <f>H64/H$8</f>
        <v>3.2176417681119916E-2</v>
      </c>
      <c r="L64" s="81"/>
    </row>
    <row r="65" spans="1:12" x14ac:dyDescent="0.25">
      <c r="A65" s="164" t="s">
        <v>98</v>
      </c>
      <c r="B65" s="161" t="s">
        <v>99</v>
      </c>
      <c r="C65" s="162">
        <v>40911</v>
      </c>
      <c r="D65" s="162">
        <v>43697</v>
      </c>
      <c r="E65" s="162">
        <v>99132</v>
      </c>
      <c r="F65" s="162">
        <v>112156</v>
      </c>
      <c r="G65" s="162">
        <v>180804</v>
      </c>
      <c r="H65" s="162">
        <v>131433</v>
      </c>
      <c r="I65" s="163">
        <f>IFERROR(H65/G65-1,"-")</f>
        <v>-0.27306364903431335</v>
      </c>
      <c r="J65" s="162">
        <f t="shared" ref="J65:J75" si="20">H65-G65</f>
        <v>-49371</v>
      </c>
      <c r="K65" s="163">
        <f>H65/H$8</f>
        <v>5.6121152310944821E-3</v>
      </c>
      <c r="L65" s="81"/>
    </row>
    <row r="66" spans="1:12" x14ac:dyDescent="0.25">
      <c r="A66" s="164" t="s">
        <v>105</v>
      </c>
      <c r="B66" s="165" t="s">
        <v>105</v>
      </c>
      <c r="C66" s="166">
        <v>13912</v>
      </c>
      <c r="D66" s="166">
        <v>36490</v>
      </c>
      <c r="E66" s="166">
        <v>69515</v>
      </c>
      <c r="F66" s="166">
        <v>60538</v>
      </c>
      <c r="G66" s="166">
        <v>88273</v>
      </c>
      <c r="H66" s="166">
        <v>29821</v>
      </c>
      <c r="I66" s="167">
        <f>IFERROR(H66/G66-1,"-")</f>
        <v>-0.66217303139125216</v>
      </c>
      <c r="J66" s="166">
        <f t="shared" si="20"/>
        <v>-58452</v>
      </c>
      <c r="K66" s="167">
        <f>H66/H$8</f>
        <v>1.2733399397903764E-3</v>
      </c>
      <c r="L66" s="81"/>
    </row>
    <row r="67" spans="1:12" x14ac:dyDescent="0.25">
      <c r="A67" s="164" t="s">
        <v>102</v>
      </c>
      <c r="B67" s="165" t="s">
        <v>102</v>
      </c>
      <c r="C67" s="166">
        <v>26999</v>
      </c>
      <c r="D67" s="166">
        <v>7207</v>
      </c>
      <c r="E67" s="166">
        <v>29617</v>
      </c>
      <c r="F67" s="166">
        <v>51618</v>
      </c>
      <c r="G67" s="166">
        <v>92531</v>
      </c>
      <c r="H67" s="166">
        <v>101612</v>
      </c>
      <c r="I67" s="167">
        <f>IFERROR(H67/G67-1,"-")</f>
        <v>9.8140082783067406E-2</v>
      </c>
      <c r="J67" s="166">
        <f t="shared" si="20"/>
        <v>9081</v>
      </c>
      <c r="K67" s="167">
        <f>H67/H$8</f>
        <v>4.3387752913041054E-3</v>
      </c>
      <c r="L67" s="81"/>
    </row>
    <row r="68" spans="1:12" x14ac:dyDescent="0.25">
      <c r="A68" s="164"/>
      <c r="B68" s="161" t="s">
        <v>109</v>
      </c>
      <c r="C68" s="162">
        <v>133087</v>
      </c>
      <c r="D68" s="162">
        <v>115673</v>
      </c>
      <c r="E68" s="162">
        <v>555061</v>
      </c>
      <c r="F68" s="162">
        <v>610662</v>
      </c>
      <c r="G68" s="162">
        <v>777016</v>
      </c>
      <c r="H68" s="162">
        <v>622123</v>
      </c>
      <c r="I68" s="163">
        <f>IFERROR(H68/G68-1,"-")</f>
        <v>-0.19934338546439201</v>
      </c>
      <c r="J68" s="162">
        <f t="shared" si="20"/>
        <v>-154893</v>
      </c>
      <c r="K68" s="163">
        <f>H68/H$8</f>
        <v>2.6564302450025432E-2</v>
      </c>
      <c r="L68" s="81"/>
    </row>
    <row r="69" spans="1:12" s="57" customFormat="1" x14ac:dyDescent="0.25">
      <c r="A69" s="164"/>
      <c r="B69" s="165" t="s">
        <v>112</v>
      </c>
      <c r="C69" s="166">
        <v>48617</v>
      </c>
      <c r="D69" s="166">
        <v>12245</v>
      </c>
      <c r="E69" s="166">
        <v>268413</v>
      </c>
      <c r="F69" s="166">
        <v>228304</v>
      </c>
      <c r="G69" s="166">
        <v>327415</v>
      </c>
      <c r="H69" s="166">
        <v>308419</v>
      </c>
      <c r="I69" s="167">
        <f t="shared" ref="I69:I76" si="21">IFERROR(H69/G69-1,"-")</f>
        <v>-5.8018111570942055E-2</v>
      </c>
      <c r="J69" s="166">
        <f t="shared" si="20"/>
        <v>-18996</v>
      </c>
      <c r="K69" s="167">
        <f t="shared" ref="K69:K76" si="22">H69/H$8</f>
        <v>1.3169317960169281E-2</v>
      </c>
      <c r="L69" s="168"/>
    </row>
    <row r="70" spans="1:12" s="57" customFormat="1" x14ac:dyDescent="0.25">
      <c r="A70" s="164"/>
      <c r="B70" s="165" t="s">
        <v>115</v>
      </c>
      <c r="C70" s="166">
        <v>19857</v>
      </c>
      <c r="D70" s="166">
        <v>19807</v>
      </c>
      <c r="E70" s="166">
        <v>40858</v>
      </c>
      <c r="F70" s="166">
        <v>51860</v>
      </c>
      <c r="G70" s="166">
        <v>48453</v>
      </c>
      <c r="H70" s="166">
        <v>48531</v>
      </c>
      <c r="I70" s="167">
        <f t="shared" si="21"/>
        <v>1.6098074422636888E-3</v>
      </c>
      <c r="J70" s="166">
        <f t="shared" si="20"/>
        <v>78</v>
      </c>
      <c r="K70" s="167">
        <f t="shared" si="22"/>
        <v>2.0722464242636652E-3</v>
      </c>
      <c r="L70" s="168"/>
    </row>
    <row r="71" spans="1:12" x14ac:dyDescent="0.25">
      <c r="A71" s="164"/>
      <c r="B71" s="165" t="s">
        <v>118</v>
      </c>
      <c r="C71" s="166">
        <v>15907</v>
      </c>
      <c r="D71" s="166">
        <v>15712</v>
      </c>
      <c r="E71" s="166">
        <v>69832</v>
      </c>
      <c r="F71" s="166">
        <v>75186</v>
      </c>
      <c r="G71" s="166">
        <v>93752</v>
      </c>
      <c r="H71" s="166">
        <v>48167</v>
      </c>
      <c r="I71" s="167">
        <f t="shared" si="21"/>
        <v>-0.48622962710128848</v>
      </c>
      <c r="J71" s="166">
        <f t="shared" si="20"/>
        <v>-45585</v>
      </c>
      <c r="K71" s="167">
        <f t="shared" si="22"/>
        <v>2.0567038288415232E-3</v>
      </c>
      <c r="L71" s="81"/>
    </row>
    <row r="72" spans="1:12" x14ac:dyDescent="0.25">
      <c r="A72" s="164"/>
      <c r="B72" s="165" t="s">
        <v>125</v>
      </c>
      <c r="C72" s="166">
        <v>1538</v>
      </c>
      <c r="D72" s="166">
        <v>4660</v>
      </c>
      <c r="E72" s="166">
        <v>16387</v>
      </c>
      <c r="F72" s="166">
        <v>17963</v>
      </c>
      <c r="G72" s="166">
        <v>31265</v>
      </c>
      <c r="H72" s="166">
        <v>24597</v>
      </c>
      <c r="I72" s="167">
        <f t="shared" si="21"/>
        <v>-0.21327362865824406</v>
      </c>
      <c r="J72" s="166">
        <f t="shared" si="20"/>
        <v>-6668</v>
      </c>
      <c r="K72" s="167">
        <f t="shared" si="22"/>
        <v>1.0502780758198549E-3</v>
      </c>
      <c r="L72" s="81"/>
    </row>
    <row r="73" spans="1:12" x14ac:dyDescent="0.25">
      <c r="A73" s="164"/>
      <c r="B73" s="165" t="s">
        <v>121</v>
      </c>
      <c r="C73" s="166">
        <v>4050</v>
      </c>
      <c r="D73" s="166">
        <v>10979</v>
      </c>
      <c r="E73" s="166">
        <v>15541</v>
      </c>
      <c r="F73" s="166">
        <v>13850</v>
      </c>
      <c r="G73" s="166">
        <v>19418</v>
      </c>
      <c r="H73" s="166">
        <v>12748</v>
      </c>
      <c r="I73" s="167">
        <f t="shared" si="21"/>
        <v>-0.34349572561540842</v>
      </c>
      <c r="J73" s="166">
        <f t="shared" si="20"/>
        <v>-6670</v>
      </c>
      <c r="K73" s="167">
        <f t="shared" si="22"/>
        <v>5.4433243527875392E-4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7782</v>
      </c>
      <c r="F74" s="166">
        <v>23149</v>
      </c>
      <c r="G74" s="166">
        <v>17330</v>
      </c>
      <c r="H74" s="166">
        <v>11595</v>
      </c>
      <c r="I74" s="167">
        <f t="shared" si="21"/>
        <v>-0.33092902481246389</v>
      </c>
      <c r="J74" s="166">
        <f t="shared" si="20"/>
        <v>-5735</v>
      </c>
      <c r="K74" s="167">
        <f t="shared" si="22"/>
        <v>4.9509998329597983E-4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2773</v>
      </c>
      <c r="F75" s="166">
        <v>6950</v>
      </c>
      <c r="G75" s="166">
        <v>11802</v>
      </c>
      <c r="H75" s="166">
        <v>15209</v>
      </c>
      <c r="I75" s="167">
        <f t="shared" si="21"/>
        <v>0.28867988476529405</v>
      </c>
      <c r="J75" s="166">
        <f t="shared" si="20"/>
        <v>3407</v>
      </c>
      <c r="K75" s="167">
        <f t="shared" si="22"/>
        <v>6.4941575213010416E-4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33129</v>
      </c>
      <c r="D76" s="171">
        <f t="shared" ref="D76:H76" si="24">D68-SUM(D69:D75)</f>
        <v>52268</v>
      </c>
      <c r="E76" s="171">
        <f t="shared" si="24"/>
        <v>133475</v>
      </c>
      <c r="F76" s="171">
        <f t="shared" si="24"/>
        <v>193400</v>
      </c>
      <c r="G76" s="171">
        <f t="shared" si="24"/>
        <v>227581</v>
      </c>
      <c r="H76" s="171">
        <f t="shared" si="24"/>
        <v>152857</v>
      </c>
      <c r="I76" s="172">
        <f t="shared" si="21"/>
        <v>-0.32834023929941425</v>
      </c>
      <c r="J76" s="171">
        <f>H76-G76</f>
        <v>-74724</v>
      </c>
      <c r="K76" s="172">
        <f t="shared" si="22"/>
        <v>6.5269079902262692E-3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1257955</v>
      </c>
      <c r="D78" s="178">
        <v>810988</v>
      </c>
      <c r="E78" s="178">
        <v>2786196</v>
      </c>
      <c r="F78" s="178">
        <v>3356298</v>
      </c>
      <c r="G78" s="178">
        <v>3819820</v>
      </c>
      <c r="H78" s="178">
        <v>3813638</v>
      </c>
      <c r="I78" s="179">
        <f>IFERROR(H78/G78-1,"-")</f>
        <v>-1.6184008670565575E-3</v>
      </c>
      <c r="J78" s="178">
        <f>H78-G78</f>
        <v>-6182</v>
      </c>
      <c r="K78" s="179">
        <f>H78/H$8</f>
        <v>0.16284019923216161</v>
      </c>
      <c r="L78" s="81"/>
    </row>
    <row r="79" spans="1:12" x14ac:dyDescent="0.25">
      <c r="A79" s="164" t="s">
        <v>98</v>
      </c>
      <c r="B79" s="161" t="s">
        <v>99</v>
      </c>
      <c r="C79" s="162">
        <v>318750</v>
      </c>
      <c r="D79" s="162">
        <v>415843</v>
      </c>
      <c r="E79" s="162">
        <v>1140059</v>
      </c>
      <c r="F79" s="162">
        <v>1199991</v>
      </c>
      <c r="G79" s="162">
        <v>1192192</v>
      </c>
      <c r="H79" s="162">
        <v>1227502</v>
      </c>
      <c r="I79" s="163">
        <f>IFERROR(H79/G79-1,"-")</f>
        <v>2.9617712583208E-2</v>
      </c>
      <c r="J79" s="162">
        <f t="shared" ref="J79:J89" si="25">H79-G79</f>
        <v>35310</v>
      </c>
      <c r="K79" s="163">
        <f>H79/H$8</f>
        <v>5.241364551063233E-2</v>
      </c>
      <c r="L79" s="81"/>
    </row>
    <row r="80" spans="1:12" x14ac:dyDescent="0.25">
      <c r="A80" s="164" t="s">
        <v>105</v>
      </c>
      <c r="B80" s="165" t="s">
        <v>105</v>
      </c>
      <c r="C80" s="166">
        <v>34032</v>
      </c>
      <c r="D80" s="166">
        <v>106083</v>
      </c>
      <c r="E80" s="166">
        <v>173457</v>
      </c>
      <c r="F80" s="166">
        <v>186447</v>
      </c>
      <c r="G80" s="166">
        <v>210234</v>
      </c>
      <c r="H80" s="166">
        <v>168344</v>
      </c>
      <c r="I80" s="167">
        <f>IFERROR(H80/G80-1,"-")</f>
        <v>-0.1992541644072795</v>
      </c>
      <c r="J80" s="166">
        <f t="shared" si="25"/>
        <v>-41890</v>
      </c>
      <c r="K80" s="167">
        <f>H80/H$8</f>
        <v>7.1881941861128449E-3</v>
      </c>
      <c r="L80" s="81"/>
    </row>
    <row r="81" spans="1:12" x14ac:dyDescent="0.25">
      <c r="A81" s="164" t="s">
        <v>102</v>
      </c>
      <c r="B81" s="165" t="s">
        <v>102</v>
      </c>
      <c r="C81" s="166">
        <v>284718</v>
      </c>
      <c r="D81" s="166">
        <v>309760</v>
      </c>
      <c r="E81" s="166">
        <v>966602</v>
      </c>
      <c r="F81" s="166">
        <v>1013544</v>
      </c>
      <c r="G81" s="166">
        <v>981958</v>
      </c>
      <c r="H81" s="166">
        <v>1059158</v>
      </c>
      <c r="I81" s="167">
        <f>IFERROR(H81/G81-1,"-")</f>
        <v>7.8618433782300157E-2</v>
      </c>
      <c r="J81" s="166">
        <f t="shared" si="25"/>
        <v>77200</v>
      </c>
      <c r="K81" s="167">
        <f>H81/H$8</f>
        <v>4.5225451324519488E-2</v>
      </c>
      <c r="L81" s="81"/>
    </row>
    <row r="82" spans="1:12" x14ac:dyDescent="0.25">
      <c r="A82" s="164"/>
      <c r="B82" s="161" t="s">
        <v>109</v>
      </c>
      <c r="C82" s="162">
        <v>939205</v>
      </c>
      <c r="D82" s="162">
        <v>395145</v>
      </c>
      <c r="E82" s="162">
        <v>1646137</v>
      </c>
      <c r="F82" s="162">
        <v>2156307</v>
      </c>
      <c r="G82" s="162">
        <v>2627628</v>
      </c>
      <c r="H82" s="162">
        <v>2586136</v>
      </c>
      <c r="I82" s="163">
        <f>IFERROR(H82/G82-1,"-")</f>
        <v>-1.579066747652258E-2</v>
      </c>
      <c r="J82" s="162">
        <f t="shared" si="25"/>
        <v>-41492</v>
      </c>
      <c r="K82" s="163">
        <f>H82/H$8</f>
        <v>0.11042655372152929</v>
      </c>
      <c r="L82" s="81"/>
    </row>
    <row r="83" spans="1:12" s="57" customFormat="1" x14ac:dyDescent="0.25">
      <c r="A83" s="164"/>
      <c r="B83" s="165" t="s">
        <v>112</v>
      </c>
      <c r="C83" s="166">
        <v>136256</v>
      </c>
      <c r="D83" s="166">
        <v>26825</v>
      </c>
      <c r="E83" s="166">
        <v>315869</v>
      </c>
      <c r="F83" s="166">
        <v>406507</v>
      </c>
      <c r="G83" s="166">
        <v>507124</v>
      </c>
      <c r="H83" s="166">
        <v>499766</v>
      </c>
      <c r="I83" s="167">
        <f t="shared" ref="I83:I90" si="26">IFERROR(H83/G83-1,"-")</f>
        <v>-1.4509271894053488E-2</v>
      </c>
      <c r="J83" s="166">
        <f t="shared" si="25"/>
        <v>-7358</v>
      </c>
      <c r="K83" s="167">
        <f t="shared" ref="K83:K90" si="27">H83/H$8</f>
        <v>2.1339727317973151E-2</v>
      </c>
      <c r="L83" s="168"/>
    </row>
    <row r="84" spans="1:12" s="57" customFormat="1" x14ac:dyDescent="0.25">
      <c r="A84" s="164"/>
      <c r="B84" s="165" t="s">
        <v>115</v>
      </c>
      <c r="C84" s="166">
        <v>402338</v>
      </c>
      <c r="D84" s="166">
        <v>124662</v>
      </c>
      <c r="E84" s="166">
        <v>607388</v>
      </c>
      <c r="F84" s="166">
        <v>745567</v>
      </c>
      <c r="G84" s="166">
        <v>879608</v>
      </c>
      <c r="H84" s="166">
        <v>831851</v>
      </c>
      <c r="I84" s="167">
        <f t="shared" si="26"/>
        <v>-5.4293503469727389E-2</v>
      </c>
      <c r="J84" s="166">
        <f t="shared" si="25"/>
        <v>-47757</v>
      </c>
      <c r="K84" s="167">
        <f t="shared" si="27"/>
        <v>3.5519570177209497E-2</v>
      </c>
      <c r="L84" s="168"/>
    </row>
    <row r="85" spans="1:12" x14ac:dyDescent="0.25">
      <c r="A85" s="164"/>
      <c r="B85" s="165" t="s">
        <v>118</v>
      </c>
      <c r="C85" s="166">
        <v>39889</v>
      </c>
      <c r="D85" s="166">
        <v>52236</v>
      </c>
      <c r="E85" s="166">
        <v>117554</v>
      </c>
      <c r="F85" s="166">
        <v>174065</v>
      </c>
      <c r="G85" s="166">
        <v>264968</v>
      </c>
      <c r="H85" s="166">
        <v>266341</v>
      </c>
      <c r="I85" s="167">
        <f t="shared" si="26"/>
        <v>5.1817577971680073E-3</v>
      </c>
      <c r="J85" s="166">
        <f t="shared" si="25"/>
        <v>1373</v>
      </c>
      <c r="K85" s="167">
        <f t="shared" si="27"/>
        <v>1.1372611009144853E-2</v>
      </c>
      <c r="L85" s="81"/>
    </row>
    <row r="86" spans="1:12" x14ac:dyDescent="0.25">
      <c r="A86" s="164"/>
      <c r="B86" s="165" t="s">
        <v>125</v>
      </c>
      <c r="C86" s="166">
        <v>12366</v>
      </c>
      <c r="D86" s="166">
        <v>11871</v>
      </c>
      <c r="E86" s="166">
        <v>48078</v>
      </c>
      <c r="F86" s="166">
        <v>55473</v>
      </c>
      <c r="G86" s="166">
        <v>85234</v>
      </c>
      <c r="H86" s="166">
        <v>79982</v>
      </c>
      <c r="I86" s="167">
        <f t="shared" si="26"/>
        <v>-6.1618602904944031E-2</v>
      </c>
      <c r="J86" s="166">
        <f t="shared" si="25"/>
        <v>-5252</v>
      </c>
      <c r="K86" s="167">
        <f t="shared" si="27"/>
        <v>3.4151864479498974E-3</v>
      </c>
      <c r="L86" s="81"/>
    </row>
    <row r="87" spans="1:12" x14ac:dyDescent="0.25">
      <c r="A87" s="164"/>
      <c r="B87" s="165" t="s">
        <v>121</v>
      </c>
      <c r="C87" s="166">
        <v>8893</v>
      </c>
      <c r="D87" s="166">
        <v>12493</v>
      </c>
      <c r="E87" s="166">
        <v>21476</v>
      </c>
      <c r="F87" s="166">
        <v>29279</v>
      </c>
      <c r="G87" s="166">
        <v>38413</v>
      </c>
      <c r="H87" s="166">
        <v>38574</v>
      </c>
      <c r="I87" s="167">
        <f t="shared" si="26"/>
        <v>4.1912894072320128E-3</v>
      </c>
      <c r="J87" s="166">
        <f t="shared" si="25"/>
        <v>161</v>
      </c>
      <c r="K87" s="167">
        <f t="shared" si="27"/>
        <v>1.6470881203673245E-3</v>
      </c>
      <c r="L87" s="81"/>
    </row>
    <row r="88" spans="1:12" x14ac:dyDescent="0.25">
      <c r="A88" s="164"/>
      <c r="B88" s="165" t="s">
        <v>130</v>
      </c>
      <c r="C88" s="166">
        <v>30196</v>
      </c>
      <c r="D88" s="166">
        <v>2702</v>
      </c>
      <c r="E88" s="166">
        <v>33899</v>
      </c>
      <c r="F88" s="166">
        <v>49629</v>
      </c>
      <c r="G88" s="166">
        <v>45008</v>
      </c>
      <c r="H88" s="166">
        <v>48217</v>
      </c>
      <c r="I88" s="167">
        <f t="shared" si="26"/>
        <v>7.1298435833629492E-2</v>
      </c>
      <c r="J88" s="166">
        <f t="shared" si="25"/>
        <v>3209</v>
      </c>
      <c r="K88" s="167">
        <f t="shared" si="27"/>
        <v>2.058838800740169E-3</v>
      </c>
      <c r="L88" s="81"/>
    </row>
    <row r="89" spans="1:12" x14ac:dyDescent="0.25">
      <c r="A89" s="164" t="s">
        <v>146</v>
      </c>
      <c r="B89" s="165" t="s">
        <v>133</v>
      </c>
      <c r="C89" s="166">
        <v>48705</v>
      </c>
      <c r="D89" s="166">
        <v>3908</v>
      </c>
      <c r="E89" s="166">
        <v>28844</v>
      </c>
      <c r="F89" s="166">
        <v>48881</v>
      </c>
      <c r="G89" s="166">
        <v>51662</v>
      </c>
      <c r="H89" s="166">
        <v>40371</v>
      </c>
      <c r="I89" s="167">
        <f t="shared" si="26"/>
        <v>-0.21855522434284391</v>
      </c>
      <c r="J89" s="166">
        <f t="shared" si="25"/>
        <v>-11291</v>
      </c>
      <c r="K89" s="167">
        <f t="shared" si="27"/>
        <v>1.7238190104046575E-3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260562</v>
      </c>
      <c r="D90" s="171">
        <f t="shared" ref="D90:H90" si="29">D82-SUM(D83:D89)</f>
        <v>160448</v>
      </c>
      <c r="E90" s="171">
        <f t="shared" si="29"/>
        <v>473029</v>
      </c>
      <c r="F90" s="171">
        <f t="shared" si="29"/>
        <v>646906</v>
      </c>
      <c r="G90" s="171">
        <f t="shared" si="29"/>
        <v>755611</v>
      </c>
      <c r="H90" s="171">
        <f t="shared" si="29"/>
        <v>781034</v>
      </c>
      <c r="I90" s="172">
        <f t="shared" si="26"/>
        <v>3.3645619240588065E-2</v>
      </c>
      <c r="J90" s="171">
        <f>H90-G90</f>
        <v>25423</v>
      </c>
      <c r="K90" s="172">
        <f t="shared" si="27"/>
        <v>3.3349712837739742E-2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40600</v>
      </c>
      <c r="D92" s="178">
        <v>40297</v>
      </c>
      <c r="E92" s="178">
        <v>90028</v>
      </c>
      <c r="F92" s="178">
        <v>101541</v>
      </c>
      <c r="G92" s="178">
        <v>100477</v>
      </c>
      <c r="H92" s="178">
        <v>100264</v>
      </c>
      <c r="I92" s="179">
        <f>IFERROR(H92/G92-1,"-")</f>
        <v>-2.1198881336027542E-3</v>
      </c>
      <c r="J92" s="178">
        <f>H92-G92</f>
        <v>-213</v>
      </c>
      <c r="K92" s="179">
        <f>H92/H$8</f>
        <v>4.2812164489166131E-3</v>
      </c>
      <c r="L92" s="81"/>
    </row>
    <row r="93" spans="1:12" x14ac:dyDescent="0.25">
      <c r="A93" s="164" t="s">
        <v>98</v>
      </c>
      <c r="B93" s="161" t="s">
        <v>99</v>
      </c>
      <c r="C93" s="162">
        <v>18397</v>
      </c>
      <c r="D93" s="162">
        <v>20855</v>
      </c>
      <c r="E93" s="162">
        <v>46710</v>
      </c>
      <c r="F93" s="162">
        <v>51247</v>
      </c>
      <c r="G93" s="162">
        <v>44299</v>
      </c>
      <c r="H93" s="162">
        <v>48221</v>
      </c>
      <c r="I93" s="163">
        <f>IFERROR(H93/G93-1,"-")</f>
        <v>8.8534729903609666E-2</v>
      </c>
      <c r="J93" s="162">
        <f t="shared" ref="J93:J103" si="30">H93-G93</f>
        <v>3922</v>
      </c>
      <c r="K93" s="163">
        <f>H93/H$8</f>
        <v>2.0590095984920607E-3</v>
      </c>
      <c r="L93" s="81"/>
    </row>
    <row r="94" spans="1:12" x14ac:dyDescent="0.25">
      <c r="A94" s="164" t="s">
        <v>105</v>
      </c>
      <c r="B94" s="165" t="s">
        <v>105</v>
      </c>
      <c r="C94" s="166">
        <v>8728</v>
      </c>
      <c r="D94" s="166">
        <v>9958</v>
      </c>
      <c r="E94" s="166">
        <v>19971</v>
      </c>
      <c r="F94" s="166">
        <v>14042</v>
      </c>
      <c r="G94" s="166">
        <v>11977</v>
      </c>
      <c r="H94" s="166">
        <v>17270</v>
      </c>
      <c r="I94" s="167">
        <f>IFERROR(H94/G94-1,"-")</f>
        <v>0.44193036653586049</v>
      </c>
      <c r="J94" s="166">
        <f t="shared" si="30"/>
        <v>5293</v>
      </c>
      <c r="K94" s="167">
        <f>H94/H$8</f>
        <v>7.3741929379228738E-4</v>
      </c>
      <c r="L94" s="81"/>
    </row>
    <row r="95" spans="1:12" x14ac:dyDescent="0.25">
      <c r="A95" s="164" t="s">
        <v>102</v>
      </c>
      <c r="B95" s="165" t="s">
        <v>102</v>
      </c>
      <c r="C95" s="166">
        <v>9669</v>
      </c>
      <c r="D95" s="166">
        <v>10897</v>
      </c>
      <c r="E95" s="166">
        <v>26739</v>
      </c>
      <c r="F95" s="166">
        <v>37205</v>
      </c>
      <c r="G95" s="166">
        <v>32322</v>
      </c>
      <c r="H95" s="166">
        <v>30951</v>
      </c>
      <c r="I95" s="167">
        <f>IFERROR(H95/G95-1,"-")</f>
        <v>-4.2416929645442747E-2</v>
      </c>
      <c r="J95" s="166">
        <f t="shared" si="30"/>
        <v>-1371</v>
      </c>
      <c r="K95" s="167">
        <f>H95/H$8</f>
        <v>1.3215903046997733E-3</v>
      </c>
      <c r="L95" s="81"/>
    </row>
    <row r="96" spans="1:12" x14ac:dyDescent="0.25">
      <c r="A96" s="164"/>
      <c r="B96" s="161" t="s">
        <v>109</v>
      </c>
      <c r="C96" s="162">
        <v>22203</v>
      </c>
      <c r="D96" s="162">
        <v>19442</v>
      </c>
      <c r="E96" s="162">
        <v>43318</v>
      </c>
      <c r="F96" s="162">
        <v>50294</v>
      </c>
      <c r="G96" s="162">
        <v>56178</v>
      </c>
      <c r="H96" s="162">
        <v>52043</v>
      </c>
      <c r="I96" s="163">
        <f>IFERROR(H96/G96-1,"-")</f>
        <v>-7.3605325928299381E-2</v>
      </c>
      <c r="J96" s="162">
        <f t="shared" si="30"/>
        <v>-4135</v>
      </c>
      <c r="K96" s="163">
        <f>H96/H$8</f>
        <v>2.222206850424552E-3</v>
      </c>
      <c r="L96" s="81"/>
    </row>
    <row r="97" spans="1:12" s="57" customFormat="1" x14ac:dyDescent="0.25">
      <c r="A97" s="164"/>
      <c r="B97" s="165" t="s">
        <v>112</v>
      </c>
      <c r="C97" s="166">
        <v>4507</v>
      </c>
      <c r="D97" s="166">
        <v>948</v>
      </c>
      <c r="E97" s="166">
        <v>5956</v>
      </c>
      <c r="F97" s="166">
        <v>7773</v>
      </c>
      <c r="G97" s="166">
        <v>8993</v>
      </c>
      <c r="H97" s="166">
        <v>6674</v>
      </c>
      <c r="I97" s="167">
        <f t="shared" ref="I97:I104" si="31">IFERROR(H97/G97-1,"-")</f>
        <v>-0.25786723006783052</v>
      </c>
      <c r="J97" s="166">
        <f t="shared" si="30"/>
        <v>-2319</v>
      </c>
      <c r="K97" s="167">
        <f t="shared" ref="K97:K104" si="32">H97/H$8</f>
        <v>2.8497604903125225E-4</v>
      </c>
      <c r="L97" s="168"/>
    </row>
    <row r="98" spans="1:12" s="57" customFormat="1" x14ac:dyDescent="0.25">
      <c r="A98" s="164"/>
      <c r="B98" s="165" t="s">
        <v>115</v>
      </c>
      <c r="C98" s="166">
        <v>6774</v>
      </c>
      <c r="D98" s="166">
        <v>6073</v>
      </c>
      <c r="E98" s="166">
        <v>13294</v>
      </c>
      <c r="F98" s="166">
        <v>14649</v>
      </c>
      <c r="G98" s="166">
        <v>16532</v>
      </c>
      <c r="H98" s="166">
        <v>14792</v>
      </c>
      <c r="I98" s="167">
        <f t="shared" si="31"/>
        <v>-0.10525042342124369</v>
      </c>
      <c r="J98" s="166">
        <f t="shared" si="30"/>
        <v>-1740</v>
      </c>
      <c r="K98" s="167">
        <f t="shared" si="32"/>
        <v>6.3161008649539755E-4</v>
      </c>
      <c r="L98" s="168"/>
    </row>
    <row r="99" spans="1:12" x14ac:dyDescent="0.25">
      <c r="A99" s="164"/>
      <c r="B99" s="165" t="s">
        <v>118</v>
      </c>
      <c r="C99" s="166">
        <v>3568</v>
      </c>
      <c r="D99" s="166">
        <v>4889</v>
      </c>
      <c r="E99" s="166">
        <v>5614</v>
      </c>
      <c r="F99" s="166">
        <v>6032</v>
      </c>
      <c r="G99" s="166">
        <v>7221</v>
      </c>
      <c r="H99" s="166">
        <v>6628</v>
      </c>
      <c r="I99" s="167">
        <f t="shared" si="31"/>
        <v>-8.2121589807505835E-2</v>
      </c>
      <c r="J99" s="166">
        <f t="shared" si="30"/>
        <v>-593</v>
      </c>
      <c r="K99" s="167">
        <f t="shared" si="32"/>
        <v>2.8301187488449802E-4</v>
      </c>
      <c r="L99" s="81"/>
    </row>
    <row r="100" spans="1:12" x14ac:dyDescent="0.25">
      <c r="A100" s="164"/>
      <c r="B100" s="165" t="s">
        <v>125</v>
      </c>
      <c r="C100" s="166">
        <v>858</v>
      </c>
      <c r="D100" s="166">
        <v>341</v>
      </c>
      <c r="E100" s="166">
        <v>3103</v>
      </c>
      <c r="F100" s="166">
        <v>2476</v>
      </c>
      <c r="G100" s="166">
        <v>3041</v>
      </c>
      <c r="H100" s="166">
        <v>2015</v>
      </c>
      <c r="I100" s="167">
        <f t="shared" si="31"/>
        <v>-0.33738901677079913</v>
      </c>
      <c r="J100" s="166">
        <f t="shared" si="30"/>
        <v>-1026</v>
      </c>
      <c r="K100" s="167">
        <f t="shared" si="32"/>
        <v>8.6039367515429013E-5</v>
      </c>
      <c r="L100" s="81"/>
    </row>
    <row r="101" spans="1:12" x14ac:dyDescent="0.25">
      <c r="A101" s="164"/>
      <c r="B101" s="165" t="s">
        <v>121</v>
      </c>
      <c r="C101" s="166">
        <v>414</v>
      </c>
      <c r="D101" s="166">
        <v>586</v>
      </c>
      <c r="E101" s="166">
        <v>1423</v>
      </c>
      <c r="F101" s="166">
        <v>1103</v>
      </c>
      <c r="G101" s="166">
        <v>1535</v>
      </c>
      <c r="H101" s="166">
        <v>1944</v>
      </c>
      <c r="I101" s="167">
        <f t="shared" si="31"/>
        <v>0.26644951140065154</v>
      </c>
      <c r="J101" s="166">
        <f t="shared" si="30"/>
        <v>409</v>
      </c>
      <c r="K101" s="167">
        <f t="shared" si="32"/>
        <v>8.3007707419351857E-5</v>
      </c>
      <c r="L101" s="81"/>
    </row>
    <row r="102" spans="1:12" x14ac:dyDescent="0.25">
      <c r="A102" s="164"/>
      <c r="B102" s="165" t="s">
        <v>130</v>
      </c>
      <c r="C102" s="166">
        <v>566</v>
      </c>
      <c r="D102" s="166">
        <v>40</v>
      </c>
      <c r="E102" s="166">
        <v>603</v>
      </c>
      <c r="F102" s="166">
        <v>284</v>
      </c>
      <c r="G102" s="166">
        <v>596</v>
      </c>
      <c r="H102" s="166">
        <v>357</v>
      </c>
      <c r="I102" s="167">
        <f t="shared" si="31"/>
        <v>-0.40100671140939592</v>
      </c>
      <c r="J102" s="166">
        <f t="shared" si="30"/>
        <v>-239</v>
      </c>
      <c r="K102" s="167">
        <f t="shared" si="32"/>
        <v>1.5243699356331592E-5</v>
      </c>
      <c r="L102" s="81"/>
    </row>
    <row r="103" spans="1:12" x14ac:dyDescent="0.25">
      <c r="A103" s="164" t="s">
        <v>146</v>
      </c>
      <c r="B103" s="165" t="s">
        <v>133</v>
      </c>
      <c r="C103" s="166">
        <v>213</v>
      </c>
      <c r="D103" s="166">
        <v>148</v>
      </c>
      <c r="E103" s="166">
        <v>239</v>
      </c>
      <c r="F103" s="166">
        <v>640</v>
      </c>
      <c r="G103" s="166">
        <v>847</v>
      </c>
      <c r="H103" s="166">
        <v>459</v>
      </c>
      <c r="I103" s="167">
        <f t="shared" si="31"/>
        <v>-0.45808736717827625</v>
      </c>
      <c r="J103" s="166">
        <f t="shared" si="30"/>
        <v>-388</v>
      </c>
      <c r="K103" s="167">
        <f t="shared" si="32"/>
        <v>1.959904202956919E-5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5303</v>
      </c>
      <c r="D104" s="171">
        <f t="shared" ref="D104:H104" si="34">D96-SUM(D97:D103)</f>
        <v>6417</v>
      </c>
      <c r="E104" s="171">
        <f t="shared" si="34"/>
        <v>13086</v>
      </c>
      <c r="F104" s="171">
        <f t="shared" si="34"/>
        <v>17337</v>
      </c>
      <c r="G104" s="171">
        <f t="shared" si="34"/>
        <v>17413</v>
      </c>
      <c r="H104" s="171">
        <f t="shared" si="34"/>
        <v>19174</v>
      </c>
      <c r="I104" s="172">
        <f t="shared" si="31"/>
        <v>0.10113133865502788</v>
      </c>
      <c r="J104" s="171">
        <f>H104-G104</f>
        <v>1761</v>
      </c>
      <c r="K104" s="172">
        <f t="shared" si="32"/>
        <v>8.1871902369272257E-4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299768</v>
      </c>
      <c r="D106" s="178">
        <v>366139</v>
      </c>
      <c r="E106" s="178">
        <v>853267</v>
      </c>
      <c r="F106" s="178">
        <v>938988</v>
      </c>
      <c r="G106" s="178">
        <v>995472</v>
      </c>
      <c r="H106" s="178">
        <v>982337</v>
      </c>
      <c r="I106" s="179">
        <f>IFERROR(H106/G106-1,"-")</f>
        <v>-1.3194745809023245E-2</v>
      </c>
      <c r="J106" s="178">
        <f>H106-G106</f>
        <v>-13135</v>
      </c>
      <c r="K106" s="179">
        <f>H106/H$8</f>
        <v>4.1945237800001985E-2</v>
      </c>
      <c r="L106" s="81"/>
    </row>
    <row r="107" spans="1:12" x14ac:dyDescent="0.25">
      <c r="A107" s="164" t="s">
        <v>98</v>
      </c>
      <c r="B107" s="161" t="s">
        <v>99</v>
      </c>
      <c r="C107" s="162">
        <v>73323</v>
      </c>
      <c r="D107" s="162">
        <v>126703</v>
      </c>
      <c r="E107" s="162">
        <v>123300</v>
      </c>
      <c r="F107" s="162">
        <v>147044</v>
      </c>
      <c r="G107" s="162">
        <v>148373</v>
      </c>
      <c r="H107" s="162">
        <v>154585</v>
      </c>
      <c r="I107" s="163">
        <f>IFERROR(H107/G107-1,"-")</f>
        <v>4.186745566915806E-2</v>
      </c>
      <c r="J107" s="162">
        <f t="shared" ref="J107:J117" si="35">H107-G107</f>
        <v>6212</v>
      </c>
      <c r="K107" s="163">
        <f>H107/H$8</f>
        <v>6.600692619043471E-3</v>
      </c>
      <c r="L107" s="81"/>
    </row>
    <row r="108" spans="1:12" x14ac:dyDescent="0.25">
      <c r="A108" s="164" t="s">
        <v>105</v>
      </c>
      <c r="B108" s="165" t="s">
        <v>105</v>
      </c>
      <c r="C108" s="166">
        <v>4584</v>
      </c>
      <c r="D108" s="166">
        <v>71039</v>
      </c>
      <c r="E108" s="166">
        <v>43118</v>
      </c>
      <c r="F108" s="166">
        <v>42455</v>
      </c>
      <c r="G108" s="166">
        <v>41139</v>
      </c>
      <c r="H108" s="166">
        <v>54256</v>
      </c>
      <c r="I108" s="167">
        <f>IFERROR(H108/G108-1,"-")</f>
        <v>0.31884586402197423</v>
      </c>
      <c r="J108" s="166">
        <f t="shared" si="35"/>
        <v>13117</v>
      </c>
      <c r="K108" s="167">
        <f>H108/H$8</f>
        <v>2.3167007066586189E-3</v>
      </c>
      <c r="L108" s="81"/>
    </row>
    <row r="109" spans="1:12" x14ac:dyDescent="0.25">
      <c r="A109" s="164" t="s">
        <v>102</v>
      </c>
      <c r="B109" s="165" t="s">
        <v>102</v>
      </c>
      <c r="C109" s="166">
        <v>68739</v>
      </c>
      <c r="D109" s="166">
        <v>55664</v>
      </c>
      <c r="E109" s="166">
        <v>80182</v>
      </c>
      <c r="F109" s="166">
        <v>104589</v>
      </c>
      <c r="G109" s="166">
        <v>107234</v>
      </c>
      <c r="H109" s="166">
        <v>100329</v>
      </c>
      <c r="I109" s="167">
        <f>IFERROR(H109/G109-1,"-")</f>
        <v>-6.4391890631702586E-2</v>
      </c>
      <c r="J109" s="166">
        <f t="shared" si="35"/>
        <v>-6905</v>
      </c>
      <c r="K109" s="167">
        <f>H109/H$8</f>
        <v>4.2839919123848526E-3</v>
      </c>
      <c r="L109" s="81"/>
    </row>
    <row r="110" spans="1:12" x14ac:dyDescent="0.25">
      <c r="A110" s="164"/>
      <c r="B110" s="161" t="s">
        <v>109</v>
      </c>
      <c r="C110" s="162">
        <v>226445</v>
      </c>
      <c r="D110" s="162">
        <v>239436</v>
      </c>
      <c r="E110" s="162">
        <v>729967</v>
      </c>
      <c r="F110" s="162">
        <v>791944</v>
      </c>
      <c r="G110" s="162">
        <v>847099</v>
      </c>
      <c r="H110" s="162">
        <v>827752</v>
      </c>
      <c r="I110" s="163">
        <f>IFERROR(H110/G110-1,"-")</f>
        <v>-2.2839125060943322E-2</v>
      </c>
      <c r="J110" s="162">
        <f t="shared" si="35"/>
        <v>-19347</v>
      </c>
      <c r="K110" s="163">
        <f>H110/H$8</f>
        <v>3.534454518095851E-2</v>
      </c>
      <c r="L110" s="81"/>
    </row>
    <row r="111" spans="1:12" s="57" customFormat="1" x14ac:dyDescent="0.25">
      <c r="A111" s="164"/>
      <c r="B111" s="165" t="s">
        <v>112</v>
      </c>
      <c r="C111" s="166">
        <v>123253</v>
      </c>
      <c r="D111" s="166">
        <v>67578</v>
      </c>
      <c r="E111" s="166">
        <v>442180</v>
      </c>
      <c r="F111" s="166">
        <v>487297</v>
      </c>
      <c r="G111" s="166">
        <v>520074</v>
      </c>
      <c r="H111" s="166">
        <v>484977</v>
      </c>
      <c r="I111" s="167">
        <f t="shared" ref="I111:I118" si="36">IFERROR(H111/G111-1,"-")</f>
        <v>-6.7484627187669455E-2</v>
      </c>
      <c r="J111" s="166">
        <f t="shared" si="35"/>
        <v>-35097</v>
      </c>
      <c r="K111" s="167">
        <f t="shared" ref="K111:K118" si="37">H111/H$8</f>
        <v>2.070824532979167E-2</v>
      </c>
      <c r="L111" s="168"/>
    </row>
    <row r="112" spans="1:12" s="57" customFormat="1" x14ac:dyDescent="0.25">
      <c r="A112" s="164"/>
      <c r="B112" s="165" t="s">
        <v>115</v>
      </c>
      <c r="C112" s="166">
        <v>17432</v>
      </c>
      <c r="D112" s="166">
        <v>36735</v>
      </c>
      <c r="E112" s="166">
        <v>30912</v>
      </c>
      <c r="F112" s="166">
        <v>39760</v>
      </c>
      <c r="G112" s="166">
        <v>37467</v>
      </c>
      <c r="H112" s="166">
        <v>43004</v>
      </c>
      <c r="I112" s="167">
        <f t="shared" si="36"/>
        <v>0.14778338271011826</v>
      </c>
      <c r="J112" s="166">
        <f t="shared" si="35"/>
        <v>5537</v>
      </c>
      <c r="K112" s="167">
        <f t="shared" si="37"/>
        <v>1.8362466305873496E-3</v>
      </c>
      <c r="L112" s="168"/>
    </row>
    <row r="113" spans="1:12" x14ac:dyDescent="0.25">
      <c r="A113" s="164"/>
      <c r="B113" s="165" t="s">
        <v>118</v>
      </c>
      <c r="C113" s="166">
        <v>9074</v>
      </c>
      <c r="D113" s="166">
        <v>45706</v>
      </c>
      <c r="E113" s="166">
        <v>42990</v>
      </c>
      <c r="F113" s="166">
        <v>58589</v>
      </c>
      <c r="G113" s="166">
        <v>52258</v>
      </c>
      <c r="H113" s="166">
        <v>72421</v>
      </c>
      <c r="I113" s="167">
        <f t="shared" si="36"/>
        <v>0.38583566152550808</v>
      </c>
      <c r="J113" s="166">
        <f t="shared" si="35"/>
        <v>20163</v>
      </c>
      <c r="K113" s="167">
        <f t="shared" si="37"/>
        <v>3.0923359974366674E-3</v>
      </c>
      <c r="L113" s="81"/>
    </row>
    <row r="114" spans="1:12" x14ac:dyDescent="0.25">
      <c r="A114" s="164"/>
      <c r="B114" s="165" t="s">
        <v>125</v>
      </c>
      <c r="C114" s="166">
        <v>7237</v>
      </c>
      <c r="D114" s="166">
        <v>13826</v>
      </c>
      <c r="E114" s="166">
        <v>28567</v>
      </c>
      <c r="F114" s="166">
        <v>25623</v>
      </c>
      <c r="G114" s="166">
        <v>27149</v>
      </c>
      <c r="H114" s="166">
        <v>29338</v>
      </c>
      <c r="I114" s="167">
        <f t="shared" si="36"/>
        <v>8.0629120777929275E-2</v>
      </c>
      <c r="J114" s="166">
        <f t="shared" si="35"/>
        <v>2189</v>
      </c>
      <c r="K114" s="167">
        <f t="shared" si="37"/>
        <v>1.2527161112494572E-3</v>
      </c>
      <c r="L114" s="81"/>
    </row>
    <row r="115" spans="1:12" x14ac:dyDescent="0.25">
      <c r="A115" s="164"/>
      <c r="B115" s="165" t="s">
        <v>121</v>
      </c>
      <c r="C115" s="166">
        <v>9104</v>
      </c>
      <c r="D115" s="166">
        <v>20486</v>
      </c>
      <c r="E115" s="166">
        <v>31284</v>
      </c>
      <c r="F115" s="166">
        <v>30265</v>
      </c>
      <c r="G115" s="166">
        <v>20918</v>
      </c>
      <c r="H115" s="166">
        <v>24476</v>
      </c>
      <c r="I115" s="167">
        <f t="shared" si="36"/>
        <v>0.17009274309207378</v>
      </c>
      <c r="J115" s="166">
        <f t="shared" si="35"/>
        <v>3558</v>
      </c>
      <c r="K115" s="167">
        <f t="shared" si="37"/>
        <v>1.0451114438251319E-3</v>
      </c>
      <c r="L115" s="81"/>
    </row>
    <row r="116" spans="1:12" x14ac:dyDescent="0.25">
      <c r="A116" s="164"/>
      <c r="B116" s="165" t="s">
        <v>130</v>
      </c>
      <c r="C116" s="166">
        <v>2280</v>
      </c>
      <c r="D116" s="166">
        <v>346</v>
      </c>
      <c r="E116" s="166">
        <v>4298</v>
      </c>
      <c r="F116" s="166">
        <v>6898</v>
      </c>
      <c r="G116" s="166">
        <v>9968</v>
      </c>
      <c r="H116" s="166">
        <v>6231</v>
      </c>
      <c r="I116" s="167">
        <f t="shared" si="36"/>
        <v>-0.3748996789727127</v>
      </c>
      <c r="J116" s="166">
        <f t="shared" si="35"/>
        <v>-3737</v>
      </c>
      <c r="K116" s="167">
        <f t="shared" si="37"/>
        <v>2.6606019800924971E-4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103</v>
      </c>
      <c r="E117" s="166">
        <v>5280</v>
      </c>
      <c r="F117" s="166">
        <v>4360</v>
      </c>
      <c r="G117" s="166">
        <v>8892</v>
      </c>
      <c r="H117" s="166">
        <v>5022</v>
      </c>
      <c r="I117" s="167">
        <f t="shared" si="36"/>
        <v>-0.43522267206477738</v>
      </c>
      <c r="J117" s="166">
        <f t="shared" si="35"/>
        <v>-3870</v>
      </c>
      <c r="K117" s="167">
        <f t="shared" si="37"/>
        <v>2.144365774999923E-4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50855</v>
      </c>
      <c r="D118" s="171">
        <f t="shared" ref="D118:H118" si="39">D110-SUM(D111:D117)</f>
        <v>54656</v>
      </c>
      <c r="E118" s="171">
        <f t="shared" si="39"/>
        <v>144456</v>
      </c>
      <c r="F118" s="171">
        <f t="shared" si="39"/>
        <v>139152</v>
      </c>
      <c r="G118" s="171">
        <f t="shared" si="39"/>
        <v>170373</v>
      </c>
      <c r="H118" s="171">
        <f t="shared" si="39"/>
        <v>162283</v>
      </c>
      <c r="I118" s="172">
        <f t="shared" si="36"/>
        <v>-4.748404970271114E-2</v>
      </c>
      <c r="J118" s="171">
        <f>H118-G118</f>
        <v>-8090</v>
      </c>
      <c r="K118" s="172">
        <f t="shared" si="37"/>
        <v>6.9293928925589906E-3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133486</v>
      </c>
      <c r="D120" s="178">
        <v>184291</v>
      </c>
      <c r="E120" s="178">
        <v>342925</v>
      </c>
      <c r="F120" s="178">
        <v>377873</v>
      </c>
      <c r="G120" s="178">
        <v>389611</v>
      </c>
      <c r="H120" s="178">
        <v>400712</v>
      </c>
      <c r="I120" s="179">
        <f>IFERROR(H120/G120-1,"-")</f>
        <v>2.8492522028382261E-2</v>
      </c>
      <c r="J120" s="178">
        <f>H120-G120</f>
        <v>11101</v>
      </c>
      <c r="K120" s="179">
        <f>H120/H$8</f>
        <v>1.7110177189003768E-2</v>
      </c>
      <c r="L120" s="81"/>
    </row>
    <row r="121" spans="1:12" x14ac:dyDescent="0.25">
      <c r="A121" s="164" t="s">
        <v>98</v>
      </c>
      <c r="B121" s="161" t="s">
        <v>99</v>
      </c>
      <c r="C121" s="162">
        <v>60618</v>
      </c>
      <c r="D121" s="162">
        <v>114244</v>
      </c>
      <c r="E121" s="162">
        <v>174454</v>
      </c>
      <c r="F121" s="162">
        <v>201874</v>
      </c>
      <c r="G121" s="162">
        <v>202800</v>
      </c>
      <c r="H121" s="162">
        <v>226535</v>
      </c>
      <c r="I121" s="163">
        <f>IFERROR(H121/G121-1,"-")</f>
        <v>0.11703648915187381</v>
      </c>
      <c r="J121" s="162">
        <f t="shared" ref="J121:J131" si="40">H121-G121</f>
        <v>23735</v>
      </c>
      <c r="K121" s="163">
        <f>H121/H$8</f>
        <v>9.6729171811948938E-3</v>
      </c>
      <c r="L121" s="81"/>
    </row>
    <row r="122" spans="1:12" x14ac:dyDescent="0.25">
      <c r="A122" s="164" t="s">
        <v>105</v>
      </c>
      <c r="B122" s="165" t="s">
        <v>105</v>
      </c>
      <c r="C122" s="166">
        <v>25414</v>
      </c>
      <c r="D122" s="166">
        <v>53180</v>
      </c>
      <c r="E122" s="166">
        <v>83307</v>
      </c>
      <c r="F122" s="166">
        <v>82386</v>
      </c>
      <c r="G122" s="166">
        <v>90315</v>
      </c>
      <c r="H122" s="166">
        <v>106747</v>
      </c>
      <c r="I122" s="167">
        <f>IFERROR(H122/G122-1,"-")</f>
        <v>0.18194098433261363</v>
      </c>
      <c r="J122" s="166">
        <f t="shared" si="40"/>
        <v>16432</v>
      </c>
      <c r="K122" s="167">
        <f>H122/H$8</f>
        <v>4.5580369052950374E-3</v>
      </c>
      <c r="L122" s="81"/>
    </row>
    <row r="123" spans="1:12" x14ac:dyDescent="0.25">
      <c r="A123" s="164" t="s">
        <v>102</v>
      </c>
      <c r="B123" s="165" t="s">
        <v>102</v>
      </c>
      <c r="C123" s="166">
        <v>35204</v>
      </c>
      <c r="D123" s="166">
        <v>61064</v>
      </c>
      <c r="E123" s="166">
        <v>91147</v>
      </c>
      <c r="F123" s="166">
        <v>119488</v>
      </c>
      <c r="G123" s="166">
        <v>112485</v>
      </c>
      <c r="H123" s="166">
        <v>119788</v>
      </c>
      <c r="I123" s="167">
        <f>IFERROR(H123/G123-1,"-")</f>
        <v>6.4924212117171143E-2</v>
      </c>
      <c r="J123" s="166">
        <f t="shared" si="40"/>
        <v>7303</v>
      </c>
      <c r="K123" s="167">
        <f>H123/H$8</f>
        <v>5.1148802758998564E-3</v>
      </c>
      <c r="L123" s="81"/>
    </row>
    <row r="124" spans="1:12" x14ac:dyDescent="0.25">
      <c r="A124" s="164"/>
      <c r="B124" s="161" t="s">
        <v>109</v>
      </c>
      <c r="C124" s="162">
        <v>72868</v>
      </c>
      <c r="D124" s="162">
        <v>70047</v>
      </c>
      <c r="E124" s="162">
        <v>168471</v>
      </c>
      <c r="F124" s="162">
        <v>175999</v>
      </c>
      <c r="G124" s="162">
        <v>186811</v>
      </c>
      <c r="H124" s="162">
        <v>174177</v>
      </c>
      <c r="I124" s="163">
        <f>IFERROR(H124/G124-1,"-")</f>
        <v>-6.7629850490602772E-2</v>
      </c>
      <c r="J124" s="162">
        <f t="shared" si="40"/>
        <v>-12634</v>
      </c>
      <c r="K124" s="163">
        <f>H124/H$8</f>
        <v>7.4372600078088736E-3</v>
      </c>
      <c r="L124" s="81"/>
    </row>
    <row r="125" spans="1:12" s="57" customFormat="1" x14ac:dyDescent="0.25">
      <c r="A125" s="164"/>
      <c r="B125" s="165" t="s">
        <v>112</v>
      </c>
      <c r="C125" s="166">
        <v>9147</v>
      </c>
      <c r="D125" s="166">
        <v>3164</v>
      </c>
      <c r="E125" s="166">
        <v>22618</v>
      </c>
      <c r="F125" s="166">
        <v>23452</v>
      </c>
      <c r="G125" s="166">
        <v>25649</v>
      </c>
      <c r="H125" s="166">
        <v>20265</v>
      </c>
      <c r="I125" s="167">
        <f t="shared" ref="I125:I132" si="41">IFERROR(H125/G125-1,"-")</f>
        <v>-0.2099107177667745</v>
      </c>
      <c r="J125" s="166">
        <f t="shared" si="40"/>
        <v>-5384</v>
      </c>
      <c r="K125" s="167">
        <f t="shared" ref="K125:K132" si="42">H125/H$8</f>
        <v>8.6530411052117566E-4</v>
      </c>
      <c r="L125" s="168"/>
    </row>
    <row r="126" spans="1:12" s="57" customFormat="1" x14ac:dyDescent="0.25">
      <c r="A126" s="164"/>
      <c r="B126" s="165" t="s">
        <v>115</v>
      </c>
      <c r="C126" s="166">
        <v>9349</v>
      </c>
      <c r="D126" s="166">
        <v>7755</v>
      </c>
      <c r="E126" s="166">
        <v>19966</v>
      </c>
      <c r="F126" s="166">
        <v>27436</v>
      </c>
      <c r="G126" s="166">
        <v>26799</v>
      </c>
      <c r="H126" s="166">
        <v>25281</v>
      </c>
      <c r="I126" s="167">
        <f t="shared" si="41"/>
        <v>-5.6643904623306818E-2</v>
      </c>
      <c r="J126" s="166">
        <f t="shared" si="40"/>
        <v>-1518</v>
      </c>
      <c r="K126" s="167">
        <f t="shared" si="42"/>
        <v>1.0794844913933305E-3</v>
      </c>
      <c r="L126" s="168"/>
    </row>
    <row r="127" spans="1:12" x14ac:dyDescent="0.25">
      <c r="A127" s="164"/>
      <c r="B127" s="165" t="s">
        <v>118</v>
      </c>
      <c r="C127" s="166">
        <v>5350</v>
      </c>
      <c r="D127" s="166">
        <v>10838</v>
      </c>
      <c r="E127" s="166">
        <v>15527</v>
      </c>
      <c r="F127" s="166">
        <v>18572</v>
      </c>
      <c r="G127" s="166">
        <v>18167</v>
      </c>
      <c r="H127" s="166">
        <v>17577</v>
      </c>
      <c r="I127" s="167">
        <f t="shared" si="41"/>
        <v>-3.2476468321682161E-2</v>
      </c>
      <c r="J127" s="166">
        <f t="shared" si="40"/>
        <v>-590</v>
      </c>
      <c r="K127" s="167">
        <f t="shared" si="42"/>
        <v>7.5052802124997312E-4</v>
      </c>
      <c r="L127" s="81"/>
    </row>
    <row r="128" spans="1:12" x14ac:dyDescent="0.25">
      <c r="A128" s="164"/>
      <c r="B128" s="165" t="s">
        <v>125</v>
      </c>
      <c r="C128" s="166">
        <v>1388</v>
      </c>
      <c r="D128" s="166">
        <v>1475</v>
      </c>
      <c r="E128" s="166">
        <v>4119</v>
      </c>
      <c r="F128" s="166">
        <v>4558</v>
      </c>
      <c r="G128" s="166">
        <v>5112</v>
      </c>
      <c r="H128" s="166">
        <v>5591</v>
      </c>
      <c r="I128" s="167">
        <f t="shared" si="41"/>
        <v>9.3701095461658834E-2</v>
      </c>
      <c r="J128" s="166">
        <f t="shared" si="40"/>
        <v>479</v>
      </c>
      <c r="K128" s="167">
        <f t="shared" si="42"/>
        <v>2.3873255770658243E-4</v>
      </c>
      <c r="L128" s="81"/>
    </row>
    <row r="129" spans="1:12" x14ac:dyDescent="0.25">
      <c r="A129" s="164"/>
      <c r="B129" s="165" t="s">
        <v>121</v>
      </c>
      <c r="C129" s="166">
        <v>1246</v>
      </c>
      <c r="D129" s="166">
        <v>1145</v>
      </c>
      <c r="E129" s="166">
        <v>3183</v>
      </c>
      <c r="F129" s="166">
        <v>3649</v>
      </c>
      <c r="G129" s="166">
        <v>3764</v>
      </c>
      <c r="H129" s="166">
        <v>4127</v>
      </c>
      <c r="I129" s="167">
        <f t="shared" si="41"/>
        <v>9.6439957492029826E-2</v>
      </c>
      <c r="J129" s="166">
        <f t="shared" si="40"/>
        <v>363</v>
      </c>
      <c r="K129" s="167">
        <f t="shared" si="42"/>
        <v>1.7622058051423105E-4</v>
      </c>
      <c r="L129" s="81"/>
    </row>
    <row r="130" spans="1:12" x14ac:dyDescent="0.25">
      <c r="A130" s="164"/>
      <c r="B130" s="165" t="s">
        <v>130</v>
      </c>
      <c r="C130" s="166">
        <v>1591</v>
      </c>
      <c r="D130" s="166">
        <v>251</v>
      </c>
      <c r="E130" s="166">
        <v>1653</v>
      </c>
      <c r="F130" s="166">
        <v>2259</v>
      </c>
      <c r="G130" s="166">
        <v>2935</v>
      </c>
      <c r="H130" s="166">
        <v>1872</v>
      </c>
      <c r="I130" s="167">
        <f t="shared" si="41"/>
        <v>-0.36218057921635438</v>
      </c>
      <c r="J130" s="166">
        <f t="shared" si="40"/>
        <v>-1063</v>
      </c>
      <c r="K130" s="167">
        <f t="shared" si="42"/>
        <v>7.9933347885301792E-5</v>
      </c>
      <c r="L130" s="81"/>
    </row>
    <row r="131" spans="1:12" x14ac:dyDescent="0.25">
      <c r="A131" s="164" t="s">
        <v>146</v>
      </c>
      <c r="B131" s="165" t="s">
        <v>133</v>
      </c>
      <c r="C131" s="166">
        <v>1922</v>
      </c>
      <c r="D131" s="166">
        <v>475</v>
      </c>
      <c r="E131" s="166">
        <v>2460</v>
      </c>
      <c r="F131" s="166">
        <v>3064</v>
      </c>
      <c r="G131" s="166">
        <v>3446</v>
      </c>
      <c r="H131" s="166">
        <v>2849</v>
      </c>
      <c r="I131" s="167">
        <f t="shared" si="41"/>
        <v>-0.17324434126523502</v>
      </c>
      <c r="J131" s="166">
        <f t="shared" si="40"/>
        <v>-597</v>
      </c>
      <c r="K131" s="167">
        <f t="shared" si="42"/>
        <v>1.2165069878484232E-4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42875</v>
      </c>
      <c r="D132" s="171">
        <f t="shared" ref="D132:H132" si="44">D124-SUM(D125:D131)</f>
        <v>44944</v>
      </c>
      <c r="E132" s="171">
        <f t="shared" si="44"/>
        <v>98945</v>
      </c>
      <c r="F132" s="171">
        <f t="shared" si="44"/>
        <v>93009</v>
      </c>
      <c r="G132" s="171">
        <f t="shared" si="44"/>
        <v>100939</v>
      </c>
      <c r="H132" s="171">
        <f t="shared" si="44"/>
        <v>96615</v>
      </c>
      <c r="I132" s="172">
        <f t="shared" si="41"/>
        <v>-4.2837753494684883E-2</v>
      </c>
      <c r="J132" s="171">
        <f>H132-G132</f>
        <v>-4324</v>
      </c>
      <c r="K132" s="172">
        <f t="shared" si="42"/>
        <v>4.1254061997534367E-3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473204</v>
      </c>
      <c r="D134" s="178">
        <v>288076</v>
      </c>
      <c r="E134" s="178">
        <v>1153750</v>
      </c>
      <c r="F134" s="178">
        <v>1242308</v>
      </c>
      <c r="G134" s="178">
        <v>1342017</v>
      </c>
      <c r="H134" s="178">
        <v>1340515</v>
      </c>
      <c r="I134" s="179">
        <f>IFERROR(H134/G134-1,"-")</f>
        <v>-1.1192108594749728E-3</v>
      </c>
      <c r="J134" s="178">
        <f>H134-G134</f>
        <v>-1502</v>
      </c>
      <c r="K134" s="179">
        <f>H134/H$8</f>
        <v>5.723923709426567E-2</v>
      </c>
      <c r="L134" s="81"/>
    </row>
    <row r="135" spans="1:12" x14ac:dyDescent="0.25">
      <c r="A135" s="164" t="s">
        <v>98</v>
      </c>
      <c r="B135" s="161" t="s">
        <v>99</v>
      </c>
      <c r="C135" s="162">
        <v>33884</v>
      </c>
      <c r="D135" s="162">
        <v>100072</v>
      </c>
      <c r="E135" s="162">
        <v>75529</v>
      </c>
      <c r="F135" s="162">
        <v>83338</v>
      </c>
      <c r="G135" s="162">
        <v>69683</v>
      </c>
      <c r="H135" s="162">
        <v>78500</v>
      </c>
      <c r="I135" s="163">
        <f>IFERROR(H135/G135-1,"-")</f>
        <v>0.12653014365053172</v>
      </c>
      <c r="J135" s="162">
        <f t="shared" ref="J135:J145" si="45">H135-G135</f>
        <v>8817</v>
      </c>
      <c r="K135" s="163">
        <f>H135/H$8</f>
        <v>3.3519058808740335E-3</v>
      </c>
      <c r="L135" s="81"/>
    </row>
    <row r="136" spans="1:12" x14ac:dyDescent="0.25">
      <c r="A136" s="164" t="s">
        <v>105</v>
      </c>
      <c r="B136" s="165" t="s">
        <v>105</v>
      </c>
      <c r="C136" s="166">
        <v>21710</v>
      </c>
      <c r="D136" s="166">
        <v>61390</v>
      </c>
      <c r="E136" s="166">
        <v>41539</v>
      </c>
      <c r="F136" s="166">
        <v>45150</v>
      </c>
      <c r="G136" s="166">
        <v>34096</v>
      </c>
      <c r="H136" s="166">
        <v>33894</v>
      </c>
      <c r="I136" s="167">
        <f>IFERROR(H136/G136-1,"-")</f>
        <v>-5.9244486156734277E-3</v>
      </c>
      <c r="J136" s="166">
        <f t="shared" si="45"/>
        <v>-202</v>
      </c>
      <c r="K136" s="167">
        <f>H136/H$8</f>
        <v>1.44725475065407E-3</v>
      </c>
      <c r="L136" s="81"/>
    </row>
    <row r="137" spans="1:12" x14ac:dyDescent="0.25">
      <c r="A137" s="164" t="s">
        <v>102</v>
      </c>
      <c r="B137" s="165" t="s">
        <v>102</v>
      </c>
      <c r="C137" s="166">
        <v>12174</v>
      </c>
      <c r="D137" s="166">
        <v>38682</v>
      </c>
      <c r="E137" s="166">
        <v>33990</v>
      </c>
      <c r="F137" s="166">
        <v>38188</v>
      </c>
      <c r="G137" s="166">
        <v>35587</v>
      </c>
      <c r="H137" s="166">
        <v>44606</v>
      </c>
      <c r="I137" s="167">
        <f>IFERROR(H137/G137-1,"-")</f>
        <v>0.25343524320678901</v>
      </c>
      <c r="J137" s="166">
        <f t="shared" si="45"/>
        <v>9019</v>
      </c>
      <c r="K137" s="167">
        <f>H137/H$8</f>
        <v>1.9046511302199635E-3</v>
      </c>
      <c r="L137" s="81"/>
    </row>
    <row r="138" spans="1:12" x14ac:dyDescent="0.25">
      <c r="A138" s="164"/>
      <c r="B138" s="161" t="s">
        <v>109</v>
      </c>
      <c r="C138" s="162">
        <v>439320</v>
      </c>
      <c r="D138" s="162">
        <v>188004</v>
      </c>
      <c r="E138" s="162">
        <v>1078221</v>
      </c>
      <c r="F138" s="162">
        <v>1158970</v>
      </c>
      <c r="G138" s="162">
        <v>1272334</v>
      </c>
      <c r="H138" s="162">
        <v>1262015</v>
      </c>
      <c r="I138" s="163">
        <f>IFERROR(H138/G138-1,"-")</f>
        <v>-8.1102917944502195E-3</v>
      </c>
      <c r="J138" s="162">
        <f t="shared" si="45"/>
        <v>-10319</v>
      </c>
      <c r="K138" s="163">
        <f>H138/H$8</f>
        <v>5.3887331213391634E-2</v>
      </c>
      <c r="L138" s="81"/>
    </row>
    <row r="139" spans="1:12" s="57" customFormat="1" x14ac:dyDescent="0.25">
      <c r="A139" s="164"/>
      <c r="B139" s="165" t="s">
        <v>112</v>
      </c>
      <c r="C139" s="166">
        <v>200238</v>
      </c>
      <c r="D139" s="166">
        <v>20958</v>
      </c>
      <c r="E139" s="166">
        <v>485247</v>
      </c>
      <c r="F139" s="166">
        <v>476282</v>
      </c>
      <c r="G139" s="166">
        <v>573079</v>
      </c>
      <c r="H139" s="166">
        <v>600481</v>
      </c>
      <c r="I139" s="167">
        <f t="shared" ref="I139:I146" si="46">IFERROR(H139/G139-1,"-")</f>
        <v>4.7815397179097552E-2</v>
      </c>
      <c r="J139" s="166">
        <f t="shared" si="45"/>
        <v>27402</v>
      </c>
      <c r="K139" s="167">
        <f t="shared" ref="K139:K146" si="47">H139/H$8</f>
        <v>2.5640201213415547E-2</v>
      </c>
      <c r="L139" s="168"/>
    </row>
    <row r="140" spans="1:12" s="57" customFormat="1" x14ac:dyDescent="0.25">
      <c r="A140" s="164"/>
      <c r="B140" s="165" t="s">
        <v>115</v>
      </c>
      <c r="C140" s="166">
        <v>32199</v>
      </c>
      <c r="D140" s="166">
        <v>21935</v>
      </c>
      <c r="E140" s="166">
        <v>77863</v>
      </c>
      <c r="F140" s="166">
        <v>113870</v>
      </c>
      <c r="G140" s="166">
        <v>127281</v>
      </c>
      <c r="H140" s="166">
        <v>121802</v>
      </c>
      <c r="I140" s="167">
        <f t="shared" si="46"/>
        <v>-4.3046487692585678E-2</v>
      </c>
      <c r="J140" s="166">
        <f t="shared" si="45"/>
        <v>-5479</v>
      </c>
      <c r="K140" s="167">
        <f t="shared" si="47"/>
        <v>5.2008769439773122E-3</v>
      </c>
      <c r="L140" s="168"/>
    </row>
    <row r="141" spans="1:12" x14ac:dyDescent="0.25">
      <c r="A141" s="164"/>
      <c r="B141" s="165" t="s">
        <v>118</v>
      </c>
      <c r="C141" s="166">
        <v>29612</v>
      </c>
      <c r="D141" s="166">
        <v>42817</v>
      </c>
      <c r="E141" s="166">
        <v>117681</v>
      </c>
      <c r="F141" s="166">
        <v>112196</v>
      </c>
      <c r="G141" s="166">
        <v>121065</v>
      </c>
      <c r="H141" s="166">
        <v>109237</v>
      </c>
      <c r="I141" s="167">
        <f t="shared" si="46"/>
        <v>-9.7699582868706947E-2</v>
      </c>
      <c r="J141" s="166">
        <f t="shared" si="45"/>
        <v>-11828</v>
      </c>
      <c r="K141" s="167">
        <f t="shared" si="47"/>
        <v>4.6643585058476029E-3</v>
      </c>
      <c r="L141" s="81"/>
    </row>
    <row r="142" spans="1:12" x14ac:dyDescent="0.25">
      <c r="A142" s="164"/>
      <c r="B142" s="165" t="s">
        <v>125</v>
      </c>
      <c r="C142" s="166">
        <v>6757</v>
      </c>
      <c r="D142" s="166">
        <v>3106</v>
      </c>
      <c r="E142" s="166">
        <v>43011</v>
      </c>
      <c r="F142" s="166">
        <v>52082</v>
      </c>
      <c r="G142" s="166">
        <v>42799</v>
      </c>
      <c r="H142" s="166">
        <v>35361</v>
      </c>
      <c r="I142" s="167">
        <f t="shared" si="46"/>
        <v>-0.17378910722213137</v>
      </c>
      <c r="J142" s="166">
        <f t="shared" si="45"/>
        <v>-7438</v>
      </c>
      <c r="K142" s="167">
        <f t="shared" si="47"/>
        <v>1.5098948261603401E-3</v>
      </c>
      <c r="L142" s="81"/>
    </row>
    <row r="143" spans="1:12" x14ac:dyDescent="0.25">
      <c r="A143" s="164"/>
      <c r="B143" s="165" t="s">
        <v>121</v>
      </c>
      <c r="C143" s="166">
        <v>9265</v>
      </c>
      <c r="D143" s="166">
        <v>7447</v>
      </c>
      <c r="E143" s="166">
        <v>21223</v>
      </c>
      <c r="F143" s="166">
        <v>27309</v>
      </c>
      <c r="G143" s="166">
        <v>31901</v>
      </c>
      <c r="H143" s="166">
        <v>22635</v>
      </c>
      <c r="I143" s="167">
        <f t="shared" si="46"/>
        <v>-0.2904611140716592</v>
      </c>
      <c r="J143" s="166">
        <f t="shared" si="45"/>
        <v>-9266</v>
      </c>
      <c r="K143" s="167">
        <f t="shared" si="47"/>
        <v>9.6650177851699049E-4</v>
      </c>
      <c r="L143" s="81"/>
    </row>
    <row r="144" spans="1:12" x14ac:dyDescent="0.25">
      <c r="A144" s="164"/>
      <c r="B144" s="165" t="s">
        <v>130</v>
      </c>
      <c r="C144" s="166">
        <v>15289</v>
      </c>
      <c r="D144" s="166">
        <v>432</v>
      </c>
      <c r="E144" s="166">
        <v>14684</v>
      </c>
      <c r="F144" s="166">
        <v>18600</v>
      </c>
      <c r="G144" s="166">
        <v>16524</v>
      </c>
      <c r="H144" s="166">
        <v>18431</v>
      </c>
      <c r="I144" s="167">
        <f t="shared" si="46"/>
        <v>0.1154078915516823</v>
      </c>
      <c r="J144" s="166">
        <f t="shared" si="45"/>
        <v>1907</v>
      </c>
      <c r="K144" s="167">
        <f t="shared" si="47"/>
        <v>7.8699334127884475E-4</v>
      </c>
      <c r="L144" s="81"/>
    </row>
    <row r="145" spans="1:12" x14ac:dyDescent="0.25">
      <c r="A145" s="164" t="s">
        <v>146</v>
      </c>
      <c r="B145" s="165" t="s">
        <v>133</v>
      </c>
      <c r="C145" s="166">
        <v>28797</v>
      </c>
      <c r="D145" s="166">
        <v>206</v>
      </c>
      <c r="E145" s="166">
        <v>6599</v>
      </c>
      <c r="F145" s="166">
        <v>12860</v>
      </c>
      <c r="G145" s="166">
        <v>10617</v>
      </c>
      <c r="H145" s="166">
        <v>9008</v>
      </c>
      <c r="I145" s="167">
        <f t="shared" si="46"/>
        <v>-0.15154940190260902</v>
      </c>
      <c r="J145" s="166">
        <f t="shared" si="45"/>
        <v>-1609</v>
      </c>
      <c r="K145" s="167">
        <f t="shared" si="47"/>
        <v>3.8463653726004195E-4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117163</v>
      </c>
      <c r="D146" s="171">
        <f t="shared" ref="D146:H146" si="49">D138-SUM(D139:D145)</f>
        <v>91103</v>
      </c>
      <c r="E146" s="171">
        <f t="shared" si="49"/>
        <v>311913</v>
      </c>
      <c r="F146" s="171">
        <f t="shared" si="49"/>
        <v>345771</v>
      </c>
      <c r="G146" s="171">
        <f t="shared" si="49"/>
        <v>349068</v>
      </c>
      <c r="H146" s="171">
        <f t="shared" si="49"/>
        <v>345060</v>
      </c>
      <c r="I146" s="172">
        <f t="shared" si="46"/>
        <v>-1.1482003506480098E-2</v>
      </c>
      <c r="J146" s="171">
        <f>H146-G146</f>
        <v>-4008</v>
      </c>
      <c r="K146" s="172">
        <f t="shared" si="47"/>
        <v>1.4733868066934957E-2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184985</v>
      </c>
      <c r="D148" s="178">
        <v>134070</v>
      </c>
      <c r="E148" s="178">
        <v>400537</v>
      </c>
      <c r="F148" s="178">
        <v>532288</v>
      </c>
      <c r="G148" s="178">
        <v>498730</v>
      </c>
      <c r="H148" s="178">
        <v>492552</v>
      </c>
      <c r="I148" s="179">
        <f>IFERROR(H148/G148-1,"-")</f>
        <v>-1.2387464158963746E-2</v>
      </c>
      <c r="J148" s="178">
        <f>H148-G148</f>
        <v>-6178</v>
      </c>
      <c r="K148" s="179">
        <f>H148/H$8</f>
        <v>2.1031693572436522E-2</v>
      </c>
      <c r="L148" s="81"/>
    </row>
    <row r="149" spans="1:12" x14ac:dyDescent="0.25">
      <c r="A149" s="164" t="s">
        <v>98</v>
      </c>
      <c r="B149" s="161" t="s">
        <v>99</v>
      </c>
      <c r="C149" s="162">
        <v>63220</v>
      </c>
      <c r="D149" s="162">
        <v>66820</v>
      </c>
      <c r="E149" s="162">
        <v>167388</v>
      </c>
      <c r="F149" s="162">
        <v>216622</v>
      </c>
      <c r="G149" s="162">
        <v>193819</v>
      </c>
      <c r="H149" s="162">
        <v>181873</v>
      </c>
      <c r="I149" s="163">
        <f>IFERROR(H149/G149-1,"-")</f>
        <v>-6.1634824243237296E-2</v>
      </c>
      <c r="J149" s="162">
        <f t="shared" ref="J149:J159" si="50">H149-G149</f>
        <v>-11946</v>
      </c>
      <c r="K149" s="163">
        <f>H149/H$8</f>
        <v>7.7658748824484475E-3</v>
      </c>
      <c r="L149" s="81"/>
    </row>
    <row r="150" spans="1:12" x14ac:dyDescent="0.25">
      <c r="A150" s="164" t="s">
        <v>105</v>
      </c>
      <c r="B150" s="165" t="s">
        <v>105</v>
      </c>
      <c r="C150" s="166">
        <v>25556</v>
      </c>
      <c r="D150" s="166">
        <v>47686</v>
      </c>
      <c r="E150" s="166">
        <v>96720</v>
      </c>
      <c r="F150" s="166">
        <v>146386</v>
      </c>
      <c r="G150" s="166">
        <v>126287</v>
      </c>
      <c r="H150" s="166">
        <v>106060</v>
      </c>
      <c r="I150" s="167">
        <f>IFERROR(H150/G150-1,"-")</f>
        <v>-0.16016692137749733</v>
      </c>
      <c r="J150" s="166">
        <f t="shared" si="50"/>
        <v>-20227</v>
      </c>
      <c r="K150" s="167">
        <f>H150/H$8</f>
        <v>4.5287023914076432E-3</v>
      </c>
      <c r="L150" s="81"/>
    </row>
    <row r="151" spans="1:12" x14ac:dyDescent="0.25">
      <c r="A151" s="164" t="s">
        <v>102</v>
      </c>
      <c r="B151" s="165" t="s">
        <v>102</v>
      </c>
      <c r="C151" s="166">
        <v>37664</v>
      </c>
      <c r="D151" s="166">
        <v>19134</v>
      </c>
      <c r="E151" s="166">
        <v>70668</v>
      </c>
      <c r="F151" s="166">
        <v>70236</v>
      </c>
      <c r="G151" s="166">
        <v>67532</v>
      </c>
      <c r="H151" s="166">
        <v>75813</v>
      </c>
      <c r="I151" s="167">
        <f>IFERROR(H151/G151-1,"-")</f>
        <v>0.12262334893087723</v>
      </c>
      <c r="J151" s="166">
        <f t="shared" si="50"/>
        <v>8281</v>
      </c>
      <c r="K151" s="167">
        <f>H151/H$8</f>
        <v>3.2371724910408039E-3</v>
      </c>
      <c r="L151" s="81"/>
    </row>
    <row r="152" spans="1:12" x14ac:dyDescent="0.25">
      <c r="A152" s="164"/>
      <c r="B152" s="161" t="s">
        <v>109</v>
      </c>
      <c r="C152" s="162">
        <v>121765</v>
      </c>
      <c r="D152" s="162">
        <v>67250</v>
      </c>
      <c r="E152" s="162">
        <v>233149</v>
      </c>
      <c r="F152" s="162">
        <v>315666</v>
      </c>
      <c r="G152" s="162">
        <v>304911</v>
      </c>
      <c r="H152" s="162">
        <v>310679</v>
      </c>
      <c r="I152" s="163">
        <f>IFERROR(H152/G152-1,"-")</f>
        <v>1.891699545113168E-2</v>
      </c>
      <c r="J152" s="162">
        <f t="shared" si="50"/>
        <v>5768</v>
      </c>
      <c r="K152" s="163">
        <f>H152/H$8</f>
        <v>1.3265818689988076E-2</v>
      </c>
      <c r="L152" s="81"/>
    </row>
    <row r="153" spans="1:12" s="57" customFormat="1" x14ac:dyDescent="0.25">
      <c r="A153" s="164"/>
      <c r="B153" s="165" t="s">
        <v>112</v>
      </c>
      <c r="C153" s="166">
        <v>26701</v>
      </c>
      <c r="D153" s="166">
        <v>3706</v>
      </c>
      <c r="E153" s="166">
        <v>87090</v>
      </c>
      <c r="F153" s="166">
        <v>124474</v>
      </c>
      <c r="G153" s="166">
        <v>111777</v>
      </c>
      <c r="H153" s="166">
        <v>70809</v>
      </c>
      <c r="I153" s="167">
        <f t="shared" ref="I153:I160" si="51">IFERROR(H153/G153-1,"-")</f>
        <v>-0.36651547277167928</v>
      </c>
      <c r="J153" s="166">
        <f t="shared" si="50"/>
        <v>-40968</v>
      </c>
      <c r="K153" s="167">
        <f t="shared" ref="K153:K160" si="52">H153/H$8</f>
        <v>3.0235045034243241E-3</v>
      </c>
      <c r="L153" s="168"/>
    </row>
    <row r="154" spans="1:12" s="57" customFormat="1" x14ac:dyDescent="0.25">
      <c r="A154" s="164"/>
      <c r="B154" s="165" t="s">
        <v>115</v>
      </c>
      <c r="C154" s="166">
        <v>45281</v>
      </c>
      <c r="D154" s="166">
        <v>17475</v>
      </c>
      <c r="E154" s="166">
        <v>60205</v>
      </c>
      <c r="F154" s="166">
        <v>64899</v>
      </c>
      <c r="G154" s="166">
        <v>66247</v>
      </c>
      <c r="H154" s="166">
        <v>61233</v>
      </c>
      <c r="I154" s="167">
        <f t="shared" si="51"/>
        <v>-7.5686446178694911E-2</v>
      </c>
      <c r="J154" s="166">
        <f t="shared" si="50"/>
        <v>-5014</v>
      </c>
      <c r="K154" s="167">
        <f t="shared" si="52"/>
        <v>2.6146146853956651E-3</v>
      </c>
      <c r="L154" s="168"/>
    </row>
    <row r="155" spans="1:12" x14ac:dyDescent="0.25">
      <c r="A155" s="164"/>
      <c r="B155" s="165" t="s">
        <v>118</v>
      </c>
      <c r="C155" s="166">
        <v>12717</v>
      </c>
      <c r="D155" s="166">
        <v>15426</v>
      </c>
      <c r="E155" s="166">
        <v>24322</v>
      </c>
      <c r="F155" s="166">
        <v>46771</v>
      </c>
      <c r="G155" s="166">
        <v>35220</v>
      </c>
      <c r="H155" s="166">
        <v>99720</v>
      </c>
      <c r="I155" s="167">
        <f t="shared" si="51"/>
        <v>1.8313458262350939</v>
      </c>
      <c r="J155" s="166">
        <f t="shared" si="50"/>
        <v>64500</v>
      </c>
      <c r="K155" s="167">
        <f t="shared" si="52"/>
        <v>4.2579879546593459E-3</v>
      </c>
      <c r="L155" s="81"/>
    </row>
    <row r="156" spans="1:12" x14ac:dyDescent="0.25">
      <c r="A156" s="164"/>
      <c r="B156" s="165" t="s">
        <v>125</v>
      </c>
      <c r="C156" s="166">
        <v>2455</v>
      </c>
      <c r="D156" s="166">
        <v>2073</v>
      </c>
      <c r="E156" s="166">
        <v>5320</v>
      </c>
      <c r="F156" s="166">
        <v>7687</v>
      </c>
      <c r="G156" s="166">
        <v>9983</v>
      </c>
      <c r="H156" s="166">
        <v>8137</v>
      </c>
      <c r="I156" s="167">
        <f t="shared" si="51"/>
        <v>-0.18491435440248427</v>
      </c>
      <c r="J156" s="166">
        <f t="shared" si="50"/>
        <v>-1846</v>
      </c>
      <c r="K156" s="167">
        <f t="shared" si="52"/>
        <v>3.4744532678563072E-4</v>
      </c>
      <c r="L156" s="81"/>
    </row>
    <row r="157" spans="1:12" x14ac:dyDescent="0.25">
      <c r="A157" s="164"/>
      <c r="B157" s="165" t="s">
        <v>121</v>
      </c>
      <c r="C157" s="166">
        <v>6985</v>
      </c>
      <c r="D157" s="166">
        <v>6072</v>
      </c>
      <c r="E157" s="166">
        <v>19537</v>
      </c>
      <c r="F157" s="166">
        <v>16414</v>
      </c>
      <c r="G157" s="166">
        <v>17803</v>
      </c>
      <c r="H157" s="166">
        <v>13011</v>
      </c>
      <c r="I157" s="167">
        <f t="shared" si="51"/>
        <v>-0.26916811773296634</v>
      </c>
      <c r="J157" s="166">
        <f t="shared" si="50"/>
        <v>-4792</v>
      </c>
      <c r="K157" s="167">
        <f t="shared" si="52"/>
        <v>5.555623874656312E-4</v>
      </c>
      <c r="L157" s="81"/>
    </row>
    <row r="158" spans="1:12" x14ac:dyDescent="0.25">
      <c r="A158" s="164"/>
      <c r="B158" s="165" t="s">
        <v>130</v>
      </c>
      <c r="C158" s="166">
        <v>2774</v>
      </c>
      <c r="D158" s="166">
        <v>283</v>
      </c>
      <c r="E158" s="166">
        <v>1474</v>
      </c>
      <c r="F158" s="166">
        <v>3135</v>
      </c>
      <c r="G158" s="166">
        <v>2144</v>
      </c>
      <c r="H158" s="166">
        <v>1671</v>
      </c>
      <c r="I158" s="167">
        <f t="shared" si="51"/>
        <v>-0.22061567164179108</v>
      </c>
      <c r="J158" s="166">
        <f t="shared" si="50"/>
        <v>-473</v>
      </c>
      <c r="K158" s="167">
        <f t="shared" si="52"/>
        <v>7.135076085274535E-5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175</v>
      </c>
      <c r="E159" s="166">
        <v>2629</v>
      </c>
      <c r="F159" s="166">
        <v>3956</v>
      </c>
      <c r="G159" s="166">
        <v>3713</v>
      </c>
      <c r="H159" s="166">
        <v>2780</v>
      </c>
      <c r="I159" s="167">
        <f t="shared" si="51"/>
        <v>-0.25127928898464857</v>
      </c>
      <c r="J159" s="166">
        <f t="shared" si="50"/>
        <v>-933</v>
      </c>
      <c r="K159" s="167">
        <f t="shared" si="52"/>
        <v>1.1870443756471099E-4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21126</v>
      </c>
      <c r="D160" s="171">
        <f t="shared" ref="D160:H160" si="54">D152-SUM(D153:D159)</f>
        <v>22040</v>
      </c>
      <c r="E160" s="171">
        <f t="shared" si="54"/>
        <v>32572</v>
      </c>
      <c r="F160" s="171">
        <f t="shared" si="54"/>
        <v>48330</v>
      </c>
      <c r="G160" s="171">
        <f t="shared" si="54"/>
        <v>58024</v>
      </c>
      <c r="H160" s="171">
        <f t="shared" si="54"/>
        <v>53318</v>
      </c>
      <c r="I160" s="172">
        <f t="shared" si="51"/>
        <v>-8.1104370605266762E-2</v>
      </c>
      <c r="J160" s="171">
        <f>H160-G160</f>
        <v>-4706</v>
      </c>
      <c r="K160" s="172">
        <f t="shared" si="52"/>
        <v>2.2766486338400217E-3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2BF39-BFD7-4D82-88DF-8DF5B5AC423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CCDF6-D1EC-4B9A-9EC6-C5F28542844B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0CF2-3327-4738-BAAD-C0D73D7EAEB0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286184</v>
      </c>
      <c r="F7" s="68">
        <v>442299</v>
      </c>
      <c r="G7" s="68">
        <v>447853</v>
      </c>
      <c r="H7" s="68">
        <v>494247</v>
      </c>
      <c r="I7" s="68">
        <v>484410</v>
      </c>
      <c r="J7" s="69">
        <f>I7/H7-1</f>
        <v>-1.9903003963605226E-2</v>
      </c>
      <c r="K7" s="68">
        <f>I7-H7</f>
        <v>-9837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118184</v>
      </c>
      <c r="F8" s="16">
        <v>164674</v>
      </c>
      <c r="G8" s="16">
        <v>166974</v>
      </c>
      <c r="H8" s="16">
        <v>175399</v>
      </c>
      <c r="I8" s="16">
        <v>164094</v>
      </c>
      <c r="J8" s="17">
        <f t="shared" ref="J8:J63" si="0">I8/H8-1</f>
        <v>-6.4453047052719814E-2</v>
      </c>
      <c r="K8" s="16">
        <f t="shared" ref="K8:K50" si="1">I8-H8</f>
        <v>-11305</v>
      </c>
      <c r="L8" s="18">
        <f t="shared" ref="L8:L17" si="2">I8/$I$7</f>
        <v>0.3387502322412832</v>
      </c>
      <c r="P8" s="70"/>
    </row>
    <row r="9" spans="2:16" x14ac:dyDescent="0.25">
      <c r="B9" s="283"/>
      <c r="C9" s="285"/>
      <c r="D9" s="19" t="s">
        <v>47</v>
      </c>
      <c r="E9" s="20">
        <v>53067</v>
      </c>
      <c r="F9" s="20">
        <v>117894</v>
      </c>
      <c r="G9" s="20">
        <v>116797</v>
      </c>
      <c r="H9" s="20">
        <v>126181</v>
      </c>
      <c r="I9" s="20">
        <v>123588</v>
      </c>
      <c r="J9" s="62">
        <f t="shared" si="0"/>
        <v>-2.0549845063836836E-2</v>
      </c>
      <c r="K9" s="20">
        <f t="shared" si="1"/>
        <v>-2593</v>
      </c>
      <c r="L9" s="63">
        <f t="shared" si="2"/>
        <v>0.25513098408373075</v>
      </c>
      <c r="P9" s="70"/>
    </row>
    <row r="10" spans="2:16" x14ac:dyDescent="0.25">
      <c r="B10" s="283"/>
      <c r="C10" s="285"/>
      <c r="D10" s="19" t="s">
        <v>48</v>
      </c>
      <c r="E10" s="20">
        <v>2316</v>
      </c>
      <c r="F10" s="20">
        <v>3343</v>
      </c>
      <c r="G10" s="20">
        <v>3080</v>
      </c>
      <c r="H10" s="20">
        <v>3161</v>
      </c>
      <c r="I10" s="20">
        <v>3513</v>
      </c>
      <c r="J10" s="62">
        <f t="shared" si="0"/>
        <v>0.11135716545397023</v>
      </c>
      <c r="K10" s="20">
        <f t="shared" si="1"/>
        <v>352</v>
      </c>
      <c r="L10" s="63">
        <f t="shared" si="2"/>
        <v>7.2521211370533229E-3</v>
      </c>
      <c r="P10" s="70"/>
    </row>
    <row r="11" spans="2:16" x14ac:dyDescent="0.25">
      <c r="B11" s="283"/>
      <c r="C11" s="285"/>
      <c r="D11" s="19" t="s">
        <v>49</v>
      </c>
      <c r="E11" s="20">
        <v>6446</v>
      </c>
      <c r="F11" s="20">
        <v>14928</v>
      </c>
      <c r="G11" s="20">
        <v>11309</v>
      </c>
      <c r="H11" s="20">
        <v>25050</v>
      </c>
      <c r="I11" s="20">
        <v>16404</v>
      </c>
      <c r="J11" s="62">
        <f t="shared" si="0"/>
        <v>-0.34514970059880234</v>
      </c>
      <c r="K11" s="20">
        <f t="shared" si="1"/>
        <v>-8646</v>
      </c>
      <c r="L11" s="63">
        <f t="shared" si="2"/>
        <v>3.3863875642534215E-2</v>
      </c>
      <c r="P11" s="70"/>
    </row>
    <row r="12" spans="2:16" x14ac:dyDescent="0.25">
      <c r="B12" s="283"/>
      <c r="C12" s="285"/>
      <c r="D12" s="19" t="s">
        <v>50</v>
      </c>
      <c r="E12" s="20">
        <v>50036</v>
      </c>
      <c r="F12" s="20">
        <v>65748</v>
      </c>
      <c r="G12" s="20">
        <v>73184</v>
      </c>
      <c r="H12" s="20">
        <v>89034</v>
      </c>
      <c r="I12" s="20">
        <v>94925</v>
      </c>
      <c r="J12" s="62">
        <f t="shared" si="0"/>
        <v>6.6165734438529133E-2</v>
      </c>
      <c r="K12" s="20">
        <f t="shared" si="1"/>
        <v>5891</v>
      </c>
      <c r="L12" s="63">
        <f t="shared" si="2"/>
        <v>0.19596003385561817</v>
      </c>
      <c r="P12" s="70"/>
    </row>
    <row r="13" spans="2:16" x14ac:dyDescent="0.25">
      <c r="B13" s="283"/>
      <c r="C13" s="285"/>
      <c r="D13" s="19" t="s">
        <v>51</v>
      </c>
      <c r="E13" s="20">
        <v>2929</v>
      </c>
      <c r="F13" s="20">
        <v>3932</v>
      </c>
      <c r="G13" s="20">
        <v>4645</v>
      </c>
      <c r="H13" s="20">
        <v>2899</v>
      </c>
      <c r="I13" s="20">
        <v>4117</v>
      </c>
      <c r="J13" s="62">
        <f t="shared" si="0"/>
        <v>0.42014487754398067</v>
      </c>
      <c r="K13" s="20">
        <f t="shared" si="1"/>
        <v>1218</v>
      </c>
      <c r="L13" s="63">
        <f t="shared" si="2"/>
        <v>8.4989987820234918E-3</v>
      </c>
      <c r="P13" s="70"/>
    </row>
    <row r="14" spans="2:16" x14ac:dyDescent="0.25">
      <c r="B14" s="283"/>
      <c r="C14" s="285"/>
      <c r="D14" s="19" t="s">
        <v>52</v>
      </c>
      <c r="E14" s="20">
        <v>13469</v>
      </c>
      <c r="F14" s="20">
        <v>21074</v>
      </c>
      <c r="G14" s="20">
        <v>20367</v>
      </c>
      <c r="H14" s="20">
        <v>22021</v>
      </c>
      <c r="I14" s="20">
        <v>22682</v>
      </c>
      <c r="J14" s="62">
        <f t="shared" si="0"/>
        <v>3.0016802143408627E-2</v>
      </c>
      <c r="K14" s="20">
        <f t="shared" si="1"/>
        <v>661</v>
      </c>
      <c r="L14" s="63">
        <f t="shared" si="2"/>
        <v>4.6823971429161247E-2</v>
      </c>
      <c r="P14" s="70"/>
    </row>
    <row r="15" spans="2:16" x14ac:dyDescent="0.25">
      <c r="B15" s="283"/>
      <c r="C15" s="285"/>
      <c r="D15" s="19" t="s">
        <v>53</v>
      </c>
      <c r="E15" s="20">
        <v>13925</v>
      </c>
      <c r="F15" s="20">
        <v>15520</v>
      </c>
      <c r="G15" s="20">
        <v>14993</v>
      </c>
      <c r="H15" s="20">
        <v>15201</v>
      </c>
      <c r="I15" s="20">
        <v>16969</v>
      </c>
      <c r="J15" s="62">
        <f t="shared" si="0"/>
        <v>0.11630813762252479</v>
      </c>
      <c r="K15" s="20">
        <f t="shared" si="1"/>
        <v>1768</v>
      </c>
      <c r="L15" s="63">
        <f t="shared" si="2"/>
        <v>3.5030242975991409E-2</v>
      </c>
      <c r="P15" s="70"/>
    </row>
    <row r="16" spans="2:16" x14ac:dyDescent="0.25">
      <c r="B16" s="283"/>
      <c r="C16" s="285"/>
      <c r="D16" s="19" t="s">
        <v>54</v>
      </c>
      <c r="E16" s="20">
        <v>18239</v>
      </c>
      <c r="F16" s="20">
        <v>24659</v>
      </c>
      <c r="G16" s="20">
        <v>25495</v>
      </c>
      <c r="H16" s="20">
        <v>25319</v>
      </c>
      <c r="I16" s="20">
        <v>25459</v>
      </c>
      <c r="J16" s="62">
        <f t="shared" si="0"/>
        <v>5.5294442908486729E-3</v>
      </c>
      <c r="K16" s="20">
        <f t="shared" si="1"/>
        <v>140</v>
      </c>
      <c r="L16" s="63">
        <f t="shared" si="2"/>
        <v>5.2556718482277408E-2</v>
      </c>
      <c r="P16" s="70"/>
    </row>
    <row r="17" spans="2:16" x14ac:dyDescent="0.25">
      <c r="B17" s="283"/>
      <c r="C17" s="286"/>
      <c r="D17" s="23" t="s">
        <v>55</v>
      </c>
      <c r="E17" s="71">
        <v>7573</v>
      </c>
      <c r="F17" s="71">
        <v>10527</v>
      </c>
      <c r="G17" s="71">
        <v>11009</v>
      </c>
      <c r="H17" s="71">
        <v>9982</v>
      </c>
      <c r="I17" s="71">
        <v>12659</v>
      </c>
      <c r="J17" s="25">
        <f t="shared" si="0"/>
        <v>0.26818272891204176</v>
      </c>
      <c r="K17" s="71">
        <f t="shared" si="1"/>
        <v>2677</v>
      </c>
      <c r="L17" s="47">
        <f t="shared" si="2"/>
        <v>2.6132821370326791E-2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323520</v>
      </c>
      <c r="F18" s="68">
        <v>524175</v>
      </c>
      <c r="G18" s="68">
        <v>536478</v>
      </c>
      <c r="H18" s="68">
        <v>584505</v>
      </c>
      <c r="I18" s="68">
        <v>570995</v>
      </c>
      <c r="J18" s="69">
        <f t="shared" si="0"/>
        <v>-2.3113574734176745E-2</v>
      </c>
      <c r="K18" s="68">
        <f t="shared" si="1"/>
        <v>-13510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135673</v>
      </c>
      <c r="F19" s="27">
        <v>198300</v>
      </c>
      <c r="G19" s="27">
        <v>203132</v>
      </c>
      <c r="H19" s="27">
        <v>210914</v>
      </c>
      <c r="I19" s="27">
        <v>197112</v>
      </c>
      <c r="J19" s="28">
        <f t="shared" si="0"/>
        <v>-6.5438994092378855E-2</v>
      </c>
      <c r="K19" s="27">
        <f t="shared" si="1"/>
        <v>-13802</v>
      </c>
      <c r="L19" s="18">
        <f t="shared" si="3"/>
        <v>0.3452079265142427</v>
      </c>
    </row>
    <row r="20" spans="2:16" x14ac:dyDescent="0.25">
      <c r="B20" s="283"/>
      <c r="C20" s="288"/>
      <c r="D20" s="4" t="s">
        <v>47</v>
      </c>
      <c r="E20" s="29">
        <v>60982</v>
      </c>
      <c r="F20" s="29">
        <v>142344</v>
      </c>
      <c r="G20" s="29">
        <v>143539</v>
      </c>
      <c r="H20" s="29">
        <v>152016</v>
      </c>
      <c r="I20" s="29">
        <v>148444</v>
      </c>
      <c r="J20" s="72">
        <f t="shared" si="0"/>
        <v>-2.3497526576149896E-2</v>
      </c>
      <c r="K20" s="29">
        <f t="shared" si="1"/>
        <v>-3572</v>
      </c>
      <c r="L20" s="63">
        <f>I20/$I$18</f>
        <v>0.25997425546633507</v>
      </c>
    </row>
    <row r="21" spans="2:16" x14ac:dyDescent="0.25">
      <c r="B21" s="283"/>
      <c r="C21" s="288"/>
      <c r="D21" s="4" t="s">
        <v>48</v>
      </c>
      <c r="E21" s="29">
        <v>2524</v>
      </c>
      <c r="F21" s="29">
        <v>3626</v>
      </c>
      <c r="G21" s="29">
        <v>3264</v>
      </c>
      <c r="H21" s="29">
        <v>3498</v>
      </c>
      <c r="I21" s="29">
        <v>3952</v>
      </c>
      <c r="J21" s="72">
        <f t="shared" si="0"/>
        <v>0.12978845054316746</v>
      </c>
      <c r="K21" s="29">
        <f t="shared" si="1"/>
        <v>454</v>
      </c>
      <c r="L21" s="63">
        <f t="shared" ref="L21:L28" si="4">I21/$I$18</f>
        <v>6.9212514995753028E-3</v>
      </c>
    </row>
    <row r="22" spans="2:16" x14ac:dyDescent="0.25">
      <c r="B22" s="283"/>
      <c r="C22" s="288"/>
      <c r="D22" s="4" t="s">
        <v>49</v>
      </c>
      <c r="E22" s="29">
        <v>6786</v>
      </c>
      <c r="F22" s="29">
        <v>18865</v>
      </c>
      <c r="G22" s="29">
        <v>13528</v>
      </c>
      <c r="H22" s="29">
        <v>29179</v>
      </c>
      <c r="I22" s="29">
        <v>19110</v>
      </c>
      <c r="J22" s="72">
        <f t="shared" si="0"/>
        <v>-0.34507693889441038</v>
      </c>
      <c r="K22" s="29">
        <f t="shared" si="1"/>
        <v>-10069</v>
      </c>
      <c r="L22" s="63">
        <f t="shared" si="4"/>
        <v>3.3467893764393734E-2</v>
      </c>
    </row>
    <row r="23" spans="2:16" x14ac:dyDescent="0.25">
      <c r="B23" s="283"/>
      <c r="C23" s="288"/>
      <c r="D23" s="4" t="s">
        <v>50</v>
      </c>
      <c r="E23" s="29">
        <v>55912</v>
      </c>
      <c r="F23" s="29">
        <v>75727</v>
      </c>
      <c r="G23" s="29">
        <v>86056</v>
      </c>
      <c r="H23" s="29">
        <v>102682</v>
      </c>
      <c r="I23" s="29">
        <v>109164</v>
      </c>
      <c r="J23" s="72">
        <f t="shared" si="0"/>
        <v>6.3126935587542121E-2</v>
      </c>
      <c r="K23" s="29">
        <f t="shared" si="1"/>
        <v>6482</v>
      </c>
      <c r="L23" s="63">
        <f t="shared" si="4"/>
        <v>0.1911820593875603</v>
      </c>
    </row>
    <row r="24" spans="2:16" x14ac:dyDescent="0.25">
      <c r="B24" s="283"/>
      <c r="C24" s="288"/>
      <c r="D24" s="4" t="s">
        <v>51</v>
      </c>
      <c r="E24" s="29">
        <v>3078</v>
      </c>
      <c r="F24" s="29">
        <v>4073</v>
      </c>
      <c r="G24" s="29">
        <v>4816</v>
      </c>
      <c r="H24" s="29">
        <v>3075</v>
      </c>
      <c r="I24" s="29">
        <v>4293</v>
      </c>
      <c r="J24" s="72">
        <f t="shared" si="0"/>
        <v>0.39609756097560966</v>
      </c>
      <c r="K24" s="29">
        <f t="shared" si="1"/>
        <v>1218</v>
      </c>
      <c r="L24" s="63">
        <f t="shared" si="4"/>
        <v>7.5184546274485765E-3</v>
      </c>
    </row>
    <row r="25" spans="2:16" x14ac:dyDescent="0.25">
      <c r="B25" s="283"/>
      <c r="C25" s="288"/>
      <c r="D25" s="4" t="s">
        <v>52</v>
      </c>
      <c r="E25" s="29">
        <v>15789</v>
      </c>
      <c r="F25" s="29">
        <v>23478</v>
      </c>
      <c r="G25" s="29">
        <v>23404</v>
      </c>
      <c r="H25" s="29">
        <v>25728</v>
      </c>
      <c r="I25" s="29">
        <v>26434</v>
      </c>
      <c r="J25" s="72">
        <f t="shared" si="0"/>
        <v>2.7440920398009938E-2</v>
      </c>
      <c r="K25" s="29">
        <f t="shared" si="1"/>
        <v>706</v>
      </c>
      <c r="L25" s="63">
        <f t="shared" si="4"/>
        <v>4.6294626047513554E-2</v>
      </c>
    </row>
    <row r="26" spans="2:16" x14ac:dyDescent="0.25">
      <c r="B26" s="283"/>
      <c r="C26" s="288"/>
      <c r="D26" s="4" t="s">
        <v>53</v>
      </c>
      <c r="E26" s="29">
        <v>14503</v>
      </c>
      <c r="F26" s="29">
        <v>16220</v>
      </c>
      <c r="G26" s="29">
        <v>15661</v>
      </c>
      <c r="H26" s="29">
        <v>15944</v>
      </c>
      <c r="I26" s="29">
        <v>17758</v>
      </c>
      <c r="J26" s="72">
        <f t="shared" si="0"/>
        <v>0.11377320622177622</v>
      </c>
      <c r="K26" s="29">
        <f t="shared" si="1"/>
        <v>1814</v>
      </c>
      <c r="L26" s="63">
        <f t="shared" si="4"/>
        <v>3.1100097198749552E-2</v>
      </c>
    </row>
    <row r="27" spans="2:16" x14ac:dyDescent="0.25">
      <c r="B27" s="283"/>
      <c r="C27" s="288"/>
      <c r="D27" s="4" t="s">
        <v>54</v>
      </c>
      <c r="E27" s="29">
        <v>20044</v>
      </c>
      <c r="F27" s="29">
        <v>29629</v>
      </c>
      <c r="G27" s="29">
        <v>30619</v>
      </c>
      <c r="H27" s="29">
        <v>30242</v>
      </c>
      <c r="I27" s="29">
        <v>30549</v>
      </c>
      <c r="J27" s="30">
        <f t="shared" si="0"/>
        <v>1.015144501025067E-2</v>
      </c>
      <c r="K27" s="29">
        <f t="shared" si="1"/>
        <v>307</v>
      </c>
      <c r="L27" s="31">
        <f t="shared" si="4"/>
        <v>5.3501344144869921E-2</v>
      </c>
    </row>
    <row r="28" spans="2:16" x14ac:dyDescent="0.25">
      <c r="B28" s="283"/>
      <c r="C28" s="289"/>
      <c r="D28" s="32" t="s">
        <v>55</v>
      </c>
      <c r="E28" s="73">
        <v>8229</v>
      </c>
      <c r="F28" s="73">
        <v>11913</v>
      </c>
      <c r="G28" s="73">
        <v>12459</v>
      </c>
      <c r="H28" s="73">
        <v>11227</v>
      </c>
      <c r="I28" s="73">
        <v>14179</v>
      </c>
      <c r="J28" s="34">
        <f t="shared" si="0"/>
        <v>0.26293756123630541</v>
      </c>
      <c r="K28" s="73">
        <f t="shared" si="1"/>
        <v>2952</v>
      </c>
      <c r="L28" s="74">
        <f t="shared" si="4"/>
        <v>2.4832091349311289E-2</v>
      </c>
    </row>
    <row r="29" spans="2:16" x14ac:dyDescent="0.25">
      <c r="B29" s="283"/>
      <c r="C29" s="290" t="s">
        <v>21</v>
      </c>
      <c r="D29" s="67" t="s">
        <v>45</v>
      </c>
      <c r="E29" s="68">
        <v>1779812</v>
      </c>
      <c r="F29" s="68">
        <v>3120334</v>
      </c>
      <c r="G29" s="68">
        <v>3219468</v>
      </c>
      <c r="H29" s="68">
        <v>3413127</v>
      </c>
      <c r="I29" s="68">
        <v>3262336</v>
      </c>
      <c r="J29" s="69">
        <f t="shared" si="0"/>
        <v>-4.417972141089388E-2</v>
      </c>
      <c r="K29" s="68">
        <f t="shared" si="1"/>
        <v>-150791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796040</v>
      </c>
      <c r="F30" s="16">
        <v>1241553</v>
      </c>
      <c r="G30" s="16">
        <v>1271908</v>
      </c>
      <c r="H30" s="16">
        <v>1304294</v>
      </c>
      <c r="I30" s="16">
        <v>1214780</v>
      </c>
      <c r="J30" s="17">
        <f t="shared" si="0"/>
        <v>-6.8630232140913017E-2</v>
      </c>
      <c r="K30" s="16">
        <f t="shared" si="1"/>
        <v>-89514</v>
      </c>
      <c r="L30" s="18">
        <f t="shared" si="5"/>
        <v>0.3723650782751991</v>
      </c>
    </row>
    <row r="31" spans="2:16" x14ac:dyDescent="0.25">
      <c r="B31" s="283"/>
      <c r="C31" s="285"/>
      <c r="D31" s="19" t="s">
        <v>47</v>
      </c>
      <c r="E31" s="20">
        <v>386772</v>
      </c>
      <c r="F31" s="20">
        <v>895466</v>
      </c>
      <c r="G31" s="20">
        <v>947197</v>
      </c>
      <c r="H31" s="20">
        <v>936279</v>
      </c>
      <c r="I31" s="20">
        <v>908634</v>
      </c>
      <c r="J31" s="62">
        <f>I31/H31-1</f>
        <v>-2.9526455255324491E-2</v>
      </c>
      <c r="K31" s="20">
        <f t="shared" si="1"/>
        <v>-27645</v>
      </c>
      <c r="L31" s="63">
        <f>I31/$I$29</f>
        <v>0.27852250657197786</v>
      </c>
    </row>
    <row r="32" spans="2:16" x14ac:dyDescent="0.25">
      <c r="B32" s="283"/>
      <c r="C32" s="285"/>
      <c r="D32" s="19" t="s">
        <v>48</v>
      </c>
      <c r="E32" s="20">
        <v>10607</v>
      </c>
      <c r="F32" s="20">
        <v>14845</v>
      </c>
      <c r="G32" s="20">
        <v>12529</v>
      </c>
      <c r="H32" s="20">
        <v>16653</v>
      </c>
      <c r="I32" s="20">
        <v>16490</v>
      </c>
      <c r="J32" s="62">
        <f t="shared" ref="J32:J41" si="6">I32/H32-1</f>
        <v>-9.7880261814687897E-3</v>
      </c>
      <c r="K32" s="20">
        <f t="shared" si="1"/>
        <v>-163</v>
      </c>
      <c r="L32" s="63">
        <f t="shared" ref="L32:L39" si="7">I32/$I$29</f>
        <v>5.0546602189351433E-3</v>
      </c>
    </row>
    <row r="33" spans="2:12" x14ac:dyDescent="0.25">
      <c r="B33" s="283"/>
      <c r="C33" s="285"/>
      <c r="D33" s="19" t="s">
        <v>49</v>
      </c>
      <c r="E33" s="20">
        <v>32683</v>
      </c>
      <c r="F33" s="20">
        <v>125617</v>
      </c>
      <c r="G33" s="20">
        <v>71685</v>
      </c>
      <c r="H33" s="20">
        <v>168193</v>
      </c>
      <c r="I33" s="20">
        <v>105506</v>
      </c>
      <c r="J33" s="62">
        <f t="shared" si="6"/>
        <v>-0.37270873341934563</v>
      </c>
      <c r="K33" s="20">
        <f t="shared" si="1"/>
        <v>-62687</v>
      </c>
      <c r="L33" s="63">
        <f t="shared" si="7"/>
        <v>3.2340629536626517E-2</v>
      </c>
    </row>
    <row r="34" spans="2:12" x14ac:dyDescent="0.25">
      <c r="B34" s="283"/>
      <c r="C34" s="285"/>
      <c r="D34" s="19" t="s">
        <v>50</v>
      </c>
      <c r="E34" s="20">
        <v>283986</v>
      </c>
      <c r="F34" s="20">
        <v>416027</v>
      </c>
      <c r="G34" s="20">
        <v>480859</v>
      </c>
      <c r="H34" s="20">
        <v>551869</v>
      </c>
      <c r="I34" s="20">
        <v>557802</v>
      </c>
      <c r="J34" s="62">
        <f t="shared" si="6"/>
        <v>1.0750739758891958E-2</v>
      </c>
      <c r="K34" s="20">
        <f t="shared" si="1"/>
        <v>5933</v>
      </c>
      <c r="L34" s="63">
        <f t="shared" si="7"/>
        <v>0.17098238808019775</v>
      </c>
    </row>
    <row r="35" spans="2:12" x14ac:dyDescent="0.25">
      <c r="B35" s="283"/>
      <c r="C35" s="285"/>
      <c r="D35" s="19" t="s">
        <v>51</v>
      </c>
      <c r="E35" s="20">
        <v>8587</v>
      </c>
      <c r="F35" s="20">
        <v>10270</v>
      </c>
      <c r="G35" s="20">
        <v>11871</v>
      </c>
      <c r="H35" s="20">
        <v>9259</v>
      </c>
      <c r="I35" s="20">
        <v>11761</v>
      </c>
      <c r="J35" s="62">
        <f t="shared" si="6"/>
        <v>0.27022356625985533</v>
      </c>
      <c r="K35" s="20">
        <f t="shared" si="1"/>
        <v>2502</v>
      </c>
      <c r="L35" s="63">
        <f t="shared" si="7"/>
        <v>3.6050854357123239E-3</v>
      </c>
    </row>
    <row r="36" spans="2:12" x14ac:dyDescent="0.25">
      <c r="B36" s="283"/>
      <c r="C36" s="285"/>
      <c r="D36" s="19" t="s">
        <v>52</v>
      </c>
      <c r="E36" s="20">
        <v>93383</v>
      </c>
      <c r="F36" s="20">
        <v>136811</v>
      </c>
      <c r="G36" s="20">
        <v>135765</v>
      </c>
      <c r="H36" s="20">
        <v>150260</v>
      </c>
      <c r="I36" s="20">
        <v>139313</v>
      </c>
      <c r="J36" s="62">
        <f t="shared" si="6"/>
        <v>-7.2853720218288287E-2</v>
      </c>
      <c r="K36" s="20">
        <f t="shared" si="1"/>
        <v>-10947</v>
      </c>
      <c r="L36" s="63">
        <f t="shared" si="7"/>
        <v>4.2703449307490093E-2</v>
      </c>
    </row>
    <row r="37" spans="2:12" x14ac:dyDescent="0.25">
      <c r="B37" s="283"/>
      <c r="C37" s="285"/>
      <c r="D37" s="19" t="s">
        <v>53</v>
      </c>
      <c r="E37" s="20">
        <v>36151</v>
      </c>
      <c r="F37" s="20">
        <v>41695</v>
      </c>
      <c r="G37" s="20">
        <v>43373</v>
      </c>
      <c r="H37" s="20">
        <v>42595</v>
      </c>
      <c r="I37" s="20">
        <v>49206</v>
      </c>
      <c r="J37" s="62">
        <f t="shared" si="6"/>
        <v>0.15520601009508161</v>
      </c>
      <c r="K37" s="20">
        <f t="shared" si="1"/>
        <v>6611</v>
      </c>
      <c r="L37" s="63">
        <f t="shared" si="7"/>
        <v>1.508305704869149E-2</v>
      </c>
    </row>
    <row r="38" spans="2:12" x14ac:dyDescent="0.25">
      <c r="B38" s="283"/>
      <c r="C38" s="285"/>
      <c r="D38" s="19" t="s">
        <v>54</v>
      </c>
      <c r="E38" s="20">
        <v>94829</v>
      </c>
      <c r="F38" s="20">
        <v>178525</v>
      </c>
      <c r="G38" s="20">
        <v>181874</v>
      </c>
      <c r="H38" s="20">
        <v>179514</v>
      </c>
      <c r="I38" s="20">
        <v>189132</v>
      </c>
      <c r="J38" s="21">
        <f t="shared" si="6"/>
        <v>5.3577993916908984E-2</v>
      </c>
      <c r="K38" s="20">
        <f t="shared" si="1"/>
        <v>9618</v>
      </c>
      <c r="L38" s="22">
        <f t="shared" si="7"/>
        <v>5.7974408521991601E-2</v>
      </c>
    </row>
    <row r="39" spans="2:12" x14ac:dyDescent="0.25">
      <c r="B39" s="283"/>
      <c r="C39" s="286"/>
      <c r="D39" s="23" t="s">
        <v>55</v>
      </c>
      <c r="E39" s="71">
        <v>36774</v>
      </c>
      <c r="F39" s="71">
        <v>59525</v>
      </c>
      <c r="G39" s="71">
        <v>62407</v>
      </c>
      <c r="H39" s="71">
        <v>54211</v>
      </c>
      <c r="I39" s="71">
        <v>69712</v>
      </c>
      <c r="J39" s="25">
        <f t="shared" si="6"/>
        <v>0.28593827820921947</v>
      </c>
      <c r="K39" s="71">
        <f t="shared" si="1"/>
        <v>15501</v>
      </c>
      <c r="L39" s="47">
        <f t="shared" si="7"/>
        <v>2.1368737003178092E-2</v>
      </c>
    </row>
    <row r="40" spans="2:12" x14ac:dyDescent="0.25">
      <c r="B40" s="283"/>
      <c r="C40" s="299" t="s">
        <v>22</v>
      </c>
      <c r="D40" s="67" t="s">
        <v>45</v>
      </c>
      <c r="E40" s="75">
        <v>6.2191177703854859</v>
      </c>
      <c r="F40" s="75">
        <v>7.0548068162035182</v>
      </c>
      <c r="G40" s="75">
        <v>7.1886712827646573</v>
      </c>
      <c r="H40" s="75">
        <v>6.9057111120553083</v>
      </c>
      <c r="I40" s="75">
        <v>6.7346586569228544</v>
      </c>
      <c r="J40" s="69">
        <f t="shared" si="6"/>
        <v>-2.4769709064986434E-2</v>
      </c>
      <c r="K40" s="75">
        <f t="shared" si="1"/>
        <v>-0.17105245513245393</v>
      </c>
      <c r="L40" s="69"/>
    </row>
    <row r="41" spans="2:12" x14ac:dyDescent="0.25">
      <c r="B41" s="283"/>
      <c r="C41" s="300"/>
      <c r="D41" s="26" t="s">
        <v>46</v>
      </c>
      <c r="E41" s="35">
        <v>6.7355987274081093</v>
      </c>
      <c r="F41" s="35">
        <v>7.5394597811433499</v>
      </c>
      <c r="G41" s="35">
        <v>7.6174015116125862</v>
      </c>
      <c r="H41" s="35">
        <v>7.4361541399893953</v>
      </c>
      <c r="I41" s="35">
        <v>7.4029519665557544</v>
      </c>
      <c r="J41" s="36">
        <f t="shared" si="6"/>
        <v>-4.4649657347861638E-3</v>
      </c>
      <c r="K41" s="37">
        <f t="shared" si="1"/>
        <v>-3.3202173433640958E-2</v>
      </c>
      <c r="L41" s="38"/>
    </row>
    <row r="42" spans="2:12" x14ac:dyDescent="0.25">
      <c r="B42" s="283"/>
      <c r="C42" s="300"/>
      <c r="D42" s="4" t="s">
        <v>47</v>
      </c>
      <c r="E42" s="39">
        <v>7.2883713042003508</v>
      </c>
      <c r="F42" s="39">
        <v>7.5955180077018341</v>
      </c>
      <c r="G42" s="39">
        <v>8.1097716550938816</v>
      </c>
      <c r="H42" s="39">
        <v>7.4201266434724724</v>
      </c>
      <c r="I42" s="39">
        <v>7.3521215652005045</v>
      </c>
      <c r="J42" s="76">
        <f t="shared" si="0"/>
        <v>-9.1649484624083399E-3</v>
      </c>
      <c r="K42" s="41">
        <f t="shared" si="1"/>
        <v>-6.8005078271967889E-2</v>
      </c>
      <c r="L42" s="77"/>
    </row>
    <row r="43" spans="2:12" x14ac:dyDescent="0.25">
      <c r="B43" s="283"/>
      <c r="C43" s="300"/>
      <c r="D43" s="4" t="s">
        <v>48</v>
      </c>
      <c r="E43" s="39">
        <v>4.5798791018998273</v>
      </c>
      <c r="F43" s="39">
        <v>4.440622195632665</v>
      </c>
      <c r="G43" s="39">
        <v>4.0678571428571431</v>
      </c>
      <c r="H43" s="39">
        <v>5.2682695349572919</v>
      </c>
      <c r="I43" s="39">
        <v>4.6939937375462568</v>
      </c>
      <c r="J43" s="76">
        <f t="shared" si="0"/>
        <v>-0.10900653309411412</v>
      </c>
      <c r="K43" s="41">
        <f t="shared" si="1"/>
        <v>-0.57427579741103507</v>
      </c>
      <c r="L43" s="77"/>
    </row>
    <row r="44" spans="2:12" x14ac:dyDescent="0.25">
      <c r="B44" s="283"/>
      <c r="C44" s="300"/>
      <c r="D44" s="4" t="s">
        <v>49</v>
      </c>
      <c r="E44" s="39">
        <v>5.0702761402420107</v>
      </c>
      <c r="F44" s="39">
        <v>8.4148579849946401</v>
      </c>
      <c r="G44" s="39">
        <v>6.3387567424175435</v>
      </c>
      <c r="H44" s="39">
        <v>6.7142914171656685</v>
      </c>
      <c r="I44" s="39">
        <v>6.431723969763472</v>
      </c>
      <c r="J44" s="76">
        <f t="shared" si="0"/>
        <v>-4.2084477697793776E-2</v>
      </c>
      <c r="K44" s="41">
        <f t="shared" si="1"/>
        <v>-0.28256744740219641</v>
      </c>
      <c r="L44" s="77"/>
    </row>
    <row r="45" spans="2:12" x14ac:dyDescent="0.25">
      <c r="B45" s="283"/>
      <c r="C45" s="300"/>
      <c r="D45" s="4" t="s">
        <v>50</v>
      </c>
      <c r="E45" s="39">
        <v>5.6756335438484289</v>
      </c>
      <c r="F45" s="39">
        <v>6.327599318610452</v>
      </c>
      <c r="G45" s="39">
        <v>6.5705482072584172</v>
      </c>
      <c r="H45" s="39">
        <v>6.1984073500011228</v>
      </c>
      <c r="I45" s="39">
        <v>5.8762391361601267</v>
      </c>
      <c r="J45" s="76">
        <f t="shared" si="0"/>
        <v>-5.1975966671654383E-2</v>
      </c>
      <c r="K45" s="41">
        <f t="shared" si="1"/>
        <v>-0.32216821384099603</v>
      </c>
      <c r="L45" s="77"/>
    </row>
    <row r="46" spans="2:12" x14ac:dyDescent="0.25">
      <c r="B46" s="283"/>
      <c r="C46" s="300"/>
      <c r="D46" s="4" t="s">
        <v>51</v>
      </c>
      <c r="E46" s="39">
        <v>2.9317173096620008</v>
      </c>
      <c r="F46" s="39">
        <v>2.6119023397761953</v>
      </c>
      <c r="G46" s="39">
        <v>2.5556512378902045</v>
      </c>
      <c r="H46" s="39">
        <v>3.1938599517074855</v>
      </c>
      <c r="I46" s="39">
        <v>2.856691765848919</v>
      </c>
      <c r="J46" s="76">
        <f t="shared" si="0"/>
        <v>-0.10556761754012145</v>
      </c>
      <c r="K46" s="41">
        <f t="shared" si="1"/>
        <v>-0.33716818585856645</v>
      </c>
      <c r="L46" s="77"/>
    </row>
    <row r="47" spans="2:12" x14ac:dyDescent="0.25">
      <c r="B47" s="283"/>
      <c r="C47" s="300"/>
      <c r="D47" s="4" t="s">
        <v>52</v>
      </c>
      <c r="E47" s="39">
        <v>6.9331798945727225</v>
      </c>
      <c r="F47" s="39">
        <v>6.491933187814368</v>
      </c>
      <c r="G47" s="39">
        <v>6.6659301811754306</v>
      </c>
      <c r="H47" s="39">
        <v>6.823486671813269</v>
      </c>
      <c r="I47" s="39">
        <v>6.1420068777003793</v>
      </c>
      <c r="J47" s="76">
        <f t="shared" si="0"/>
        <v>-9.987266435618225E-2</v>
      </c>
      <c r="K47" s="41">
        <f t="shared" si="1"/>
        <v>-0.68147979411288961</v>
      </c>
      <c r="L47" s="77"/>
    </row>
    <row r="48" spans="2:12" x14ac:dyDescent="0.25">
      <c r="B48" s="283"/>
      <c r="C48" s="300"/>
      <c r="D48" s="4" t="s">
        <v>53</v>
      </c>
      <c r="E48" s="39">
        <v>2.5961220825852784</v>
      </c>
      <c r="F48" s="39">
        <v>2.6865335051546393</v>
      </c>
      <c r="G48" s="39">
        <v>2.8928833455612621</v>
      </c>
      <c r="H48" s="39">
        <v>2.8021182816919938</v>
      </c>
      <c r="I48" s="39">
        <v>2.8997583829335847</v>
      </c>
      <c r="J48" s="76">
        <f t="shared" si="0"/>
        <v>3.484510339179292E-2</v>
      </c>
      <c r="K48" s="41">
        <f t="shared" si="1"/>
        <v>9.7640101241590838E-2</v>
      </c>
      <c r="L48" s="77"/>
    </row>
    <row r="49" spans="2:12" x14ac:dyDescent="0.25">
      <c r="B49" s="283"/>
      <c r="C49" s="300"/>
      <c r="D49" s="4" t="s">
        <v>54</v>
      </c>
      <c r="E49" s="39">
        <v>5.1992433795712483</v>
      </c>
      <c r="F49" s="39">
        <v>7.2397501926274384</v>
      </c>
      <c r="G49" s="39">
        <v>7.1337124926456168</v>
      </c>
      <c r="H49" s="39">
        <v>7.0900904459101861</v>
      </c>
      <c r="I49" s="39">
        <v>7.4288856592953376</v>
      </c>
      <c r="J49" s="40">
        <f t="shared" si="0"/>
        <v>4.7784328841754098E-2</v>
      </c>
      <c r="K49" s="41">
        <f t="shared" si="1"/>
        <v>0.33879521338515151</v>
      </c>
      <c r="L49" s="42"/>
    </row>
    <row r="50" spans="2:12" x14ac:dyDescent="0.25">
      <c r="B50" s="283"/>
      <c r="C50" s="301"/>
      <c r="D50" s="32" t="s">
        <v>55</v>
      </c>
      <c r="E50" s="78">
        <v>4.8559355605440384</v>
      </c>
      <c r="F50" s="78">
        <v>5.6545074570152938</v>
      </c>
      <c r="G50" s="78">
        <v>5.6687255881551462</v>
      </c>
      <c r="H50" s="78">
        <v>5.4308755760368665</v>
      </c>
      <c r="I50" s="78">
        <v>5.5069120783632197</v>
      </c>
      <c r="J50" s="65">
        <f t="shared" si="0"/>
        <v>1.4000781505997928E-2</v>
      </c>
      <c r="K50" s="79">
        <f t="shared" si="1"/>
        <v>7.6036502326353173E-2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0.57719999999999994</v>
      </c>
      <c r="F51" s="69">
        <v>0.80730000000000002</v>
      </c>
      <c r="G51" s="69">
        <v>20.494600000000002</v>
      </c>
      <c r="H51" s="69">
        <v>21.228899999999999</v>
      </c>
      <c r="I51" s="69">
        <v>20.713799999999996</v>
      </c>
      <c r="J51" s="69">
        <f t="shared" si="0"/>
        <v>-2.426409281686781E-2</v>
      </c>
      <c r="K51" s="75">
        <f t="shared" ref="K51" si="8">(I51-H51)*100</f>
        <v>-51.510000000000389</v>
      </c>
      <c r="L51" s="69"/>
    </row>
    <row r="52" spans="2:12" x14ac:dyDescent="0.25">
      <c r="B52" s="283"/>
      <c r="C52" s="292"/>
      <c r="D52" s="15" t="s">
        <v>46</v>
      </c>
      <c r="E52" s="18">
        <v>0.68180000000000007</v>
      </c>
      <c r="F52" s="18">
        <v>0.90879999999999994</v>
      </c>
      <c r="G52" s="18">
        <v>0.91400000000000003</v>
      </c>
      <c r="H52" s="18">
        <v>0.90689999999999993</v>
      </c>
      <c r="I52" s="18">
        <v>0.86560000000000004</v>
      </c>
      <c r="J52" s="17">
        <f t="shared" si="0"/>
        <v>-4.5539750799426515E-2</v>
      </c>
      <c r="K52" s="44">
        <f>(I52-H52)*100</f>
        <v>-4.1299999999999892</v>
      </c>
      <c r="L52" s="18"/>
    </row>
    <row r="53" spans="2:12" x14ac:dyDescent="0.25">
      <c r="B53" s="283"/>
      <c r="C53" s="292"/>
      <c r="D53" s="19" t="s">
        <v>47</v>
      </c>
      <c r="E53" s="63">
        <v>0.45500000000000002</v>
      </c>
      <c r="F53" s="63">
        <v>0.74010000000000009</v>
      </c>
      <c r="G53" s="63">
        <v>0.82290000000000008</v>
      </c>
      <c r="H53" s="63">
        <v>0.79330000000000001</v>
      </c>
      <c r="I53" s="63">
        <v>0.79189999999999994</v>
      </c>
      <c r="J53" s="62">
        <f t="shared" si="0"/>
        <v>-1.7647800327745822E-3</v>
      </c>
      <c r="K53" s="46">
        <f t="shared" ref="K53:K61" si="9">(I53-H53)*100</f>
        <v>-0.14000000000000679</v>
      </c>
      <c r="L53" s="63"/>
    </row>
    <row r="54" spans="2:12" x14ac:dyDescent="0.25">
      <c r="B54" s="283"/>
      <c r="C54" s="292"/>
      <c r="D54" s="19" t="s">
        <v>48</v>
      </c>
      <c r="E54" s="63">
        <v>0.42659999999999998</v>
      </c>
      <c r="F54" s="63">
        <v>0.56740000000000002</v>
      </c>
      <c r="G54" s="63">
        <v>0.44319999999999998</v>
      </c>
      <c r="H54" s="63">
        <v>0.58899999999999997</v>
      </c>
      <c r="I54" s="63">
        <v>0.58069999999999999</v>
      </c>
      <c r="J54" s="62">
        <f t="shared" si="0"/>
        <v>-1.4091680814940499E-2</v>
      </c>
      <c r="K54" s="46">
        <f t="shared" si="9"/>
        <v>-0.82999999999999741</v>
      </c>
      <c r="L54" s="63"/>
    </row>
    <row r="55" spans="2:12" x14ac:dyDescent="0.25">
      <c r="B55" s="283"/>
      <c r="C55" s="292"/>
      <c r="D55" s="19" t="s">
        <v>49</v>
      </c>
      <c r="E55" s="63">
        <v>0.24660000000000001</v>
      </c>
      <c r="F55" s="63">
        <v>0.88819999999999988</v>
      </c>
      <c r="G55" s="63">
        <v>0.54079999999999995</v>
      </c>
      <c r="H55" s="63">
        <v>1.26</v>
      </c>
      <c r="I55" s="63">
        <v>0.73730000000000007</v>
      </c>
      <c r="J55" s="62">
        <f t="shared" si="0"/>
        <v>-0.41484126984126979</v>
      </c>
      <c r="K55" s="46">
        <f t="shared" si="9"/>
        <v>-52.269999999999996</v>
      </c>
      <c r="L55" s="63"/>
    </row>
    <row r="56" spans="2:12" x14ac:dyDescent="0.25">
      <c r="B56" s="283"/>
      <c r="C56" s="292"/>
      <c r="D56" s="19" t="s">
        <v>50</v>
      </c>
      <c r="E56" s="63">
        <v>0.60020000000000007</v>
      </c>
      <c r="F56" s="63">
        <v>0.72010000000000007</v>
      </c>
      <c r="G56" s="63">
        <v>0.79819999999999991</v>
      </c>
      <c r="H56" s="63">
        <v>0.88090000000000002</v>
      </c>
      <c r="I56" s="63">
        <v>0.89469999999999994</v>
      </c>
      <c r="J56" s="62">
        <f t="shared" si="0"/>
        <v>1.5665796344647376E-2</v>
      </c>
      <c r="K56" s="46">
        <f t="shared" si="9"/>
        <v>1.3799999999999923</v>
      </c>
      <c r="L56" s="63"/>
    </row>
    <row r="57" spans="2:12" x14ac:dyDescent="0.25">
      <c r="B57" s="283"/>
      <c r="C57" s="292"/>
      <c r="D57" s="19" t="s">
        <v>51</v>
      </c>
      <c r="E57" s="63">
        <v>0.44319999999999998</v>
      </c>
      <c r="F57" s="63">
        <v>0.49969999999999998</v>
      </c>
      <c r="G57" s="63">
        <v>0.60020000000000007</v>
      </c>
      <c r="H57" s="63">
        <v>0.44380000000000003</v>
      </c>
      <c r="I57" s="63">
        <v>0.56369999999999998</v>
      </c>
      <c r="J57" s="62">
        <f t="shared" si="0"/>
        <v>0.27016674177557443</v>
      </c>
      <c r="K57" s="46">
        <f t="shared" si="9"/>
        <v>11.989999999999995</v>
      </c>
      <c r="L57" s="63"/>
    </row>
    <row r="58" spans="2:12" x14ac:dyDescent="0.25">
      <c r="B58" s="283"/>
      <c r="C58" s="292"/>
      <c r="D58" s="19" t="s">
        <v>52</v>
      </c>
      <c r="E58" s="63">
        <v>0.86809999999999998</v>
      </c>
      <c r="F58" s="63">
        <v>0.92120000000000002</v>
      </c>
      <c r="G58" s="63">
        <v>0.91409999999999991</v>
      </c>
      <c r="H58" s="63">
        <v>1.0104</v>
      </c>
      <c r="I58" s="63">
        <v>0.96959999999999991</v>
      </c>
      <c r="J58" s="62">
        <f t="shared" si="0"/>
        <v>-4.0380047505938266E-2</v>
      </c>
      <c r="K58" s="46">
        <f t="shared" si="9"/>
        <v>-4.0800000000000054</v>
      </c>
      <c r="L58" s="63"/>
    </row>
    <row r="59" spans="2:12" x14ac:dyDescent="0.25">
      <c r="B59" s="283"/>
      <c r="C59" s="292"/>
      <c r="D59" s="19" t="s">
        <v>53</v>
      </c>
      <c r="E59" s="63">
        <v>0.51919999999999999</v>
      </c>
      <c r="F59" s="63">
        <v>0.51259999999999994</v>
      </c>
      <c r="G59" s="63">
        <v>0.52780000000000005</v>
      </c>
      <c r="H59" s="63">
        <v>0.52239999999999998</v>
      </c>
      <c r="I59" s="63">
        <v>0.62690000000000001</v>
      </c>
      <c r="J59" s="62">
        <f t="shared" si="0"/>
        <v>0.20003828483920372</v>
      </c>
      <c r="K59" s="46">
        <f t="shared" si="9"/>
        <v>10.450000000000003</v>
      </c>
      <c r="L59" s="63"/>
    </row>
    <row r="60" spans="2:12" x14ac:dyDescent="0.25">
      <c r="B60" s="283"/>
      <c r="C60" s="292"/>
      <c r="D60" s="19" t="s">
        <v>54</v>
      </c>
      <c r="E60" s="22">
        <v>0.62039999999999995</v>
      </c>
      <c r="F60" s="22">
        <v>0.89769999999999994</v>
      </c>
      <c r="G60" s="22">
        <v>0.91459999999999997</v>
      </c>
      <c r="H60" s="22">
        <v>0.90269999999999995</v>
      </c>
      <c r="I60" s="22">
        <v>0.93909999999999993</v>
      </c>
      <c r="J60" s="21">
        <f t="shared" si="0"/>
        <v>4.0323474022377237E-2</v>
      </c>
      <c r="K60" s="46">
        <f t="shared" si="9"/>
        <v>3.6399999999999988</v>
      </c>
      <c r="L60" s="22"/>
    </row>
    <row r="61" spans="2:12" x14ac:dyDescent="0.25">
      <c r="B61" s="283"/>
      <c r="C61" s="293"/>
      <c r="D61" s="23" t="s">
        <v>55</v>
      </c>
      <c r="E61" s="47">
        <v>0.42659999999999998</v>
      </c>
      <c r="F61" s="47">
        <v>0.63100000000000001</v>
      </c>
      <c r="G61" s="47">
        <v>0.66049999999999998</v>
      </c>
      <c r="H61" s="47">
        <v>0.56869999999999998</v>
      </c>
      <c r="I61" s="47">
        <v>0.73129999999999995</v>
      </c>
      <c r="J61" s="25">
        <f t="shared" si="0"/>
        <v>0.28591524529628964</v>
      </c>
      <c r="K61" s="80">
        <f t="shared" si="9"/>
        <v>16.259999999999998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99473</v>
      </c>
      <c r="F62" s="68">
        <v>124678</v>
      </c>
      <c r="G62" s="68">
        <v>124185</v>
      </c>
      <c r="H62" s="68">
        <v>127485</v>
      </c>
      <c r="I62" s="68">
        <v>125343</v>
      </c>
      <c r="J62" s="69">
        <f t="shared" si="0"/>
        <v>-1.6801976703141541E-2</v>
      </c>
      <c r="K62" s="68">
        <f t="shared" ref="K62:K63" si="10">I62-H62</f>
        <v>-2142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37662</v>
      </c>
      <c r="F63" s="27">
        <v>44069</v>
      </c>
      <c r="G63" s="27">
        <v>44891</v>
      </c>
      <c r="H63" s="27">
        <v>46395</v>
      </c>
      <c r="I63" s="27">
        <v>45273</v>
      </c>
      <c r="J63" s="36">
        <f t="shared" si="0"/>
        <v>-2.4183640478499857E-2</v>
      </c>
      <c r="K63" s="27">
        <f t="shared" si="10"/>
        <v>-1122</v>
      </c>
      <c r="L63" s="38">
        <f t="shared" si="11"/>
        <v>0.36119288671884348</v>
      </c>
    </row>
    <row r="64" spans="2:12" x14ac:dyDescent="0.25">
      <c r="B64" s="283"/>
      <c r="C64" s="296"/>
      <c r="D64" s="4" t="s">
        <v>47</v>
      </c>
      <c r="E64" s="29">
        <v>27418</v>
      </c>
      <c r="F64" s="29">
        <v>39030</v>
      </c>
      <c r="G64" s="29">
        <v>37129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0.29530967026479343</v>
      </c>
    </row>
    <row r="65" spans="2:12" x14ac:dyDescent="0.25">
      <c r="B65" s="283"/>
      <c r="C65" s="296"/>
      <c r="D65" s="4" t="s">
        <v>48</v>
      </c>
      <c r="E65" s="29">
        <v>802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7.3079469934499734E-3</v>
      </c>
    </row>
    <row r="66" spans="2:12" x14ac:dyDescent="0.25">
      <c r="B66" s="283"/>
      <c r="C66" s="296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3.6826946857822139E-2</v>
      </c>
    </row>
    <row r="67" spans="2:12" x14ac:dyDescent="0.25">
      <c r="B67" s="283"/>
      <c r="C67" s="296"/>
      <c r="D67" s="4" t="s">
        <v>50</v>
      </c>
      <c r="E67" s="29">
        <v>15262</v>
      </c>
      <c r="F67" s="29">
        <v>18637</v>
      </c>
      <c r="G67" s="29">
        <v>19434</v>
      </c>
      <c r="H67" s="29">
        <v>20210</v>
      </c>
      <c r="I67" s="29">
        <v>20111</v>
      </c>
      <c r="J67" s="76">
        <f t="shared" si="12"/>
        <v>-4.8985650667986436E-3</v>
      </c>
      <c r="K67" s="29">
        <f t="shared" si="13"/>
        <v>-99</v>
      </c>
      <c r="L67" s="77">
        <f t="shared" si="14"/>
        <v>0.16044773142496987</v>
      </c>
    </row>
    <row r="68" spans="2:12" x14ac:dyDescent="0.25">
      <c r="B68" s="283"/>
      <c r="C68" s="296"/>
      <c r="D68" s="4" t="s">
        <v>51</v>
      </c>
      <c r="E68" s="29">
        <v>625</v>
      </c>
      <c r="F68" s="29">
        <v>663</v>
      </c>
      <c r="G68" s="29">
        <v>638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5.3692667320871532E-3</v>
      </c>
    </row>
    <row r="69" spans="2:12" x14ac:dyDescent="0.25">
      <c r="B69" s="283"/>
      <c r="C69" s="296"/>
      <c r="D69" s="4" t="s">
        <v>52</v>
      </c>
      <c r="E69" s="29">
        <v>3470</v>
      </c>
      <c r="F69" s="29">
        <v>4791</v>
      </c>
      <c r="G69" s="29">
        <v>4791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3.6978530911179724E-2</v>
      </c>
    </row>
    <row r="70" spans="2:12" x14ac:dyDescent="0.25">
      <c r="B70" s="283"/>
      <c r="C70" s="296"/>
      <c r="D70" s="4" t="s">
        <v>53</v>
      </c>
      <c r="E70" s="29">
        <v>2246</v>
      </c>
      <c r="F70" s="29">
        <v>2624</v>
      </c>
      <c r="G70" s="29">
        <v>2651</v>
      </c>
      <c r="H70" s="29">
        <v>2630</v>
      </c>
      <c r="I70" s="29">
        <v>2532</v>
      </c>
      <c r="J70" s="76">
        <f t="shared" si="12"/>
        <v>-3.7262357414448721E-2</v>
      </c>
      <c r="K70" s="29">
        <f t="shared" si="13"/>
        <v>-98</v>
      </c>
      <c r="L70" s="77">
        <f t="shared" si="14"/>
        <v>2.0200569636916303E-2</v>
      </c>
    </row>
    <row r="71" spans="2:12" x14ac:dyDescent="0.25">
      <c r="B71" s="283"/>
      <c r="C71" s="296"/>
      <c r="D71" s="4" t="s">
        <v>54</v>
      </c>
      <c r="E71" s="29">
        <v>4931</v>
      </c>
      <c r="F71" s="29">
        <v>6415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5.1833768140223224E-2</v>
      </c>
    </row>
    <row r="72" spans="2:12" x14ac:dyDescent="0.25">
      <c r="B72" s="284"/>
      <c r="C72" s="297"/>
      <c r="D72" s="32" t="s">
        <v>55</v>
      </c>
      <c r="E72" s="73">
        <v>2781</v>
      </c>
      <c r="F72" s="73">
        <v>3043</v>
      </c>
      <c r="G72" s="73">
        <v>3048</v>
      </c>
      <c r="H72" s="73">
        <v>3075</v>
      </c>
      <c r="I72" s="73">
        <v>3075</v>
      </c>
      <c r="J72" s="65">
        <f t="shared" si="12"/>
        <v>0</v>
      </c>
      <c r="K72" s="73">
        <f t="shared" si="13"/>
        <v>0</v>
      </c>
      <c r="L72" s="56">
        <f t="shared" si="14"/>
        <v>2.4532682319714703E-2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agosto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1031934</v>
      </c>
      <c r="F80" s="68">
        <v>3101117</v>
      </c>
      <c r="G80" s="68">
        <v>3425135</v>
      </c>
      <c r="H80" s="68">
        <v>3660664</v>
      </c>
      <c r="I80" s="68">
        <v>3636256</v>
      </c>
      <c r="J80" s="69">
        <f t="shared" ref="J80:J81" si="15">I80/H80-1</f>
        <v>-6.6676428101568597E-3</v>
      </c>
      <c r="K80" s="68">
        <f t="shared" ref="K80:K81" si="16">I80-H80</f>
        <v>-24408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400181</v>
      </c>
      <c r="F81" s="16">
        <v>1157727</v>
      </c>
      <c r="G81" s="16">
        <v>1246990</v>
      </c>
      <c r="H81" s="16">
        <v>1301111</v>
      </c>
      <c r="I81" s="16">
        <v>1237425</v>
      </c>
      <c r="J81" s="18">
        <f t="shared" si="15"/>
        <v>-4.8947399568522565E-2</v>
      </c>
      <c r="K81" s="16">
        <f t="shared" si="16"/>
        <v>-63686</v>
      </c>
      <c r="L81" s="18">
        <f t="shared" si="17"/>
        <v>0.34030194793765894</v>
      </c>
      <c r="M81" s="81"/>
    </row>
    <row r="82" spans="2:13" x14ac:dyDescent="0.25">
      <c r="B82" s="283"/>
      <c r="C82" s="285"/>
      <c r="D82" s="19" t="s">
        <v>47</v>
      </c>
      <c r="E82" s="20">
        <v>176500</v>
      </c>
      <c r="F82" s="20">
        <v>810745</v>
      </c>
      <c r="G82" s="20">
        <v>867527</v>
      </c>
      <c r="H82" s="20">
        <v>922227</v>
      </c>
      <c r="I82" s="20">
        <v>945846</v>
      </c>
      <c r="J82" s="63">
        <f>I82/H82-1</f>
        <v>2.5610831172802273E-2</v>
      </c>
      <c r="K82" s="20">
        <f>I82-H82</f>
        <v>23619</v>
      </c>
      <c r="L82" s="63">
        <f>I82/$I$80</f>
        <v>0.26011534941434267</v>
      </c>
      <c r="M82" s="81"/>
    </row>
    <row r="83" spans="2:13" x14ac:dyDescent="0.25">
      <c r="B83" s="283"/>
      <c r="C83" s="285"/>
      <c r="D83" s="19" t="s">
        <v>48</v>
      </c>
      <c r="E83" s="20">
        <v>9212</v>
      </c>
      <c r="F83" s="20">
        <v>22508</v>
      </c>
      <c r="G83" s="20">
        <v>33326</v>
      </c>
      <c r="H83" s="20">
        <v>28900</v>
      </c>
      <c r="I83" s="20">
        <v>27983</v>
      </c>
      <c r="J83" s="63">
        <f t="shared" ref="J83:J136" si="18">I83/H83-1</f>
        <v>-3.1730103806228427E-2</v>
      </c>
      <c r="K83" s="20">
        <f t="shared" ref="K83:K112" si="19">I83-H83</f>
        <v>-917</v>
      </c>
      <c r="L83" s="63">
        <f t="shared" ref="L83:L90" si="20">I83/$I$80</f>
        <v>7.6955527883625354E-3</v>
      </c>
      <c r="M83" s="81"/>
    </row>
    <row r="84" spans="2:13" x14ac:dyDescent="0.25">
      <c r="B84" s="283"/>
      <c r="C84" s="285"/>
      <c r="D84" s="19" t="s">
        <v>49</v>
      </c>
      <c r="E84" s="20">
        <v>25824</v>
      </c>
      <c r="F84" s="20">
        <v>106797</v>
      </c>
      <c r="G84" s="20">
        <v>121209</v>
      </c>
      <c r="H84" s="20">
        <v>158757</v>
      </c>
      <c r="I84" s="20">
        <v>128099</v>
      </c>
      <c r="J84" s="63">
        <f t="shared" si="18"/>
        <v>-0.19311274463488226</v>
      </c>
      <c r="K84" s="20">
        <f t="shared" si="19"/>
        <v>-30658</v>
      </c>
      <c r="L84" s="63">
        <f t="shared" si="20"/>
        <v>3.5228267756725599E-2</v>
      </c>
      <c r="M84" s="81"/>
    </row>
    <row r="85" spans="2:13" x14ac:dyDescent="0.25">
      <c r="B85" s="283"/>
      <c r="C85" s="285"/>
      <c r="D85" s="19" t="s">
        <v>50</v>
      </c>
      <c r="E85" s="20">
        <v>161693</v>
      </c>
      <c r="F85" s="20">
        <v>461029</v>
      </c>
      <c r="G85" s="20">
        <v>526478</v>
      </c>
      <c r="H85" s="20">
        <v>613713</v>
      </c>
      <c r="I85" s="20">
        <v>632703</v>
      </c>
      <c r="J85" s="63">
        <f t="shared" si="18"/>
        <v>3.0942802254473989E-2</v>
      </c>
      <c r="K85" s="20">
        <f t="shared" si="19"/>
        <v>18990</v>
      </c>
      <c r="L85" s="63">
        <f t="shared" si="20"/>
        <v>0.17399847535487051</v>
      </c>
      <c r="M85" s="81"/>
    </row>
    <row r="86" spans="2:13" x14ac:dyDescent="0.25">
      <c r="B86" s="283"/>
      <c r="C86" s="285"/>
      <c r="D86" s="19" t="s">
        <v>51</v>
      </c>
      <c r="E86" s="20">
        <v>17159</v>
      </c>
      <c r="F86" s="20">
        <v>32878</v>
      </c>
      <c r="G86" s="20">
        <v>39668</v>
      </c>
      <c r="H86" s="20">
        <v>36690</v>
      </c>
      <c r="I86" s="20">
        <v>36026</v>
      </c>
      <c r="J86" s="63">
        <f t="shared" si="18"/>
        <v>-1.8097574270918515E-2</v>
      </c>
      <c r="K86" s="20">
        <f t="shared" si="19"/>
        <v>-664</v>
      </c>
      <c r="L86" s="63">
        <f t="shared" si="20"/>
        <v>9.9074432603205049E-3</v>
      </c>
      <c r="M86" s="81"/>
    </row>
    <row r="87" spans="2:13" x14ac:dyDescent="0.25">
      <c r="B87" s="283"/>
      <c r="C87" s="285"/>
      <c r="D87" s="19" t="s">
        <v>52</v>
      </c>
      <c r="E87" s="20">
        <v>56805</v>
      </c>
      <c r="F87" s="20">
        <v>128669</v>
      </c>
      <c r="G87" s="20">
        <v>168871</v>
      </c>
      <c r="H87" s="20">
        <v>160886</v>
      </c>
      <c r="I87" s="20">
        <v>173841</v>
      </c>
      <c r="J87" s="63">
        <f t="shared" si="18"/>
        <v>8.0522854692142154E-2</v>
      </c>
      <c r="K87" s="20">
        <f t="shared" si="19"/>
        <v>12955</v>
      </c>
      <c r="L87" s="63">
        <f t="shared" si="20"/>
        <v>4.7807690107627185E-2</v>
      </c>
      <c r="M87" s="81"/>
    </row>
    <row r="88" spans="2:13" x14ac:dyDescent="0.25">
      <c r="B88" s="283"/>
      <c r="C88" s="285"/>
      <c r="D88" s="19" t="s">
        <v>53</v>
      </c>
      <c r="E88" s="20">
        <v>87126</v>
      </c>
      <c r="F88" s="20">
        <v>138024</v>
      </c>
      <c r="G88" s="20">
        <v>158379</v>
      </c>
      <c r="H88" s="20">
        <v>162243</v>
      </c>
      <c r="I88" s="20">
        <v>181603</v>
      </c>
      <c r="J88" s="63">
        <f t="shared" si="18"/>
        <v>0.11932718206640658</v>
      </c>
      <c r="K88" s="20">
        <f t="shared" si="19"/>
        <v>19360</v>
      </c>
      <c r="L88" s="63">
        <f t="shared" si="20"/>
        <v>4.9942303292177449E-2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62317</v>
      </c>
      <c r="F89" s="20">
        <v>170296</v>
      </c>
      <c r="G89" s="20">
        <v>183132</v>
      </c>
      <c r="H89" s="20">
        <v>192634</v>
      </c>
      <c r="I89" s="20">
        <v>189476</v>
      </c>
      <c r="J89" s="22">
        <f t="shared" si="18"/>
        <v>-1.6393783028956443E-2</v>
      </c>
      <c r="K89" s="20">
        <f t="shared" si="19"/>
        <v>-3158</v>
      </c>
      <c r="L89" s="22">
        <f t="shared" si="20"/>
        <v>5.2107442380294459E-2</v>
      </c>
      <c r="M89" s="81"/>
    </row>
    <row r="90" spans="2:13" x14ac:dyDescent="0.25">
      <c r="B90" s="283"/>
      <c r="C90" s="286"/>
      <c r="D90" s="23" t="s">
        <v>55</v>
      </c>
      <c r="E90" s="71">
        <v>35117</v>
      </c>
      <c r="F90" s="71">
        <v>72444</v>
      </c>
      <c r="G90" s="71">
        <v>79555</v>
      </c>
      <c r="H90" s="71">
        <v>83503</v>
      </c>
      <c r="I90" s="71">
        <v>83254</v>
      </c>
      <c r="J90" s="47">
        <f t="shared" si="18"/>
        <v>-2.9819287929775395E-3</v>
      </c>
      <c r="K90" s="71">
        <f t="shared" si="19"/>
        <v>-249</v>
      </c>
      <c r="L90" s="47">
        <f t="shared" si="20"/>
        <v>2.2895527707620145E-2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1151540</v>
      </c>
      <c r="F91" s="68">
        <v>3651483</v>
      </c>
      <c r="G91" s="68">
        <v>4055641</v>
      </c>
      <c r="H91" s="68">
        <v>4328488</v>
      </c>
      <c r="I91" s="68">
        <v>4270265</v>
      </c>
      <c r="J91" s="69">
        <f t="shared" si="18"/>
        <v>-1.3451117341667596E-2</v>
      </c>
      <c r="K91" s="68">
        <f t="shared" si="19"/>
        <v>-58223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453494</v>
      </c>
      <c r="F92" s="27">
        <v>1387341</v>
      </c>
      <c r="G92" s="27">
        <v>1502826</v>
      </c>
      <c r="H92" s="27">
        <v>1565928</v>
      </c>
      <c r="I92" s="27">
        <v>1480834</v>
      </c>
      <c r="J92" s="82">
        <f t="shared" si="18"/>
        <v>-5.434094032420389E-2</v>
      </c>
      <c r="K92" s="27">
        <f t="shared" si="19"/>
        <v>-85094</v>
      </c>
      <c r="L92" s="38">
        <f t="shared" si="21"/>
        <v>0.34677801026400001</v>
      </c>
    </row>
    <row r="93" spans="2:13" x14ac:dyDescent="0.25">
      <c r="B93" s="283"/>
      <c r="C93" s="288"/>
      <c r="D93" s="4" t="s">
        <v>47</v>
      </c>
      <c r="E93" s="29">
        <v>200588</v>
      </c>
      <c r="F93" s="29">
        <v>966907</v>
      </c>
      <c r="G93" s="29">
        <v>1048846</v>
      </c>
      <c r="H93" s="29">
        <v>1110160</v>
      </c>
      <c r="I93" s="29">
        <v>1130008</v>
      </c>
      <c r="J93" s="83">
        <f t="shared" si="18"/>
        <v>1.7878503999423589E-2</v>
      </c>
      <c r="K93" s="29">
        <f t="shared" si="19"/>
        <v>19848</v>
      </c>
      <c r="L93" s="77">
        <f>I93/$I$91</f>
        <v>0.26462245317328081</v>
      </c>
    </row>
    <row r="94" spans="2:13" x14ac:dyDescent="0.25">
      <c r="B94" s="283"/>
      <c r="C94" s="288"/>
      <c r="D94" s="4" t="s">
        <v>48</v>
      </c>
      <c r="E94" s="29">
        <v>10140</v>
      </c>
      <c r="F94" s="29">
        <v>25130</v>
      </c>
      <c r="G94" s="29">
        <v>35869</v>
      </c>
      <c r="H94" s="29">
        <v>31904</v>
      </c>
      <c r="I94" s="29">
        <v>31282</v>
      </c>
      <c r="J94" s="83">
        <f t="shared" si="18"/>
        <v>-1.9495987963891626E-2</v>
      </c>
      <c r="K94" s="29">
        <f t="shared" si="19"/>
        <v>-622</v>
      </c>
      <c r="L94" s="77">
        <f t="shared" ref="L94:L101" si="22">I94/$I$91</f>
        <v>7.3255406865850243E-3</v>
      </c>
    </row>
    <row r="95" spans="2:13" x14ac:dyDescent="0.25">
      <c r="B95" s="283"/>
      <c r="C95" s="288"/>
      <c r="D95" s="4" t="s">
        <v>49</v>
      </c>
      <c r="E95" s="29">
        <v>30447</v>
      </c>
      <c r="F95" s="29">
        <v>125631</v>
      </c>
      <c r="G95" s="29">
        <v>141231</v>
      </c>
      <c r="H95" s="29">
        <v>184286</v>
      </c>
      <c r="I95" s="29">
        <v>148140</v>
      </c>
      <c r="J95" s="83">
        <f t="shared" si="18"/>
        <v>-0.19614078117708345</v>
      </c>
      <c r="K95" s="29">
        <f t="shared" si="19"/>
        <v>-36146</v>
      </c>
      <c r="L95" s="77">
        <f t="shared" si="22"/>
        <v>3.4691055473138083E-2</v>
      </c>
    </row>
    <row r="96" spans="2:13" x14ac:dyDescent="0.25">
      <c r="B96" s="283"/>
      <c r="C96" s="288"/>
      <c r="D96" s="4" t="s">
        <v>50</v>
      </c>
      <c r="E96" s="29">
        <v>177367</v>
      </c>
      <c r="F96" s="29">
        <v>532479</v>
      </c>
      <c r="G96" s="29">
        <v>616430</v>
      </c>
      <c r="H96" s="29">
        <v>713747</v>
      </c>
      <c r="I96" s="29">
        <v>731835</v>
      </c>
      <c r="J96" s="83">
        <f t="shared" si="18"/>
        <v>2.5342313172594721E-2</v>
      </c>
      <c r="K96" s="29">
        <f t="shared" si="19"/>
        <v>18088</v>
      </c>
      <c r="L96" s="77">
        <f t="shared" si="22"/>
        <v>0.17137929379090056</v>
      </c>
    </row>
    <row r="97" spans="2:12" x14ac:dyDescent="0.25">
      <c r="B97" s="283"/>
      <c r="C97" s="288"/>
      <c r="D97" s="4" t="s">
        <v>51</v>
      </c>
      <c r="E97" s="29">
        <v>17855</v>
      </c>
      <c r="F97" s="29">
        <v>34377</v>
      </c>
      <c r="G97" s="29">
        <v>41604</v>
      </c>
      <c r="H97" s="29">
        <v>38605</v>
      </c>
      <c r="I97" s="29">
        <v>37957</v>
      </c>
      <c r="J97" s="83">
        <f t="shared" si="18"/>
        <v>-1.6785390493459396E-2</v>
      </c>
      <c r="K97" s="29">
        <f t="shared" si="19"/>
        <v>-648</v>
      </c>
      <c r="L97" s="77">
        <f t="shared" si="22"/>
        <v>8.8886755271628346E-3</v>
      </c>
    </row>
    <row r="98" spans="2:12" x14ac:dyDescent="0.25">
      <c r="B98" s="283"/>
      <c r="C98" s="288"/>
      <c r="D98" s="4" t="s">
        <v>52</v>
      </c>
      <c r="E98" s="29">
        <v>65785</v>
      </c>
      <c r="F98" s="29">
        <v>150691</v>
      </c>
      <c r="G98" s="29">
        <v>191150</v>
      </c>
      <c r="H98" s="29">
        <v>187665</v>
      </c>
      <c r="I98" s="29">
        <v>199356</v>
      </c>
      <c r="J98" s="83">
        <f t="shared" si="18"/>
        <v>6.2297178482934923E-2</v>
      </c>
      <c r="K98" s="29">
        <f t="shared" si="19"/>
        <v>11691</v>
      </c>
      <c r="L98" s="77">
        <f t="shared" si="22"/>
        <v>4.6684690528573755E-2</v>
      </c>
    </row>
    <row r="99" spans="2:12" x14ac:dyDescent="0.25">
      <c r="B99" s="283"/>
      <c r="C99" s="288"/>
      <c r="D99" s="4" t="s">
        <v>53</v>
      </c>
      <c r="E99" s="29">
        <v>89783</v>
      </c>
      <c r="F99" s="29">
        <v>144568</v>
      </c>
      <c r="G99" s="29">
        <v>165345</v>
      </c>
      <c r="H99" s="29">
        <v>169531</v>
      </c>
      <c r="I99" s="29">
        <v>189188</v>
      </c>
      <c r="J99" s="83">
        <f t="shared" si="18"/>
        <v>0.11594929540909926</v>
      </c>
      <c r="K99" s="29">
        <f t="shared" si="19"/>
        <v>19657</v>
      </c>
      <c r="L99" s="77">
        <f t="shared" si="22"/>
        <v>4.4303573665802939E-2</v>
      </c>
    </row>
    <row r="100" spans="2:12" x14ac:dyDescent="0.25">
      <c r="B100" s="283"/>
      <c r="C100" s="288"/>
      <c r="D100" s="4" t="s">
        <v>54</v>
      </c>
      <c r="E100" s="29">
        <v>68473</v>
      </c>
      <c r="F100" s="29">
        <v>201809</v>
      </c>
      <c r="G100" s="29">
        <v>218175</v>
      </c>
      <c r="H100" s="29">
        <v>230645</v>
      </c>
      <c r="I100" s="29">
        <v>226004</v>
      </c>
      <c r="J100" s="31">
        <f t="shared" si="18"/>
        <v>-2.0121832253029548E-2</v>
      </c>
      <c r="K100" s="29">
        <f t="shared" si="19"/>
        <v>-4641</v>
      </c>
      <c r="L100" s="42">
        <f t="shared" si="22"/>
        <v>5.2925052660666258E-2</v>
      </c>
    </row>
    <row r="101" spans="2:12" x14ac:dyDescent="0.25">
      <c r="B101" s="283"/>
      <c r="C101" s="289"/>
      <c r="D101" s="32" t="s">
        <v>55</v>
      </c>
      <c r="E101" s="73">
        <v>37608</v>
      </c>
      <c r="F101" s="73">
        <v>82550</v>
      </c>
      <c r="G101" s="73">
        <v>94165</v>
      </c>
      <c r="H101" s="73">
        <v>96017</v>
      </c>
      <c r="I101" s="73">
        <v>95661</v>
      </c>
      <c r="J101" s="74">
        <f t="shared" si="18"/>
        <v>-3.7076767655727094E-3</v>
      </c>
      <c r="K101" s="73">
        <f t="shared" si="19"/>
        <v>-356</v>
      </c>
      <c r="L101" s="56">
        <f t="shared" si="22"/>
        <v>2.2401654229889715E-2</v>
      </c>
    </row>
    <row r="102" spans="2:12" x14ac:dyDescent="0.25">
      <c r="B102" s="283"/>
      <c r="C102" s="290" t="s">
        <v>21</v>
      </c>
      <c r="D102" s="67" t="s">
        <v>45</v>
      </c>
      <c r="E102" s="68">
        <v>5391902</v>
      </c>
      <c r="F102" s="68">
        <v>20444877</v>
      </c>
      <c r="G102" s="68">
        <v>22753674</v>
      </c>
      <c r="H102" s="68">
        <v>24162826</v>
      </c>
      <c r="I102" s="68">
        <v>23419512</v>
      </c>
      <c r="J102" s="69">
        <f t="shared" si="18"/>
        <v>-3.0762709626762974E-2</v>
      </c>
      <c r="K102" s="68">
        <f t="shared" si="19"/>
        <v>-743314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2291426</v>
      </c>
      <c r="F103" s="16">
        <v>8320045</v>
      </c>
      <c r="G103" s="16">
        <v>8974624</v>
      </c>
      <c r="H103" s="16">
        <v>9249706</v>
      </c>
      <c r="I103" s="16">
        <v>8746362</v>
      </c>
      <c r="J103" s="18">
        <f t="shared" si="18"/>
        <v>-5.4417297155174404E-2</v>
      </c>
      <c r="K103" s="16">
        <f t="shared" si="19"/>
        <v>-503344</v>
      </c>
      <c r="L103" s="18">
        <f t="shared" si="23"/>
        <v>0.37346474170768373</v>
      </c>
    </row>
    <row r="104" spans="2:12" x14ac:dyDescent="0.25">
      <c r="B104" s="283"/>
      <c r="C104" s="285"/>
      <c r="D104" s="19" t="s">
        <v>47</v>
      </c>
      <c r="E104" s="20">
        <v>1076408</v>
      </c>
      <c r="F104" s="20">
        <v>5738436</v>
      </c>
      <c r="G104" s="20">
        <v>6396470</v>
      </c>
      <c r="H104" s="20">
        <v>6684568</v>
      </c>
      <c r="I104" s="20">
        <v>6661737</v>
      </c>
      <c r="J104" s="63">
        <f t="shared" si="18"/>
        <v>-3.4154787564432132E-3</v>
      </c>
      <c r="K104" s="20">
        <f t="shared" si="19"/>
        <v>-22831</v>
      </c>
      <c r="L104" s="63">
        <f>I104/$I$102</f>
        <v>0.28445242582339036</v>
      </c>
    </row>
    <row r="105" spans="2:12" x14ac:dyDescent="0.25">
      <c r="B105" s="283"/>
      <c r="C105" s="285"/>
      <c r="D105" s="19" t="s">
        <v>48</v>
      </c>
      <c r="E105" s="20">
        <v>40837</v>
      </c>
      <c r="F105" s="20">
        <v>105500</v>
      </c>
      <c r="G105" s="20">
        <v>110466</v>
      </c>
      <c r="H105" s="20">
        <v>124605</v>
      </c>
      <c r="I105" s="20">
        <v>127839</v>
      </c>
      <c r="J105" s="63">
        <f t="shared" si="18"/>
        <v>2.595401468640901E-2</v>
      </c>
      <c r="K105" s="20">
        <f t="shared" si="19"/>
        <v>3234</v>
      </c>
      <c r="L105" s="63">
        <f t="shared" ref="L105:L112" si="24">I105/$I$102</f>
        <v>5.4586534510198161E-3</v>
      </c>
    </row>
    <row r="106" spans="2:12" x14ac:dyDescent="0.25">
      <c r="B106" s="283"/>
      <c r="C106" s="285"/>
      <c r="D106" s="19" t="s">
        <v>49</v>
      </c>
      <c r="E106" s="20">
        <v>159370</v>
      </c>
      <c r="F106" s="20">
        <v>654193</v>
      </c>
      <c r="G106" s="20">
        <v>722818</v>
      </c>
      <c r="H106" s="20">
        <v>957820</v>
      </c>
      <c r="I106" s="20">
        <v>753556</v>
      </c>
      <c r="J106" s="63">
        <f t="shared" si="18"/>
        <v>-0.21325927627320374</v>
      </c>
      <c r="K106" s="20">
        <f t="shared" si="19"/>
        <v>-204264</v>
      </c>
      <c r="L106" s="63">
        <f t="shared" si="24"/>
        <v>3.2176417681119916E-2</v>
      </c>
    </row>
    <row r="107" spans="2:12" x14ac:dyDescent="0.25">
      <c r="B107" s="283"/>
      <c r="C107" s="285"/>
      <c r="D107" s="19" t="s">
        <v>50</v>
      </c>
      <c r="E107" s="20">
        <v>810988</v>
      </c>
      <c r="F107" s="20">
        <v>2786196</v>
      </c>
      <c r="G107" s="20">
        <v>3356298</v>
      </c>
      <c r="H107" s="20">
        <v>3819820</v>
      </c>
      <c r="I107" s="20">
        <v>3813638</v>
      </c>
      <c r="J107" s="63">
        <f t="shared" si="18"/>
        <v>-1.6184008670565575E-3</v>
      </c>
      <c r="K107" s="20">
        <f t="shared" si="19"/>
        <v>-6182</v>
      </c>
      <c r="L107" s="63">
        <f t="shared" si="24"/>
        <v>0.16284019923216161</v>
      </c>
    </row>
    <row r="108" spans="2:12" x14ac:dyDescent="0.25">
      <c r="B108" s="283"/>
      <c r="C108" s="285"/>
      <c r="D108" s="19" t="s">
        <v>51</v>
      </c>
      <c r="E108" s="20">
        <v>40297</v>
      </c>
      <c r="F108" s="20">
        <v>90028</v>
      </c>
      <c r="G108" s="20">
        <v>101541</v>
      </c>
      <c r="H108" s="20">
        <v>100477</v>
      </c>
      <c r="I108" s="20">
        <v>100264</v>
      </c>
      <c r="J108" s="63">
        <f t="shared" si="18"/>
        <v>-2.1198881336027542E-3</v>
      </c>
      <c r="K108" s="20">
        <f t="shared" si="19"/>
        <v>-213</v>
      </c>
      <c r="L108" s="63">
        <f t="shared" si="24"/>
        <v>4.2812164489166131E-3</v>
      </c>
    </row>
    <row r="109" spans="2:12" x14ac:dyDescent="0.25">
      <c r="B109" s="283"/>
      <c r="C109" s="285"/>
      <c r="D109" s="19" t="s">
        <v>52</v>
      </c>
      <c r="E109" s="20">
        <v>366139</v>
      </c>
      <c r="F109" s="20">
        <v>853267</v>
      </c>
      <c r="G109" s="20">
        <v>938988</v>
      </c>
      <c r="H109" s="20">
        <v>995472</v>
      </c>
      <c r="I109" s="20">
        <v>982337</v>
      </c>
      <c r="J109" s="63">
        <f t="shared" si="18"/>
        <v>-1.3194745809023245E-2</v>
      </c>
      <c r="K109" s="20">
        <f t="shared" si="19"/>
        <v>-13135</v>
      </c>
      <c r="L109" s="63">
        <f t="shared" si="24"/>
        <v>4.1945237800001985E-2</v>
      </c>
    </row>
    <row r="110" spans="2:12" x14ac:dyDescent="0.25">
      <c r="B110" s="283"/>
      <c r="C110" s="285"/>
      <c r="D110" s="19" t="s">
        <v>53</v>
      </c>
      <c r="E110" s="20">
        <v>184291</v>
      </c>
      <c r="F110" s="20">
        <v>342925</v>
      </c>
      <c r="G110" s="20">
        <v>377873</v>
      </c>
      <c r="H110" s="20">
        <v>389611</v>
      </c>
      <c r="I110" s="20">
        <v>400712</v>
      </c>
      <c r="J110" s="63">
        <f t="shared" si="18"/>
        <v>2.8492522028382261E-2</v>
      </c>
      <c r="K110" s="20">
        <f t="shared" si="19"/>
        <v>11101</v>
      </c>
      <c r="L110" s="63">
        <f t="shared" si="24"/>
        <v>1.7110177189003768E-2</v>
      </c>
    </row>
    <row r="111" spans="2:12" x14ac:dyDescent="0.25">
      <c r="B111" s="283"/>
      <c r="C111" s="285"/>
      <c r="D111" s="19" t="s">
        <v>54</v>
      </c>
      <c r="E111" s="20">
        <v>288076</v>
      </c>
      <c r="F111" s="20">
        <v>1153750</v>
      </c>
      <c r="G111" s="20">
        <v>1242308</v>
      </c>
      <c r="H111" s="20">
        <v>1342017</v>
      </c>
      <c r="I111" s="20">
        <v>1340515</v>
      </c>
      <c r="J111" s="22">
        <f t="shared" si="18"/>
        <v>-1.1192108594749728E-3</v>
      </c>
      <c r="K111" s="20">
        <f t="shared" si="19"/>
        <v>-1502</v>
      </c>
      <c r="L111" s="22">
        <f t="shared" si="24"/>
        <v>5.723923709426567E-2</v>
      </c>
    </row>
    <row r="112" spans="2:12" x14ac:dyDescent="0.25">
      <c r="B112" s="283"/>
      <c r="C112" s="286"/>
      <c r="D112" s="23" t="s">
        <v>55</v>
      </c>
      <c r="E112" s="71">
        <v>134070</v>
      </c>
      <c r="F112" s="71">
        <v>400537</v>
      </c>
      <c r="G112" s="71">
        <v>532288</v>
      </c>
      <c r="H112" s="71">
        <v>498730</v>
      </c>
      <c r="I112" s="71">
        <v>492552</v>
      </c>
      <c r="J112" s="47">
        <f t="shared" si="18"/>
        <v>-1.2387464158963746E-2</v>
      </c>
      <c r="K112" s="71">
        <f t="shared" si="19"/>
        <v>-6178</v>
      </c>
      <c r="L112" s="47">
        <f t="shared" si="24"/>
        <v>2.1031693572436522E-2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5.2250454001903224</v>
      </c>
      <c r="F113" s="75">
        <f t="shared" si="25"/>
        <v>6.5927460976157946</v>
      </c>
      <c r="G113" s="75">
        <f t="shared" si="25"/>
        <v>6.64314662049817</v>
      </c>
      <c r="H113" s="75">
        <f t="shared" si="25"/>
        <v>6.6006675291695718</v>
      </c>
      <c r="I113" s="75">
        <f t="shared" si="25"/>
        <v>6.4405564404706377</v>
      </c>
      <c r="J113" s="69">
        <f t="shared" si="18"/>
        <v>-2.4256802511469222E-2</v>
      </c>
      <c r="K113" s="75">
        <f t="shared" ref="K113:K114" si="26">(I113-H113)</f>
        <v>-0.16011108869893409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5.7259739967664629</v>
      </c>
      <c r="F114" s="37">
        <f t="shared" si="25"/>
        <v>7.1865344766080428</v>
      </c>
      <c r="G114" s="37">
        <f t="shared" si="25"/>
        <v>7.1970296473909174</v>
      </c>
      <c r="H114" s="37">
        <f t="shared" si="25"/>
        <v>7.1090829298960658</v>
      </c>
      <c r="I114" s="37">
        <f t="shared" si="25"/>
        <v>7.0681956482211046</v>
      </c>
      <c r="J114" s="82">
        <f t="shared" si="18"/>
        <v>-5.7514143635906123E-3</v>
      </c>
      <c r="K114" s="37">
        <f t="shared" si="26"/>
        <v>-4.0887281674961251E-2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6.0986288951841363</v>
      </c>
      <c r="F115" s="41">
        <f>F104/F82</f>
        <v>7.0779788959537218</v>
      </c>
      <c r="G115" s="41">
        <f>G104/G82</f>
        <v>7.3732229659710882</v>
      </c>
      <c r="H115" s="41">
        <f>H104/H82</f>
        <v>7.2482891956101918</v>
      </c>
      <c r="I115" s="41">
        <f>I104/I82</f>
        <v>7.0431518450149388</v>
      </c>
      <c r="J115" s="83">
        <f t="shared" si="18"/>
        <v>-2.8301485365607504E-2</v>
      </c>
      <c r="K115" s="41">
        <f>(I115-H115)</f>
        <v>-0.20513735059525295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4.4330221450282243</v>
      </c>
      <c r="F116" s="41">
        <f t="shared" si="27"/>
        <v>4.6872223209525501</v>
      </c>
      <c r="G116" s="41">
        <f t="shared" si="27"/>
        <v>3.314709236031927</v>
      </c>
      <c r="H116" s="41">
        <f t="shared" si="27"/>
        <v>4.3115916955017299</v>
      </c>
      <c r="I116" s="41">
        <f t="shared" si="27"/>
        <v>4.5684522745952902</v>
      </c>
      <c r="J116" s="83">
        <f t="shared" si="18"/>
        <v>5.9574421056971083E-2</v>
      </c>
      <c r="K116" s="41">
        <f t="shared" ref="K116:K123" si="28">(I116-H116)</f>
        <v>0.2568605790935603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6.1713909541511773</v>
      </c>
      <c r="F117" s="41">
        <f t="shared" si="27"/>
        <v>6.1255746884275775</v>
      </c>
      <c r="G117" s="41">
        <f t="shared" si="27"/>
        <v>5.9634020576029831</v>
      </c>
      <c r="H117" s="41">
        <f t="shared" si="27"/>
        <v>6.0332457781389168</v>
      </c>
      <c r="I117" s="41">
        <f t="shared" si="27"/>
        <v>5.8826064215957974</v>
      </c>
      <c r="J117" s="83">
        <f t="shared" si="18"/>
        <v>-2.4968211487248149E-2</v>
      </c>
      <c r="K117" s="41">
        <f t="shared" si="28"/>
        <v>-0.15063935654311944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5.0156036439425327</v>
      </c>
      <c r="F118" s="41">
        <f t="shared" si="27"/>
        <v>6.0434289383097379</v>
      </c>
      <c r="G118" s="41">
        <f t="shared" si="27"/>
        <v>6.3750014245609501</v>
      </c>
      <c r="H118" s="41">
        <f t="shared" si="27"/>
        <v>6.2241145291039945</v>
      </c>
      <c r="I118" s="41">
        <f t="shared" si="27"/>
        <v>6.0275326654054115</v>
      </c>
      <c r="J118" s="83">
        <f t="shared" si="18"/>
        <v>-3.1583908486800039E-2</v>
      </c>
      <c r="K118" s="41">
        <f t="shared" si="28"/>
        <v>-0.19658186369858299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2.348446879188764</v>
      </c>
      <c r="F119" s="41">
        <f t="shared" si="27"/>
        <v>2.738244418760265</v>
      </c>
      <c r="G119" s="41">
        <f t="shared" si="27"/>
        <v>2.5597711001310879</v>
      </c>
      <c r="H119" s="41">
        <f t="shared" si="27"/>
        <v>2.7385391114745161</v>
      </c>
      <c r="I119" s="41">
        <f t="shared" si="27"/>
        <v>2.7831010936545826</v>
      </c>
      <c r="J119" s="83">
        <f t="shared" si="18"/>
        <v>1.6272172996672163E-2</v>
      </c>
      <c r="K119" s="41">
        <f t="shared" si="28"/>
        <v>4.4561982180066462E-2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6.4455417656896401</v>
      </c>
      <c r="F120" s="41">
        <f t="shared" si="27"/>
        <v>6.6314885481351373</v>
      </c>
      <c r="G120" s="41">
        <f t="shared" si="27"/>
        <v>5.5603863303942065</v>
      </c>
      <c r="H120" s="41">
        <f t="shared" si="27"/>
        <v>6.1874370672401575</v>
      </c>
      <c r="I120" s="41">
        <f t="shared" si="27"/>
        <v>5.6507785850288483</v>
      </c>
      <c r="J120" s="83">
        <f t="shared" si="18"/>
        <v>-8.6733566156605768E-2</v>
      </c>
      <c r="K120" s="41">
        <f t="shared" si="28"/>
        <v>-0.53665848221130918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2.1152239285632302</v>
      </c>
      <c r="F121" s="41">
        <f t="shared" si="27"/>
        <v>2.4845316756506115</v>
      </c>
      <c r="G121" s="41">
        <f t="shared" si="27"/>
        <v>2.3858781782938396</v>
      </c>
      <c r="H121" s="41">
        <f t="shared" si="27"/>
        <v>2.401404066739397</v>
      </c>
      <c r="I121" s="41">
        <f t="shared" si="27"/>
        <v>2.2065274252077334</v>
      </c>
      <c r="J121" s="83">
        <f t="shared" si="18"/>
        <v>-8.115112497342658E-2</v>
      </c>
      <c r="K121" s="41">
        <f t="shared" si="28"/>
        <v>-0.19487664153166362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4.6227514161464764</v>
      </c>
      <c r="F122" s="41">
        <f t="shared" si="27"/>
        <v>6.7749682905059423</v>
      </c>
      <c r="G122" s="41">
        <f t="shared" si="27"/>
        <v>6.7836751632702095</v>
      </c>
      <c r="H122" s="41">
        <f t="shared" si="27"/>
        <v>6.9666673588255446</v>
      </c>
      <c r="I122" s="41">
        <f t="shared" si="27"/>
        <v>7.0748538073423548</v>
      </c>
      <c r="J122" s="31">
        <f t="shared" si="18"/>
        <v>1.5529153746627111E-2</v>
      </c>
      <c r="K122" s="41">
        <f t="shared" si="28"/>
        <v>0.10818644851681025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3.8178090383574905</v>
      </c>
      <c r="F123" s="79">
        <f t="shared" si="27"/>
        <v>5.5289188890729388</v>
      </c>
      <c r="G123" s="79">
        <f t="shared" si="27"/>
        <v>6.6908176733077749</v>
      </c>
      <c r="H123" s="79">
        <f t="shared" si="27"/>
        <v>5.9725997868340057</v>
      </c>
      <c r="I123" s="79">
        <f t="shared" si="27"/>
        <v>5.9162562759747281</v>
      </c>
      <c r="J123" s="74">
        <f t="shared" si="18"/>
        <v>-9.433665885914766E-3</v>
      </c>
      <c r="K123" s="79">
        <f t="shared" si="28"/>
        <v>-5.6343510859277579E-2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0.33261785061424071</v>
      </c>
      <c r="F124" s="69">
        <v>0.68451435732721533</v>
      </c>
      <c r="G124" s="69">
        <v>0.74914475475759335</v>
      </c>
      <c r="H124" s="69">
        <v>0.77942674061666739</v>
      </c>
      <c r="I124" s="69">
        <v>0.76992093582256393</v>
      </c>
      <c r="J124" s="69">
        <f t="shared" si="18"/>
        <v>-1.2195892569175415E-2</v>
      </c>
      <c r="K124" s="75">
        <f t="shared" ref="K124:K125" si="29">(I124-H124)*100</f>
        <v>-0.95058047941034562</v>
      </c>
      <c r="L124" s="69"/>
    </row>
    <row r="125" spans="2:12" x14ac:dyDescent="0.25">
      <c r="B125" s="283"/>
      <c r="C125" s="292"/>
      <c r="D125" s="15" t="s">
        <v>46</v>
      </c>
      <c r="E125" s="18">
        <v>0.38983533837490153</v>
      </c>
      <c r="F125" s="18">
        <v>0.77783927328515179</v>
      </c>
      <c r="G125" s="18">
        <v>0.80989669346160831</v>
      </c>
      <c r="H125" s="18">
        <v>0.81771161303206763</v>
      </c>
      <c r="I125" s="18">
        <v>0.80628247443436274</v>
      </c>
      <c r="J125" s="18">
        <f t="shared" si="18"/>
        <v>-1.3976979677866819E-2</v>
      </c>
      <c r="K125" s="44">
        <f t="shared" si="29"/>
        <v>-1.1429138597704891</v>
      </c>
      <c r="L125" s="18"/>
    </row>
    <row r="126" spans="2:12" x14ac:dyDescent="0.25">
      <c r="B126" s="283"/>
      <c r="C126" s="292"/>
      <c r="D126" s="19" t="s">
        <v>47</v>
      </c>
      <c r="E126" s="63">
        <v>0.23968642372655286</v>
      </c>
      <c r="F126" s="63">
        <v>0.62439112074042935</v>
      </c>
      <c r="G126" s="63">
        <v>0.70465983217417083</v>
      </c>
      <c r="H126" s="63">
        <v>0.72684632801448956</v>
      </c>
      <c r="I126" s="63">
        <v>0.73457893964383092</v>
      </c>
      <c r="J126" s="63">
        <f t="shared" si="18"/>
        <v>1.0638578377996755E-2</v>
      </c>
      <c r="K126" s="46">
        <f>(I126-H126)*100</f>
        <v>0.77326116293413572</v>
      </c>
      <c r="L126" s="63"/>
    </row>
    <row r="127" spans="2:12" x14ac:dyDescent="0.25">
      <c r="B127" s="283"/>
      <c r="C127" s="292"/>
      <c r="D127" s="19" t="s">
        <v>48</v>
      </c>
      <c r="E127" s="63">
        <v>0.27862532920322586</v>
      </c>
      <c r="F127" s="63">
        <v>0.52069452258975191</v>
      </c>
      <c r="G127" s="63">
        <v>0.50906694562597643</v>
      </c>
      <c r="H127" s="63">
        <v>0.57143053682965084</v>
      </c>
      <c r="I127" s="63">
        <v>0.57465028049482159</v>
      </c>
      <c r="J127" s="63">
        <f t="shared" si="18"/>
        <v>5.6345320343469396E-3</v>
      </c>
      <c r="K127" s="46">
        <f t="shared" ref="K127:K134" si="30">(I127-H127)*100</f>
        <v>0.32197436651707489</v>
      </c>
      <c r="L127" s="63"/>
    </row>
    <row r="128" spans="2:12" x14ac:dyDescent="0.25">
      <c r="B128" s="283"/>
      <c r="C128" s="292"/>
      <c r="D128" s="19" t="s">
        <v>49</v>
      </c>
      <c r="E128" s="63">
        <v>0.17208278804998034</v>
      </c>
      <c r="F128" s="63">
        <v>0.59012544133592404</v>
      </c>
      <c r="G128" s="63">
        <v>0.67339862193354127</v>
      </c>
      <c r="H128" s="63">
        <v>0.89839477895147568</v>
      </c>
      <c r="I128" s="63">
        <v>0.67180535050744949</v>
      </c>
      <c r="J128" s="63">
        <f t="shared" si="18"/>
        <v>-0.25221587853446858</v>
      </c>
      <c r="K128" s="46">
        <f t="shared" si="30"/>
        <v>-22.658942844402617</v>
      </c>
      <c r="L128" s="63"/>
    </row>
    <row r="129" spans="2:12" x14ac:dyDescent="0.25">
      <c r="B129" s="283"/>
      <c r="C129" s="292"/>
      <c r="D129" s="19" t="s">
        <v>50</v>
      </c>
      <c r="E129" s="63">
        <v>0.39584411223200811</v>
      </c>
      <c r="F129" s="63">
        <v>0.62367422589028498</v>
      </c>
      <c r="G129" s="63">
        <v>0.72327025321693073</v>
      </c>
      <c r="H129" s="63">
        <v>0.78227326215539961</v>
      </c>
      <c r="I129" s="63">
        <v>0.7852613012483628</v>
      </c>
      <c r="J129" s="63">
        <f t="shared" si="18"/>
        <v>3.8196871061784154E-3</v>
      </c>
      <c r="K129" s="46">
        <f t="shared" si="30"/>
        <v>0.29880390929631906</v>
      </c>
      <c r="L129" s="63"/>
    </row>
    <row r="130" spans="2:12" x14ac:dyDescent="0.25">
      <c r="B130" s="283"/>
      <c r="C130" s="292"/>
      <c r="D130" s="19" t="s">
        <v>51</v>
      </c>
      <c r="E130" s="63">
        <v>0.34163028273494128</v>
      </c>
      <c r="F130" s="63">
        <v>0.57092124371389252</v>
      </c>
      <c r="G130" s="63">
        <v>0.63330921700949272</v>
      </c>
      <c r="H130" s="63">
        <v>0.61187367549265581</v>
      </c>
      <c r="I130" s="63">
        <v>0.61308923253780445</v>
      </c>
      <c r="J130" s="63">
        <f t="shared" si="18"/>
        <v>1.9866143843660922E-3</v>
      </c>
      <c r="K130" s="46">
        <f t="shared" si="30"/>
        <v>0.12155570451486408</v>
      </c>
      <c r="L130" s="63"/>
    </row>
    <row r="131" spans="2:12" x14ac:dyDescent="0.25">
      <c r="B131" s="283"/>
      <c r="C131" s="292"/>
      <c r="D131" s="19" t="s">
        <v>52</v>
      </c>
      <c r="E131" s="63">
        <v>0.6339630155487066</v>
      </c>
      <c r="F131" s="63">
        <v>0.80688636486140175</v>
      </c>
      <c r="G131" s="63">
        <v>0.80654313257110166</v>
      </c>
      <c r="H131" s="63">
        <v>0.85049057300156861</v>
      </c>
      <c r="I131" s="63">
        <v>0.84764384939895743</v>
      </c>
      <c r="J131" s="63">
        <f t="shared" si="18"/>
        <v>-3.3471547986293482E-3</v>
      </c>
      <c r="K131" s="46">
        <f t="shared" si="30"/>
        <v>-0.28467236026111786</v>
      </c>
      <c r="L131" s="63"/>
    </row>
    <row r="132" spans="2:12" x14ac:dyDescent="0.25">
      <c r="B132" s="283"/>
      <c r="C132" s="292"/>
      <c r="D132" s="19" t="s">
        <v>53</v>
      </c>
      <c r="E132" s="63">
        <v>0.35031183648021108</v>
      </c>
      <c r="F132" s="63">
        <v>0.5415360563447007</v>
      </c>
      <c r="G132" s="63">
        <v>0.55888038454427802</v>
      </c>
      <c r="H132" s="63">
        <v>0.57981106074450639</v>
      </c>
      <c r="I132" s="63">
        <v>0.61999393485539578</v>
      </c>
      <c r="J132" s="63">
        <f t="shared" si="18"/>
        <v>6.9303393521490619E-2</v>
      </c>
      <c r="K132" s="46">
        <f t="shared" si="30"/>
        <v>4.0182874110889388</v>
      </c>
      <c r="L132" s="63"/>
    </row>
    <row r="133" spans="2:12" x14ac:dyDescent="0.25">
      <c r="B133" s="283"/>
      <c r="C133" s="292"/>
      <c r="D133" s="19" t="s">
        <v>54</v>
      </c>
      <c r="E133" s="63">
        <v>0.33670258771827299</v>
      </c>
      <c r="F133" s="63">
        <v>0.74043340784195188</v>
      </c>
      <c r="G133" s="63">
        <v>0.8081697282113367</v>
      </c>
      <c r="H133" s="63">
        <v>0.85737641030883049</v>
      </c>
      <c r="I133" s="63">
        <v>0.84908767642679017</v>
      </c>
      <c r="J133" s="63">
        <f t="shared" si="18"/>
        <v>-9.667555326201116E-3</v>
      </c>
      <c r="K133" s="46">
        <f t="shared" si="30"/>
        <v>-0.82887338820403222</v>
      </c>
      <c r="L133" s="22"/>
    </row>
    <row r="134" spans="2:12" x14ac:dyDescent="0.25">
      <c r="B134" s="283"/>
      <c r="C134" s="293"/>
      <c r="D134" s="23" t="s">
        <v>55</v>
      </c>
      <c r="E134" s="63">
        <v>0.20848462606656518</v>
      </c>
      <c r="F134" s="63">
        <v>0.50336994210209485</v>
      </c>
      <c r="G134" s="63">
        <v>0.71391323941244</v>
      </c>
      <c r="H134" s="63">
        <v>0.66204620637289002</v>
      </c>
      <c r="I134" s="63">
        <v>0.65383732120930538</v>
      </c>
      <c r="J134" s="63">
        <f t="shared" si="18"/>
        <v>-1.2399263200310595E-2</v>
      </c>
      <c r="K134" s="46">
        <f t="shared" si="30"/>
        <v>-0.82088851635846449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66455.25</v>
      </c>
      <c r="F135" s="68">
        <v>122887.25</v>
      </c>
      <c r="G135" s="68">
        <v>124996.5</v>
      </c>
      <c r="H135" s="68">
        <v>127052.625</v>
      </c>
      <c r="I135" s="68">
        <v>125187.125</v>
      </c>
      <c r="J135" s="69">
        <f t="shared" si="18"/>
        <v>-1.4682892226744682E-2</v>
      </c>
      <c r="K135" s="68">
        <f t="shared" ref="K135:K136" si="31">I135-H135</f>
        <v>-1865.5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24077.5</v>
      </c>
      <c r="F136" s="27">
        <v>44014.25</v>
      </c>
      <c r="G136" s="27">
        <v>45607.125</v>
      </c>
      <c r="H136" s="27">
        <v>46359.125</v>
      </c>
      <c r="I136" s="27">
        <v>44639.75</v>
      </c>
      <c r="J136" s="36">
        <f t="shared" si="18"/>
        <v>-3.7088167647685299E-2</v>
      </c>
      <c r="K136" s="27">
        <f t="shared" si="31"/>
        <v>-1719.375</v>
      </c>
      <c r="L136" s="38">
        <f t="shared" ref="L136:L145" si="32">I136/$I$135</f>
        <v>0.35658419346238679</v>
      </c>
    </row>
    <row r="137" spans="2:12" x14ac:dyDescent="0.25">
      <c r="B137" s="283"/>
      <c r="C137" s="288"/>
      <c r="D137" s="4" t="s">
        <v>47</v>
      </c>
      <c r="E137" s="29">
        <v>18415.625</v>
      </c>
      <c r="F137" s="29">
        <v>37798.75</v>
      </c>
      <c r="G137" s="29">
        <v>37351.875</v>
      </c>
      <c r="H137" s="29">
        <v>37691.5</v>
      </c>
      <c r="I137" s="29">
        <v>37327.25</v>
      </c>
      <c r="J137" s="76">
        <f>I137/H137-1</f>
        <v>-9.6639825955454617E-3</v>
      </c>
      <c r="K137" s="29">
        <f>I137-H137</f>
        <v>-364.25</v>
      </c>
      <c r="L137" s="77">
        <f t="shared" si="32"/>
        <v>0.2981716370593222</v>
      </c>
    </row>
    <row r="138" spans="2:12" x14ac:dyDescent="0.25">
      <c r="B138" s="283"/>
      <c r="C138" s="288"/>
      <c r="D138" s="4" t="s">
        <v>48</v>
      </c>
      <c r="E138" s="29">
        <v>602</v>
      </c>
      <c r="F138" s="29">
        <v>833.5</v>
      </c>
      <c r="G138" s="29">
        <v>893.375</v>
      </c>
      <c r="H138" s="29">
        <v>893.375</v>
      </c>
      <c r="I138" s="29">
        <v>915.5</v>
      </c>
      <c r="J138" s="76">
        <f t="shared" ref="J138:J145" si="33">I138/H138-1</f>
        <v>2.4765635931159879E-2</v>
      </c>
      <c r="K138" s="29">
        <f t="shared" ref="K138:K145" si="34">I138-H138</f>
        <v>22.125</v>
      </c>
      <c r="L138" s="77">
        <f t="shared" si="32"/>
        <v>7.313052360616158E-3</v>
      </c>
    </row>
    <row r="139" spans="2:12" x14ac:dyDescent="0.25">
      <c r="B139" s="283"/>
      <c r="C139" s="288"/>
      <c r="D139" s="4" t="s">
        <v>49</v>
      </c>
      <c r="E139" s="29">
        <v>3808</v>
      </c>
      <c r="F139" s="29">
        <v>4562</v>
      </c>
      <c r="G139" s="29">
        <v>4419</v>
      </c>
      <c r="H139" s="29">
        <v>4370.5</v>
      </c>
      <c r="I139" s="29">
        <v>4616</v>
      </c>
      <c r="J139" s="76">
        <f t="shared" si="33"/>
        <v>5.6172062693055747E-2</v>
      </c>
      <c r="K139" s="29">
        <f t="shared" si="34"/>
        <v>245.5</v>
      </c>
      <c r="L139" s="77">
        <f t="shared" si="32"/>
        <v>3.6872801416279827E-2</v>
      </c>
    </row>
    <row r="140" spans="2:12" x14ac:dyDescent="0.25">
      <c r="B140" s="283"/>
      <c r="C140" s="288"/>
      <c r="D140" s="4" t="s">
        <v>50</v>
      </c>
      <c r="E140" s="29">
        <v>8387.75</v>
      </c>
      <c r="F140" s="29">
        <v>18385.5</v>
      </c>
      <c r="G140" s="29">
        <v>19097</v>
      </c>
      <c r="H140" s="29">
        <v>20011.25</v>
      </c>
      <c r="I140" s="29">
        <v>19988.25</v>
      </c>
      <c r="J140" s="76">
        <f t="shared" si="33"/>
        <v>-1.14935348866263E-3</v>
      </c>
      <c r="K140" s="29">
        <f t="shared" si="34"/>
        <v>-23</v>
      </c>
      <c r="L140" s="77">
        <f t="shared" si="32"/>
        <v>0.15966697853313588</v>
      </c>
    </row>
    <row r="141" spans="2:12" x14ac:dyDescent="0.25">
      <c r="B141" s="283"/>
      <c r="C141" s="288"/>
      <c r="D141" s="4" t="s">
        <v>51</v>
      </c>
      <c r="E141" s="29">
        <v>485</v>
      </c>
      <c r="F141" s="29">
        <v>648.75</v>
      </c>
      <c r="G141" s="29">
        <v>659.875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5.3759521995572629E-3</v>
      </c>
    </row>
    <row r="142" spans="2:12" x14ac:dyDescent="0.25">
      <c r="B142" s="283"/>
      <c r="C142" s="288"/>
      <c r="D142" s="4" t="s">
        <v>52</v>
      </c>
      <c r="E142" s="29">
        <v>2364.5</v>
      </c>
      <c r="F142" s="29">
        <v>4349.75</v>
      </c>
      <c r="G142" s="29">
        <v>4791</v>
      </c>
      <c r="H142" s="29">
        <v>4797</v>
      </c>
      <c r="I142" s="29">
        <v>4770</v>
      </c>
      <c r="J142" s="76">
        <f t="shared" si="33"/>
        <v>-5.6285178236398226E-3</v>
      </c>
      <c r="K142" s="29">
        <f t="shared" si="34"/>
        <v>-27</v>
      </c>
      <c r="L142" s="77">
        <f t="shared" si="32"/>
        <v>3.810295986907599E-2</v>
      </c>
    </row>
    <row r="143" spans="2:12" x14ac:dyDescent="0.25">
      <c r="B143" s="283"/>
      <c r="C143" s="288"/>
      <c r="D143" s="4" t="s">
        <v>53</v>
      </c>
      <c r="E143" s="29">
        <v>2160.5</v>
      </c>
      <c r="F143" s="29">
        <v>2605.125</v>
      </c>
      <c r="G143" s="29">
        <v>2783.125</v>
      </c>
      <c r="H143" s="29">
        <v>2754.25</v>
      </c>
      <c r="I143" s="29">
        <v>2660.125</v>
      </c>
      <c r="J143" s="76">
        <f t="shared" si="33"/>
        <v>-3.41744576563493E-2</v>
      </c>
      <c r="K143" s="29">
        <f t="shared" si="34"/>
        <v>-94.125</v>
      </c>
      <c r="L143" s="77">
        <f t="shared" si="32"/>
        <v>2.1249189962625949E-2</v>
      </c>
    </row>
    <row r="144" spans="2:12" x14ac:dyDescent="0.25">
      <c r="B144" s="283"/>
      <c r="C144" s="288"/>
      <c r="D144" s="4" t="s">
        <v>54</v>
      </c>
      <c r="E144" s="29">
        <v>3507.875</v>
      </c>
      <c r="F144" s="29">
        <v>6412.375</v>
      </c>
      <c r="G144" s="29">
        <v>6325.75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5.1898308232575831E-2</v>
      </c>
    </row>
    <row r="145" spans="2:12" x14ac:dyDescent="0.25">
      <c r="B145" s="284"/>
      <c r="C145" s="289"/>
      <c r="D145" s="32" t="s">
        <v>55</v>
      </c>
      <c r="E145" s="73">
        <v>2646.5</v>
      </c>
      <c r="F145" s="73">
        <v>3277.25</v>
      </c>
      <c r="G145" s="73">
        <v>3068.375</v>
      </c>
      <c r="H145" s="73">
        <v>3087.625</v>
      </c>
      <c r="I145" s="73">
        <v>3100.25</v>
      </c>
      <c r="J145" s="65">
        <f t="shared" si="33"/>
        <v>4.0889032832678307E-3</v>
      </c>
      <c r="K145" s="73">
        <f t="shared" si="34"/>
        <v>12.625</v>
      </c>
      <c r="L145" s="56">
        <f t="shared" si="32"/>
        <v>2.4764926904424077E-2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9D71F-FCEE-4323-8D12-72A7612939A0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7.5032095478103749</v>
      </c>
      <c r="D9" s="190">
        <v>-0.41634465685021294</v>
      </c>
      <c r="E9" s="189">
        <v>4.2534147517274628</v>
      </c>
      <c r="F9" s="190">
        <f t="shared" ref="F9:J21" si="0">IFERROR(E9-C9,"-")</f>
        <v>-3.2497947960829121</v>
      </c>
      <c r="G9" s="189">
        <v>7.3644056930375692</v>
      </c>
      <c r="H9" s="190">
        <f t="shared" si="0"/>
        <v>3.1109909413101065</v>
      </c>
      <c r="I9" s="189">
        <v>7.2885726989773234</v>
      </c>
      <c r="J9" s="190">
        <f t="shared" si="0"/>
        <v>-7.5832994060245795E-2</v>
      </c>
      <c r="K9" s="189">
        <v>7.65598233995585</v>
      </c>
      <c r="L9" s="190">
        <f t="shared" ref="L9:L21" si="1">IFERROR(K9-I9,"-")</f>
        <v>0.36740964097852657</v>
      </c>
      <c r="M9" s="189">
        <v>7.5436789772727275</v>
      </c>
      <c r="N9" s="190">
        <f t="shared" ref="N9:N16" si="2">IFERROR(M9-K9,"-")</f>
        <v>-0.11230336268312247</v>
      </c>
    </row>
    <row r="10" spans="1:15" x14ac:dyDescent="0.25">
      <c r="A10" s="1" t="s">
        <v>74</v>
      </c>
      <c r="B10" s="119" t="s">
        <v>75</v>
      </c>
      <c r="C10" s="189">
        <v>7.7170021872070702</v>
      </c>
      <c r="D10" s="190">
        <v>0.18300645293042272</v>
      </c>
      <c r="E10" s="189">
        <v>3.6048685491723464</v>
      </c>
      <c r="F10" s="190">
        <f t="shared" si="0"/>
        <v>-4.1121336380347238</v>
      </c>
      <c r="G10" s="189">
        <v>6.5212775777716239</v>
      </c>
      <c r="H10" s="190">
        <f t="shared" si="0"/>
        <v>2.9164090285992774</v>
      </c>
      <c r="I10" s="189">
        <v>6.7735424066533829</v>
      </c>
      <c r="J10" s="190">
        <f t="shared" si="0"/>
        <v>0.25226482888175905</v>
      </c>
      <c r="K10" s="189">
        <v>6.9712386605911121</v>
      </c>
      <c r="L10" s="190">
        <f t="shared" si="1"/>
        <v>0.19769625393772916</v>
      </c>
      <c r="M10" s="189">
        <v>7.2220742967575688</v>
      </c>
      <c r="N10" s="190">
        <f t="shared" si="2"/>
        <v>0.25083563616645677</v>
      </c>
    </row>
    <row r="11" spans="1:15" x14ac:dyDescent="0.25">
      <c r="A11" s="1" t="s">
        <v>76</v>
      </c>
      <c r="B11" s="119" t="s">
        <v>77</v>
      </c>
      <c r="C11" s="189">
        <v>9.2506486181613088</v>
      </c>
      <c r="D11" s="190">
        <v>2.2028171886796724</v>
      </c>
      <c r="E11" s="189">
        <v>4.0907075558839834</v>
      </c>
      <c r="F11" s="190">
        <f t="shared" si="0"/>
        <v>-5.1599410622773254</v>
      </c>
      <c r="G11" s="189">
        <v>6.6980792586928164</v>
      </c>
      <c r="H11" s="190">
        <f t="shared" si="0"/>
        <v>2.607371702808833</v>
      </c>
      <c r="I11" s="189">
        <v>6.7377011388261332</v>
      </c>
      <c r="J11" s="190">
        <f t="shared" si="0"/>
        <v>3.96218801333168E-2</v>
      </c>
      <c r="K11" s="189">
        <v>6.4654920309986839</v>
      </c>
      <c r="L11" s="190">
        <f t="shared" si="1"/>
        <v>-0.27220910782744934</v>
      </c>
      <c r="M11" s="189">
        <v>6.9178930739170204</v>
      </c>
      <c r="N11" s="190">
        <f t="shared" si="2"/>
        <v>0.45240104291833649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3.4268915364381867</v>
      </c>
      <c r="F12" s="190" t="str">
        <f t="shared" si="0"/>
        <v>-</v>
      </c>
      <c r="G12" s="189">
        <v>6.3827739181384446</v>
      </c>
      <c r="H12" s="190">
        <f t="shared" si="0"/>
        <v>2.955882381700258</v>
      </c>
      <c r="I12" s="189">
        <v>6.1673905637881115</v>
      </c>
      <c r="J12" s="190">
        <f t="shared" si="0"/>
        <v>-0.21538335435033318</v>
      </c>
      <c r="K12" s="189">
        <v>6.965188020716055</v>
      </c>
      <c r="L12" s="190">
        <f t="shared" si="1"/>
        <v>0.79779745692794357</v>
      </c>
      <c r="M12" s="189">
        <v>6.8137684550908393</v>
      </c>
      <c r="N12" s="190">
        <f t="shared" si="2"/>
        <v>-0.15141956562521575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3.5315843470614099</v>
      </c>
      <c r="F13" s="190" t="str">
        <f t="shared" si="0"/>
        <v>-</v>
      </c>
      <c r="G13" s="189">
        <v>6.2174707421855713</v>
      </c>
      <c r="H13" s="190">
        <f t="shared" si="0"/>
        <v>2.6858863951241614</v>
      </c>
      <c r="I13" s="189">
        <v>6.5183552234649831</v>
      </c>
      <c r="J13" s="190">
        <f t="shared" si="0"/>
        <v>0.30088448127941181</v>
      </c>
      <c r="K13" s="189">
        <v>6.820077615250117</v>
      </c>
      <c r="L13" s="190">
        <f t="shared" si="1"/>
        <v>0.30172239178513394</v>
      </c>
      <c r="M13" s="189">
        <v>7.3308251433251437</v>
      </c>
      <c r="N13" s="190">
        <f t="shared" si="2"/>
        <v>0.51074752807502666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4.9431877958968959</v>
      </c>
      <c r="F14" s="190" t="str">
        <f t="shared" si="0"/>
        <v>-</v>
      </c>
      <c r="G14" s="189">
        <v>7.000953086942709</v>
      </c>
      <c r="H14" s="190">
        <f t="shared" si="0"/>
        <v>2.0577652910458131</v>
      </c>
      <c r="I14" s="189">
        <v>6.7547590790410634</v>
      </c>
      <c r="J14" s="190">
        <f t="shared" si="0"/>
        <v>-0.24619400790164558</v>
      </c>
      <c r="K14" s="189">
        <v>6.8785517271573049</v>
      </c>
      <c r="L14" s="190">
        <f t="shared" si="1"/>
        <v>0.12379264811624147</v>
      </c>
      <c r="M14" s="189">
        <v>6.7413964333520449</v>
      </c>
      <c r="N14" s="190">
        <f t="shared" si="2"/>
        <v>-0.13715529380526004</v>
      </c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5.9776886192386733</v>
      </c>
      <c r="F15" s="190" t="str">
        <f t="shared" si="0"/>
        <v>-</v>
      </c>
      <c r="G15" s="189">
        <v>6.9023408766388297</v>
      </c>
      <c r="H15" s="190">
        <f t="shared" si="0"/>
        <v>0.92465225740015633</v>
      </c>
      <c r="I15" s="189">
        <v>6.8557834898665346</v>
      </c>
      <c r="J15" s="190">
        <f t="shared" si="0"/>
        <v>-4.655738677229504E-2</v>
      </c>
      <c r="K15" s="189">
        <v>6.9805567830313739</v>
      </c>
      <c r="L15" s="190">
        <f t="shared" si="1"/>
        <v>0.12477329316483932</v>
      </c>
      <c r="M15" s="189">
        <v>6.7038852318259874</v>
      </c>
      <c r="N15" s="190">
        <f t="shared" si="2"/>
        <v>-0.27667155120538656</v>
      </c>
    </row>
    <row r="16" spans="1:15" x14ac:dyDescent="0.25">
      <c r="A16" s="1" t="s">
        <v>86</v>
      </c>
      <c r="B16" s="119" t="s">
        <v>87</v>
      </c>
      <c r="C16" s="189">
        <v>4.5515607371192175</v>
      </c>
      <c r="D16" s="190">
        <v>-2.8081057811534764</v>
      </c>
      <c r="E16" s="189">
        <v>5.1992433795712483</v>
      </c>
      <c r="F16" s="190">
        <f t="shared" si="0"/>
        <v>0.64768264245203078</v>
      </c>
      <c r="G16" s="189">
        <v>7.2397501926274384</v>
      </c>
      <c r="H16" s="190">
        <f t="shared" si="0"/>
        <v>2.0405068130561901</v>
      </c>
      <c r="I16" s="189">
        <v>7.1337124926456168</v>
      </c>
      <c r="J16" s="190">
        <f t="shared" si="0"/>
        <v>-0.10603769998182155</v>
      </c>
      <c r="K16" s="189">
        <v>7.0900904459101861</v>
      </c>
      <c r="L16" s="190">
        <f t="shared" si="1"/>
        <v>-4.3622046735430686E-2</v>
      </c>
      <c r="M16" s="189">
        <v>7.4288856592953376</v>
      </c>
      <c r="N16" s="190">
        <f t="shared" si="2"/>
        <v>0.33879521338515151</v>
      </c>
    </row>
    <row r="17" spans="1:15" x14ac:dyDescent="0.25">
      <c r="A17" s="1" t="s">
        <v>88</v>
      </c>
      <c r="B17" s="119" t="s">
        <v>89</v>
      </c>
      <c r="C17" s="189">
        <v>4.0015720524017464</v>
      </c>
      <c r="D17" s="190">
        <v>-3.4080175453227559</v>
      </c>
      <c r="E17" s="189">
        <v>5.8313355603589443</v>
      </c>
      <c r="F17" s="190">
        <f t="shared" si="0"/>
        <v>1.8297635079571979</v>
      </c>
      <c r="G17" s="189">
        <v>6.7605067064083455</v>
      </c>
      <c r="H17" s="190">
        <f t="shared" si="0"/>
        <v>0.92917114604940121</v>
      </c>
      <c r="I17" s="189">
        <v>6.8220845019451737</v>
      </c>
      <c r="J17" s="190">
        <f t="shared" si="0"/>
        <v>6.1577795536828184E-2</v>
      </c>
      <c r="K17" s="189">
        <v>6.8866018317439339</v>
      </c>
      <c r="L17" s="190">
        <f t="shared" si="1"/>
        <v>6.4517329798760237E-2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3.6523630907726932</v>
      </c>
      <c r="D18" s="190">
        <v>-3.4295121010880272</v>
      </c>
      <c r="E18" s="189">
        <v>5.9282195332757128</v>
      </c>
      <c r="F18" s="190">
        <f t="shared" si="0"/>
        <v>2.2758564425030197</v>
      </c>
      <c r="G18" s="189">
        <v>6.9025843149549875</v>
      </c>
      <c r="H18" s="190">
        <f t="shared" si="0"/>
        <v>0.97436478167927465</v>
      </c>
      <c r="I18" s="189">
        <v>6.8264086055904345</v>
      </c>
      <c r="J18" s="190">
        <f t="shared" si="0"/>
        <v>-7.6175709364552979E-2</v>
      </c>
      <c r="K18" s="189">
        <v>6.499798836911598</v>
      </c>
      <c r="L18" s="190">
        <f t="shared" si="1"/>
        <v>-0.32660976867883651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6.220779220779221</v>
      </c>
      <c r="D19" s="190">
        <v>-1.2079309678614418</v>
      </c>
      <c r="E19" s="189">
        <v>6.9308398023994355</v>
      </c>
      <c r="F19" s="190">
        <f t="shared" si="0"/>
        <v>0.71006058162021457</v>
      </c>
      <c r="G19" s="189">
        <v>7.2594999762797094</v>
      </c>
      <c r="H19" s="190">
        <f t="shared" si="0"/>
        <v>0.32866017388027391</v>
      </c>
      <c r="I19" s="189">
        <v>6.7909695542611646</v>
      </c>
      <c r="J19" s="190">
        <f t="shared" si="0"/>
        <v>-0.46853042201854489</v>
      </c>
      <c r="K19" s="189">
        <v>6.9614775499721784</v>
      </c>
      <c r="L19" s="190">
        <f t="shared" si="1"/>
        <v>0.17050799571101383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5.3013895543842837</v>
      </c>
      <c r="D20" s="190">
        <v>-1.8246712828427594</v>
      </c>
      <c r="E20" s="189">
        <v>6.2279114435907807</v>
      </c>
      <c r="F20" s="190">
        <f t="shared" si="0"/>
        <v>0.92652188920649703</v>
      </c>
      <c r="G20" s="189">
        <v>6.7056474124973162</v>
      </c>
      <c r="H20" s="190">
        <f t="shared" si="0"/>
        <v>0.47773596890653547</v>
      </c>
      <c r="I20" s="189">
        <v>6.5663159638803741</v>
      </c>
      <c r="J20" s="190">
        <f t="shared" si="0"/>
        <v>-0.13933144861694213</v>
      </c>
      <c r="K20" s="189">
        <v>6.8930442249892661</v>
      </c>
      <c r="L20" s="190">
        <f t="shared" si="1"/>
        <v>0.32672826110889197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6.3173322576307651</v>
      </c>
      <c r="D21" s="192">
        <v>-1.1030430860612865</v>
      </c>
      <c r="E21" s="191">
        <v>5.5219885141008653</v>
      </c>
      <c r="F21" s="192">
        <f t="shared" si="0"/>
        <v>-0.79534374352989978</v>
      </c>
      <c r="G21" s="191">
        <v>6.81836284648623</v>
      </c>
      <c r="H21" s="192">
        <f t="shared" si="0"/>
        <v>1.2963743323853647</v>
      </c>
      <c r="I21" s="191">
        <v>6.7723569064660403</v>
      </c>
      <c r="J21" s="192">
        <f t="shared" si="0"/>
        <v>-4.6005940020189762E-2</v>
      </c>
      <c r="K21" s="191">
        <v>6.910044821236232</v>
      </c>
      <c r="L21" s="192">
        <f t="shared" si="1"/>
        <v>0.13768791477019171</v>
      </c>
      <c r="M21" s="191">
        <v>7.0748538073423548</v>
      </c>
      <c r="N21" s="192">
        <v>0.10818644851681025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2" t="s">
        <v>291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3.3978234582829505</v>
      </c>
      <c r="D31" s="190">
        <v>-1.3914885810290891</v>
      </c>
      <c r="E31" s="189">
        <v>2.3659409484044138</v>
      </c>
      <c r="F31" s="190">
        <f t="shared" ref="F31:J43" si="3">IFERROR(E31-C31,"-")</f>
        <v>-1.0318825098785367</v>
      </c>
      <c r="G31" s="189">
        <v>5.724462365591398</v>
      </c>
      <c r="H31" s="190">
        <f t="shared" si="3"/>
        <v>3.3585214171869842</v>
      </c>
      <c r="I31" s="189">
        <v>4.65979381443299</v>
      </c>
      <c r="J31" s="190">
        <f t="shared" si="3"/>
        <v>-1.064668551158408</v>
      </c>
      <c r="K31" s="189">
        <v>4.4990310077519382</v>
      </c>
      <c r="L31" s="190">
        <f t="shared" ref="L31:N43" si="4">IFERROR(K31-I31,"-")</f>
        <v>-0.16076280668105181</v>
      </c>
      <c r="M31" s="189">
        <v>4.9236192714453582</v>
      </c>
      <c r="N31" s="190">
        <f t="shared" si="4"/>
        <v>0.42458826369341995</v>
      </c>
    </row>
    <row r="32" spans="1:15" x14ac:dyDescent="0.25">
      <c r="B32" s="119" t="s">
        <v>75</v>
      </c>
      <c r="C32" s="189">
        <v>3.4050151975683889</v>
      </c>
      <c r="D32" s="190">
        <v>-0.3983267047452359</v>
      </c>
      <c r="E32" s="189">
        <v>2.1904255319148938</v>
      </c>
      <c r="F32" s="190">
        <f t="shared" si="3"/>
        <v>-1.2145896656534951</v>
      </c>
      <c r="G32" s="189">
        <v>2.9379509379509381</v>
      </c>
      <c r="H32" s="190">
        <f t="shared" si="3"/>
        <v>0.74752540603604434</v>
      </c>
      <c r="I32" s="189">
        <v>4.0410122164048863</v>
      </c>
      <c r="J32" s="190">
        <f t="shared" si="3"/>
        <v>1.1030612784539482</v>
      </c>
      <c r="K32" s="189">
        <v>2.5011169024571855</v>
      </c>
      <c r="L32" s="190">
        <f t="shared" si="4"/>
        <v>-1.5398953139477007</v>
      </c>
      <c r="M32" s="189">
        <v>3.7223880597014927</v>
      </c>
      <c r="N32" s="190">
        <f t="shared" si="4"/>
        <v>1.2212711572443071</v>
      </c>
    </row>
    <row r="33" spans="2:15" x14ac:dyDescent="0.25">
      <c r="B33" s="119" t="s">
        <v>77</v>
      </c>
      <c r="C33" s="189">
        <v>3.8292181069958846</v>
      </c>
      <c r="D33" s="190">
        <v>1.798215193970476E-2</v>
      </c>
      <c r="E33" s="189">
        <v>2.2533892834086506</v>
      </c>
      <c r="F33" s="190">
        <f t="shared" si="3"/>
        <v>-1.575828823587234</v>
      </c>
      <c r="G33" s="189">
        <v>3.2213947190250507</v>
      </c>
      <c r="H33" s="190">
        <f t="shared" si="3"/>
        <v>0.96800543561640007</v>
      </c>
      <c r="I33" s="189">
        <v>3.6146943353897925</v>
      </c>
      <c r="J33" s="190">
        <f t="shared" si="3"/>
        <v>0.39329961636474176</v>
      </c>
      <c r="K33" s="189">
        <v>3.1333333333333333</v>
      </c>
      <c r="L33" s="190">
        <f t="shared" si="4"/>
        <v>-0.48136100205645915</v>
      </c>
      <c r="M33" s="189">
        <v>3.7395048439181915</v>
      </c>
      <c r="N33" s="190">
        <f t="shared" si="4"/>
        <v>0.60617151058485819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2.3930635838150289</v>
      </c>
      <c r="F34" s="190" t="str">
        <f>IFERROR(E34-C34,"-")</f>
        <v>-</v>
      </c>
      <c r="G34" s="189">
        <v>2.8110674525212835</v>
      </c>
      <c r="H34" s="190">
        <f>IFERROR(G34-E34,"-")</f>
        <v>0.41800386870625461</v>
      </c>
      <c r="I34" s="189">
        <v>2.8504016064257027</v>
      </c>
      <c r="J34" s="190">
        <f>IFERROR(I34-G34,"-")</f>
        <v>3.9334153904419189E-2</v>
      </c>
      <c r="K34" s="189">
        <v>3.7895878524945772</v>
      </c>
      <c r="L34" s="190">
        <f>IFERROR(K34-I34,"-")</f>
        <v>0.93918624606887446</v>
      </c>
      <c r="M34" s="189">
        <v>3.6893333333333334</v>
      </c>
      <c r="N34" s="190">
        <f t="shared" si="4"/>
        <v>-0.10025451916124384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2.5417176413016884</v>
      </c>
      <c r="F35" s="190" t="str">
        <f t="shared" si="3"/>
        <v>-</v>
      </c>
      <c r="G35" s="189">
        <v>2.6286314315715784</v>
      </c>
      <c r="H35" s="190">
        <f t="shared" si="3"/>
        <v>8.691379026988999E-2</v>
      </c>
      <c r="I35" s="189">
        <v>3.2831715210355985</v>
      </c>
      <c r="J35" s="190">
        <f t="shared" si="3"/>
        <v>0.65454008946402009</v>
      </c>
      <c r="K35" s="189">
        <v>3.0149592021758838</v>
      </c>
      <c r="L35" s="190">
        <f t="shared" si="4"/>
        <v>-0.26821231885971475</v>
      </c>
      <c r="M35" s="189">
        <v>3.8170005414185164</v>
      </c>
      <c r="N35" s="190">
        <f t="shared" si="4"/>
        <v>0.80204133924263266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3.5864474339810664</v>
      </c>
      <c r="F36" s="190" t="str">
        <f t="shared" si="3"/>
        <v>-</v>
      </c>
      <c r="G36" s="189">
        <v>3.6400807672892479</v>
      </c>
      <c r="H36" s="190">
        <f t="shared" si="3"/>
        <v>5.3633333308181541E-2</v>
      </c>
      <c r="I36" s="189">
        <v>3.3483852529294085</v>
      </c>
      <c r="J36" s="190">
        <f t="shared" si="3"/>
        <v>-0.29169551435983943</v>
      </c>
      <c r="K36" s="189">
        <v>3.406364301389905</v>
      </c>
      <c r="L36" s="190">
        <f t="shared" si="4"/>
        <v>5.7979048460496507E-2</v>
      </c>
      <c r="M36" s="189">
        <v>3.2416153319644079</v>
      </c>
      <c r="N36" s="190">
        <f t="shared" si="4"/>
        <v>-0.1647489694254971</v>
      </c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4.4459262851600387</v>
      </c>
      <c r="F37" s="190" t="str">
        <f t="shared" si="3"/>
        <v>-</v>
      </c>
      <c r="G37" s="189">
        <v>4.1811648079306076</v>
      </c>
      <c r="H37" s="190">
        <f t="shared" si="3"/>
        <v>-0.26476147722943111</v>
      </c>
      <c r="I37" s="189">
        <v>3.8014415252266915</v>
      </c>
      <c r="J37" s="190">
        <f t="shared" si="3"/>
        <v>-0.37972328270391609</v>
      </c>
      <c r="K37" s="189">
        <v>3.6836089494163424</v>
      </c>
      <c r="L37" s="190">
        <f t="shared" si="4"/>
        <v>-0.11783257581034912</v>
      </c>
      <c r="M37" s="189">
        <v>3.3543548387096775</v>
      </c>
      <c r="N37" s="190">
        <f t="shared" si="4"/>
        <v>-0.32925411070666488</v>
      </c>
    </row>
    <row r="38" spans="2:15" x14ac:dyDescent="0.25">
      <c r="B38" s="119" t="s">
        <v>87</v>
      </c>
      <c r="C38" s="189">
        <v>3.0742075823492852</v>
      </c>
      <c r="D38" s="190">
        <v>-0.71711502086974921</v>
      </c>
      <c r="E38" s="189">
        <v>3.7990708478513358</v>
      </c>
      <c r="F38" s="190">
        <f t="shared" si="3"/>
        <v>0.7248632655020506</v>
      </c>
      <c r="G38" s="189">
        <v>4.0331521739130434</v>
      </c>
      <c r="H38" s="190">
        <f t="shared" si="3"/>
        <v>0.23408132606170762</v>
      </c>
      <c r="I38" s="189">
        <v>4.0018788163457026</v>
      </c>
      <c r="J38" s="190">
        <f t="shared" si="3"/>
        <v>-3.1273357567340732E-2</v>
      </c>
      <c r="K38" s="189">
        <v>3.593650159744409</v>
      </c>
      <c r="L38" s="190">
        <f t="shared" si="4"/>
        <v>-0.40822865660129359</v>
      </c>
      <c r="M38" s="189">
        <v>4.2007764836383803</v>
      </c>
      <c r="N38" s="190">
        <f t="shared" si="4"/>
        <v>0.60712632389397125</v>
      </c>
    </row>
    <row r="39" spans="2:15" x14ac:dyDescent="0.25">
      <c r="B39" s="119" t="s">
        <v>89</v>
      </c>
      <c r="C39" s="189">
        <v>2.647812971342383</v>
      </c>
      <c r="D39" s="190">
        <v>-1.8377936085068289</v>
      </c>
      <c r="E39" s="189">
        <v>3.4035053929121726</v>
      </c>
      <c r="F39" s="190">
        <f t="shared" si="3"/>
        <v>0.75569242156978955</v>
      </c>
      <c r="G39" s="189">
        <v>3.5713871154962273</v>
      </c>
      <c r="H39" s="190">
        <f t="shared" si="3"/>
        <v>0.16788172258405476</v>
      </c>
      <c r="I39" s="189">
        <v>3.6274393849793021</v>
      </c>
      <c r="J39" s="190">
        <f t="shared" si="3"/>
        <v>5.6052269483074735E-2</v>
      </c>
      <c r="K39" s="189">
        <v>3.963002114164905</v>
      </c>
      <c r="L39" s="190">
        <f t="shared" si="4"/>
        <v>0.33556272918560293</v>
      </c>
      <c r="M39" s="189"/>
      <c r="N39" s="190"/>
    </row>
    <row r="40" spans="2:15" x14ac:dyDescent="0.25">
      <c r="B40" s="119" t="s">
        <v>91</v>
      </c>
      <c r="C40" s="189">
        <v>2.4842917997870075</v>
      </c>
      <c r="D40" s="190">
        <v>-1.3228621659983735</v>
      </c>
      <c r="E40" s="189">
        <v>3.132591562355123</v>
      </c>
      <c r="F40" s="190">
        <f t="shared" si="3"/>
        <v>0.6482997625681155</v>
      </c>
      <c r="G40" s="189">
        <v>3.554815263476681</v>
      </c>
      <c r="H40" s="190">
        <f t="shared" si="3"/>
        <v>0.42222370112155794</v>
      </c>
      <c r="I40" s="189">
        <v>3.2132940681531341</v>
      </c>
      <c r="J40" s="190">
        <f t="shared" si="3"/>
        <v>-0.34152119532354686</v>
      </c>
      <c r="K40" s="189">
        <v>3.3147033533963888</v>
      </c>
      <c r="L40" s="190">
        <f t="shared" si="4"/>
        <v>0.10140928524325465</v>
      </c>
      <c r="M40" s="189"/>
      <c r="N40" s="190"/>
    </row>
    <row r="41" spans="2:15" x14ac:dyDescent="0.25">
      <c r="B41" s="119" t="s">
        <v>93</v>
      </c>
      <c r="C41" s="189">
        <v>3.945582586427657</v>
      </c>
      <c r="D41" s="190">
        <v>0.37689414682164335</v>
      </c>
      <c r="E41" s="189">
        <v>3.4310897435897436</v>
      </c>
      <c r="F41" s="190">
        <f t="shared" si="3"/>
        <v>-0.51449284283791341</v>
      </c>
      <c r="G41" s="189">
        <v>3.6112132352941178</v>
      </c>
      <c r="H41" s="190">
        <f t="shared" si="3"/>
        <v>0.18012349170437414</v>
      </c>
      <c r="I41" s="189">
        <v>3.4485981308411215</v>
      </c>
      <c r="J41" s="190">
        <f t="shared" si="3"/>
        <v>-0.16261510445299621</v>
      </c>
      <c r="K41" s="189">
        <v>4.3719325153374236</v>
      </c>
      <c r="L41" s="190">
        <f t="shared" si="4"/>
        <v>0.92333438449630201</v>
      </c>
      <c r="M41" s="189"/>
      <c r="N41" s="190"/>
    </row>
    <row r="42" spans="2:15" x14ac:dyDescent="0.25">
      <c r="B42" s="119" t="s">
        <v>95</v>
      </c>
      <c r="C42" s="189">
        <v>2.4285714285714284</v>
      </c>
      <c r="D42" s="190">
        <v>-1.1950747808148532</v>
      </c>
      <c r="E42" s="189">
        <v>3.166830225711482</v>
      </c>
      <c r="F42" s="190">
        <f t="shared" si="3"/>
        <v>0.7382587971400536</v>
      </c>
      <c r="G42" s="189">
        <v>4.1630076838638859</v>
      </c>
      <c r="H42" s="190">
        <f t="shared" si="3"/>
        <v>0.99617745815240388</v>
      </c>
      <c r="I42" s="189">
        <v>3.404673393520977</v>
      </c>
      <c r="J42" s="190">
        <f t="shared" si="3"/>
        <v>-0.75833429034290889</v>
      </c>
      <c r="K42" s="189">
        <v>3.9628305932809149</v>
      </c>
      <c r="L42" s="190">
        <f t="shared" si="4"/>
        <v>0.55815719975993794</v>
      </c>
      <c r="M42" s="189"/>
      <c r="N42" s="190"/>
    </row>
    <row r="43" spans="2:15" ht="15.75" x14ac:dyDescent="0.25">
      <c r="B43" s="122" t="s">
        <v>32</v>
      </c>
      <c r="C43" s="191">
        <v>2.875516971571221</v>
      </c>
      <c r="D43" s="192">
        <v>-1.3570125937797233</v>
      </c>
      <c r="E43" s="191">
        <v>3.140326433121019</v>
      </c>
      <c r="F43" s="192">
        <f t="shared" si="3"/>
        <v>0.26480946154979801</v>
      </c>
      <c r="G43" s="191">
        <v>3.6206255806751315</v>
      </c>
      <c r="H43" s="192">
        <f t="shared" si="3"/>
        <v>0.48029914755411252</v>
      </c>
      <c r="I43" s="191">
        <v>3.5630895121494159</v>
      </c>
      <c r="J43" s="192">
        <f t="shared" si="3"/>
        <v>-5.7536068525715578E-2</v>
      </c>
      <c r="K43" s="191">
        <v>3.5542003563108127</v>
      </c>
      <c r="L43" s="192">
        <f t="shared" si="4"/>
        <v>-8.8891558386032798E-3</v>
      </c>
      <c r="M43" s="191">
        <v>3.7242622639719136</v>
      </c>
      <c r="N43" s="192">
        <v>0.26742130752782201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2" t="s">
        <v>292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4.8253012048192767</v>
      </c>
      <c r="D53" s="190">
        <v>1.2480832420591454</v>
      </c>
      <c r="E53" s="189">
        <v>5.3652173913043475</v>
      </c>
      <c r="F53" s="190">
        <f t="shared" ref="F53:J65" si="5">IFERROR(E53-C53,"-")</f>
        <v>0.53991618648507078</v>
      </c>
      <c r="G53" s="189">
        <v>5.7339805825242722</v>
      </c>
      <c r="H53" s="190">
        <f t="shared" si="5"/>
        <v>0.36876319121992474</v>
      </c>
      <c r="I53" s="189">
        <v>5.0429362880886428</v>
      </c>
      <c r="J53" s="190">
        <f t="shared" si="5"/>
        <v>-0.69104429443562942</v>
      </c>
      <c r="K53" s="189">
        <v>5.8047722342733188</v>
      </c>
      <c r="L53" s="190">
        <f t="shared" ref="L53:N65" si="6">IFERROR(K53-I53,"-")</f>
        <v>0.76183594618467598</v>
      </c>
      <c r="M53" s="189">
        <v>5.9452736318407959</v>
      </c>
      <c r="N53" s="190">
        <f t="shared" si="6"/>
        <v>0.14050139756747715</v>
      </c>
    </row>
    <row r="54" spans="1:15" x14ac:dyDescent="0.25">
      <c r="A54" s="1">
        <v>2</v>
      </c>
      <c r="B54" s="119" t="s">
        <v>75</v>
      </c>
      <c r="C54" s="189">
        <v>4.333333333333333</v>
      </c>
      <c r="D54" s="190">
        <v>1.3131567885666242</v>
      </c>
      <c r="E54" s="189">
        <v>4.1810699588477362</v>
      </c>
      <c r="F54" s="190">
        <f t="shared" si="5"/>
        <v>-0.15226337448559679</v>
      </c>
      <c r="G54" s="189">
        <v>4.2582524271844662</v>
      </c>
      <c r="H54" s="190">
        <f t="shared" si="5"/>
        <v>7.7182468336729926E-2</v>
      </c>
      <c r="I54" s="189">
        <v>4.5245579567779961</v>
      </c>
      <c r="J54" s="190">
        <f t="shared" si="5"/>
        <v>0.26630552959352993</v>
      </c>
      <c r="K54" s="189">
        <v>3.5454545454545454</v>
      </c>
      <c r="L54" s="190">
        <f t="shared" si="6"/>
        <v>-0.97910341132345069</v>
      </c>
      <c r="M54" s="189">
        <v>4.55</v>
      </c>
      <c r="N54" s="190">
        <f t="shared" si="6"/>
        <v>1.0045454545454544</v>
      </c>
    </row>
    <row r="55" spans="1:15" x14ac:dyDescent="0.25">
      <c r="A55" s="1">
        <v>3</v>
      </c>
      <c r="B55" s="119" t="s">
        <v>77</v>
      </c>
      <c r="C55" s="189">
        <v>5.8444444444444441</v>
      </c>
      <c r="D55" s="190">
        <v>3.1606251191156849</v>
      </c>
      <c r="E55" s="189">
        <v>3.6339522546419096</v>
      </c>
      <c r="F55" s="190">
        <f t="shared" si="5"/>
        <v>-2.2104921898025345</v>
      </c>
      <c r="G55" s="189">
        <v>4.8299445471349349</v>
      </c>
      <c r="H55" s="190">
        <f t="shared" si="5"/>
        <v>1.1959922924930253</v>
      </c>
      <c r="I55" s="189">
        <v>4.1807228915662646</v>
      </c>
      <c r="J55" s="190">
        <f t="shared" si="5"/>
        <v>-0.64922165556867029</v>
      </c>
      <c r="K55" s="189">
        <v>4.1143911439114387</v>
      </c>
      <c r="L55" s="190">
        <f t="shared" si="6"/>
        <v>-6.6331747654825968E-2</v>
      </c>
      <c r="M55" s="189">
        <v>4.6043046357615891</v>
      </c>
      <c r="N55" s="190">
        <f t="shared" si="6"/>
        <v>0.48991349185015043</v>
      </c>
    </row>
    <row r="56" spans="1:15" x14ac:dyDescent="0.25">
      <c r="A56" s="1">
        <v>4</v>
      </c>
      <c r="B56" s="119" t="s">
        <v>79</v>
      </c>
      <c r="C56" s="189" t="s">
        <v>250</v>
      </c>
      <c r="D56" s="190" t="s">
        <v>250</v>
      </c>
      <c r="E56" s="189">
        <v>3.7015945330296129</v>
      </c>
      <c r="F56" s="190" t="str">
        <f>IFERROR(E56-C56,"-")</f>
        <v>-</v>
      </c>
      <c r="G56" s="189">
        <v>3.7936046511627906</v>
      </c>
      <c r="H56" s="190">
        <f>IFERROR(G56-E56,"-")</f>
        <v>9.201011813317761E-2</v>
      </c>
      <c r="I56" s="189">
        <v>4.0883054892601436</v>
      </c>
      <c r="J56" s="190">
        <f>IFERROR(I56-G56,"-")</f>
        <v>0.29470083809735304</v>
      </c>
      <c r="K56" s="189">
        <v>4.7992895204262878</v>
      </c>
      <c r="L56" s="190">
        <f>IFERROR(K56-I56,"-")</f>
        <v>0.71098403116614417</v>
      </c>
      <c r="M56" s="189">
        <v>4.6322350845948357</v>
      </c>
      <c r="N56" s="190">
        <f t="shared" si="6"/>
        <v>-0.16705443583145207</v>
      </c>
    </row>
    <row r="57" spans="1:15" x14ac:dyDescent="0.25">
      <c r="A57" s="1">
        <v>5</v>
      </c>
      <c r="B57" s="119" t="s">
        <v>81</v>
      </c>
      <c r="C57" s="189" t="s">
        <v>250</v>
      </c>
      <c r="D57" s="190" t="s">
        <v>250</v>
      </c>
      <c r="E57" s="189">
        <v>3.6545718432510887</v>
      </c>
      <c r="F57" s="190" t="str">
        <f t="shared" si="5"/>
        <v>-</v>
      </c>
      <c r="G57" s="189">
        <v>3.9125596184419713</v>
      </c>
      <c r="H57" s="190">
        <f t="shared" si="5"/>
        <v>0.25798777519088256</v>
      </c>
      <c r="I57" s="189">
        <v>3.9587750294464077</v>
      </c>
      <c r="J57" s="190">
        <f t="shared" si="5"/>
        <v>4.621541100443638E-2</v>
      </c>
      <c r="K57" s="189">
        <v>4.9326145552560643</v>
      </c>
      <c r="L57" s="190">
        <f t="shared" si="6"/>
        <v>0.9738395258096566</v>
      </c>
      <c r="M57" s="189">
        <v>5.5975460122699383</v>
      </c>
      <c r="N57" s="190">
        <f t="shared" si="6"/>
        <v>0.66493145701387402</v>
      </c>
    </row>
    <row r="58" spans="1:15" x14ac:dyDescent="0.25">
      <c r="A58" s="1">
        <v>6</v>
      </c>
      <c r="B58" s="119" t="s">
        <v>83</v>
      </c>
      <c r="C58" s="189" t="s">
        <v>250</v>
      </c>
      <c r="D58" s="190" t="s">
        <v>250</v>
      </c>
      <c r="E58" s="189">
        <v>4.3600000000000003</v>
      </c>
      <c r="F58" s="190" t="str">
        <f t="shared" si="5"/>
        <v>-</v>
      </c>
      <c r="G58" s="189">
        <v>5.4429347826086953</v>
      </c>
      <c r="H58" s="190">
        <f t="shared" si="5"/>
        <v>1.082934782608695</v>
      </c>
      <c r="I58" s="189">
        <v>4.3403590944574555</v>
      </c>
      <c r="J58" s="190">
        <f t="shared" si="5"/>
        <v>-1.1025756881512399</v>
      </c>
      <c r="K58" s="189">
        <v>4.7995337995337994</v>
      </c>
      <c r="L58" s="190">
        <f t="shared" si="6"/>
        <v>0.45917470507634395</v>
      </c>
      <c r="M58" s="189">
        <v>4.7594529364440872</v>
      </c>
      <c r="N58" s="190">
        <f t="shared" si="6"/>
        <v>-4.008086308971226E-2</v>
      </c>
    </row>
    <row r="59" spans="1:15" x14ac:dyDescent="0.25">
      <c r="A59" s="1">
        <v>7</v>
      </c>
      <c r="B59" s="119" t="s">
        <v>85</v>
      </c>
      <c r="C59" s="189" t="s">
        <v>250</v>
      </c>
      <c r="D59" s="190" t="s">
        <v>250</v>
      </c>
      <c r="E59" s="189">
        <v>5.7505060728744937</v>
      </c>
      <c r="F59" s="190" t="str">
        <f t="shared" si="5"/>
        <v>-</v>
      </c>
      <c r="G59" s="189">
        <v>6.2126563649742454</v>
      </c>
      <c r="H59" s="190">
        <f t="shared" si="5"/>
        <v>0.46215029209975178</v>
      </c>
      <c r="I59" s="189">
        <v>5.4324683965402532</v>
      </c>
      <c r="J59" s="190">
        <f t="shared" si="5"/>
        <v>-0.7801879684339923</v>
      </c>
      <c r="K59" s="189">
        <v>6.0435855263157894</v>
      </c>
      <c r="L59" s="190">
        <f t="shared" si="6"/>
        <v>0.61111712977553623</v>
      </c>
      <c r="M59" s="189">
        <v>5.4310975609756094</v>
      </c>
      <c r="N59" s="190">
        <f t="shared" si="6"/>
        <v>-0.61248796534018002</v>
      </c>
    </row>
    <row r="60" spans="1:15" x14ac:dyDescent="0.25">
      <c r="A60" s="1">
        <v>8</v>
      </c>
      <c r="B60" s="119" t="s">
        <v>87</v>
      </c>
      <c r="C60" s="189">
        <v>3.7919020715630887</v>
      </c>
      <c r="D60" s="190">
        <v>-1.5639215243660485</v>
      </c>
      <c r="E60" s="189">
        <v>5.5321725965177899</v>
      </c>
      <c r="F60" s="190">
        <f t="shared" si="5"/>
        <v>1.7402705249547012</v>
      </c>
      <c r="G60" s="189">
        <v>6.4098601913171454</v>
      </c>
      <c r="H60" s="190">
        <f t="shared" si="5"/>
        <v>0.87768759479935543</v>
      </c>
      <c r="I60" s="189">
        <v>5.612125162972621</v>
      </c>
      <c r="J60" s="190">
        <f t="shared" si="5"/>
        <v>-0.79773502834452437</v>
      </c>
      <c r="K60" s="189">
        <v>5.8556461001164148</v>
      </c>
      <c r="L60" s="190">
        <f t="shared" si="6"/>
        <v>0.24352093714379386</v>
      </c>
      <c r="M60" s="189">
        <v>5.8579207920792076</v>
      </c>
      <c r="N60" s="190">
        <f t="shared" si="6"/>
        <v>2.2746919627927298E-3</v>
      </c>
    </row>
    <row r="61" spans="1:15" x14ac:dyDescent="0.25">
      <c r="A61" s="1">
        <v>9</v>
      </c>
      <c r="B61" s="119" t="s">
        <v>89</v>
      </c>
      <c r="C61" s="189">
        <v>2.9774577332498433</v>
      </c>
      <c r="D61" s="190">
        <v>-1.295903841631791</v>
      </c>
      <c r="E61" s="189">
        <v>5.5271779597915112</v>
      </c>
      <c r="F61" s="190">
        <f t="shared" si="5"/>
        <v>2.5497202265416679</v>
      </c>
      <c r="G61" s="189">
        <v>5.5612691466083151</v>
      </c>
      <c r="H61" s="190">
        <f t="shared" si="5"/>
        <v>3.4091186816803898E-2</v>
      </c>
      <c r="I61" s="189">
        <v>5.5102239532619279</v>
      </c>
      <c r="J61" s="190">
        <f t="shared" si="5"/>
        <v>-5.104519334638713E-2</v>
      </c>
      <c r="K61" s="189">
        <v>5.8552746294681777</v>
      </c>
      <c r="L61" s="190">
        <f t="shared" si="6"/>
        <v>0.34505067620624974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4.8207171314741037</v>
      </c>
      <c r="D62" s="190">
        <v>0.93619746995095809</v>
      </c>
      <c r="E62" s="189">
        <v>4.9938775510204083</v>
      </c>
      <c r="F62" s="190">
        <f t="shared" si="5"/>
        <v>0.17316041954630457</v>
      </c>
      <c r="G62" s="189">
        <v>4.6286201022146507</v>
      </c>
      <c r="H62" s="190">
        <f t="shared" si="5"/>
        <v>-0.36525744880575761</v>
      </c>
      <c r="I62" s="189">
        <v>4.8662790697674421</v>
      </c>
      <c r="J62" s="190">
        <f t="shared" si="5"/>
        <v>0.23765896755279137</v>
      </c>
      <c r="K62" s="189">
        <v>5.0836909871244638</v>
      </c>
      <c r="L62" s="190">
        <f t="shared" si="6"/>
        <v>0.2174119173570217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4.9330543933054392</v>
      </c>
      <c r="D63" s="190">
        <v>0.56119509682302748</v>
      </c>
      <c r="E63" s="189">
        <v>5.2996845425867507</v>
      </c>
      <c r="F63" s="190">
        <f t="shared" si="5"/>
        <v>0.36663014928131155</v>
      </c>
      <c r="G63" s="189">
        <v>4.5814977973568283</v>
      </c>
      <c r="H63" s="190">
        <f t="shared" si="5"/>
        <v>-0.71818674522992243</v>
      </c>
      <c r="I63" s="189">
        <v>4.4314049586776862</v>
      </c>
      <c r="J63" s="190">
        <f t="shared" si="5"/>
        <v>-0.15009283867914203</v>
      </c>
      <c r="K63" s="189">
        <v>4.5080042689434361</v>
      </c>
      <c r="L63" s="190">
        <f t="shared" si="6"/>
        <v>7.6599310265749843E-2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4.270833333333333</v>
      </c>
      <c r="D64" s="190">
        <v>0.42991959706719474</v>
      </c>
      <c r="E64" s="189">
        <v>4.0808510638297868</v>
      </c>
      <c r="F64" s="190">
        <f t="shared" si="5"/>
        <v>-0.18998226950354624</v>
      </c>
      <c r="G64" s="189">
        <v>4.6321559074299632</v>
      </c>
      <c r="H64" s="190">
        <f t="shared" si="5"/>
        <v>0.5513048436001764</v>
      </c>
      <c r="I64" s="189">
        <v>4.2139201637666321</v>
      </c>
      <c r="J64" s="190">
        <f t="shared" si="5"/>
        <v>-0.41823574366333105</v>
      </c>
      <c r="K64" s="189">
        <v>4.8214285714285712</v>
      </c>
      <c r="L64" s="190">
        <f t="shared" si="6"/>
        <v>0.60750840766193903</v>
      </c>
      <c r="M64" s="189"/>
      <c r="N64" s="190"/>
    </row>
    <row r="65" spans="1:15" ht="15.75" x14ac:dyDescent="0.25">
      <c r="B65" s="122" t="s">
        <v>32</v>
      </c>
      <c r="C65" s="191">
        <v>3.8516443002507006</v>
      </c>
      <c r="D65" s="192">
        <v>-0.88940080053723358</v>
      </c>
      <c r="E65" s="191">
        <v>5.0409218764177481</v>
      </c>
      <c r="F65" s="192">
        <f t="shared" si="5"/>
        <v>1.1892775761670475</v>
      </c>
      <c r="G65" s="191">
        <v>5.2284492213204654</v>
      </c>
      <c r="H65" s="192">
        <f t="shared" si="5"/>
        <v>0.18752734490271727</v>
      </c>
      <c r="I65" s="191">
        <v>4.7866134751773046</v>
      </c>
      <c r="J65" s="192">
        <f t="shared" si="5"/>
        <v>-0.44183574614316079</v>
      </c>
      <c r="K65" s="191">
        <v>5.166019237883833</v>
      </c>
      <c r="L65" s="192">
        <f t="shared" si="6"/>
        <v>0.37940576270652837</v>
      </c>
      <c r="M65" s="191">
        <v>5.2800662878787881</v>
      </c>
      <c r="N65" s="192">
        <v>8.0329291969962746E-2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293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2.4404040404040406</v>
      </c>
      <c r="D75" s="190">
        <v>-3.8966588966588964</v>
      </c>
      <c r="E75" s="189">
        <v>1.8890425164189422</v>
      </c>
      <c r="F75" s="190">
        <f t="shared" ref="F75:J77" si="7">IFERROR(E75-C75,"-")</f>
        <v>-0.55136152398509841</v>
      </c>
      <c r="G75" s="189">
        <v>5.7030567685589517</v>
      </c>
      <c r="H75" s="190">
        <f t="shared" si="7"/>
        <v>3.8140142521400096</v>
      </c>
      <c r="I75" s="189">
        <v>4.361380798274002</v>
      </c>
      <c r="J75" s="190">
        <f t="shared" si="7"/>
        <v>-1.3416759702849497</v>
      </c>
      <c r="K75" s="189">
        <v>3.444833625218914</v>
      </c>
      <c r="L75" s="190">
        <f t="shared" ref="L75:L77" si="8">IFERROR(K75-I75,"-")</f>
        <v>-0.91654717305508804</v>
      </c>
      <c r="M75" s="189">
        <v>2.439516129032258</v>
      </c>
      <c r="N75" s="190">
        <f t="shared" ref="N75:N82" si="9">IFERROR(M75-K75,"-")</f>
        <v>-1.005317496186656</v>
      </c>
    </row>
    <row r="76" spans="1:15" x14ac:dyDescent="0.25">
      <c r="A76" s="1">
        <v>2</v>
      </c>
      <c r="B76" s="119" t="s">
        <v>75</v>
      </c>
      <c r="C76" s="189">
        <v>3.0010905125408942</v>
      </c>
      <c r="D76" s="190">
        <v>-1.6162096185207049</v>
      </c>
      <c r="E76" s="189">
        <v>2.0027163368257663</v>
      </c>
      <c r="F76" s="190">
        <f t="shared" si="7"/>
        <v>-0.99837417571512788</v>
      </c>
      <c r="G76" s="189">
        <v>2.1572904707233067</v>
      </c>
      <c r="H76" s="190">
        <f t="shared" si="7"/>
        <v>0.15457413389754038</v>
      </c>
      <c r="I76" s="189">
        <v>3.6546310832025117</v>
      </c>
      <c r="J76" s="190">
        <f t="shared" si="7"/>
        <v>1.497340612479205</v>
      </c>
      <c r="K76" s="189">
        <v>1.9333333333333333</v>
      </c>
      <c r="L76" s="190">
        <f t="shared" si="8"/>
        <v>-1.7212977498691784</v>
      </c>
      <c r="M76" s="189">
        <v>2.4962962962962965</v>
      </c>
      <c r="N76" s="190">
        <f t="shared" si="9"/>
        <v>0.56296296296296311</v>
      </c>
    </row>
    <row r="77" spans="1:15" x14ac:dyDescent="0.25">
      <c r="A77" s="1">
        <v>3</v>
      </c>
      <c r="B77" s="119" t="s">
        <v>77</v>
      </c>
      <c r="C77" s="189">
        <v>3.0541310541310542</v>
      </c>
      <c r="D77" s="190">
        <v>-1.6311526338122082</v>
      </c>
      <c r="E77" s="189">
        <v>2.0621095185593532</v>
      </c>
      <c r="F77" s="190">
        <f t="shared" si="7"/>
        <v>-0.99202153557170103</v>
      </c>
      <c r="G77" s="189">
        <v>2.2916666666666665</v>
      </c>
      <c r="H77" s="190">
        <f t="shared" si="7"/>
        <v>0.22955714810731331</v>
      </c>
      <c r="I77" s="189">
        <v>3.2065637065637067</v>
      </c>
      <c r="J77" s="190">
        <f t="shared" si="7"/>
        <v>0.91489703989704019</v>
      </c>
      <c r="K77" s="189">
        <v>2.6110019646365421</v>
      </c>
      <c r="L77" s="190">
        <f t="shared" si="8"/>
        <v>-0.5955617419271646</v>
      </c>
      <c r="M77" s="189">
        <v>2.1323076923076925</v>
      </c>
      <c r="N77" s="190">
        <f t="shared" si="9"/>
        <v>-0.47869427232884965</v>
      </c>
    </row>
    <row r="78" spans="1:15" x14ac:dyDescent="0.25">
      <c r="A78" s="1">
        <v>4</v>
      </c>
      <c r="B78" s="119" t="s">
        <v>79</v>
      </c>
      <c r="C78" s="189" t="s">
        <v>250</v>
      </c>
      <c r="D78" s="190" t="s">
        <v>250</v>
      </c>
      <c r="E78" s="189">
        <v>2.2452393206381882</v>
      </c>
      <c r="F78" s="190" t="str">
        <f>IFERROR(E78-C78,"-")</f>
        <v>-</v>
      </c>
      <c r="G78" s="189">
        <v>2.5253592561284868</v>
      </c>
      <c r="H78" s="190">
        <f>IFERROR(G78-E78,"-")</f>
        <v>0.28011993549029857</v>
      </c>
      <c r="I78" s="189">
        <v>2.5206611570247932</v>
      </c>
      <c r="J78" s="190">
        <f>IFERROR(I78-G78,"-")</f>
        <v>-4.6980991036935649E-3</v>
      </c>
      <c r="K78" s="189">
        <v>3.096341463414634</v>
      </c>
      <c r="L78" s="190">
        <f>IFERROR(K78-I78,"-")</f>
        <v>0.5756803063898408</v>
      </c>
      <c r="M78" s="189">
        <v>2.7497781721384205</v>
      </c>
      <c r="N78" s="190">
        <f t="shared" si="9"/>
        <v>-0.34656329127621355</v>
      </c>
    </row>
    <row r="79" spans="1:15" x14ac:dyDescent="0.25">
      <c r="A79" s="1">
        <v>5</v>
      </c>
      <c r="B79" s="119" t="s">
        <v>81</v>
      </c>
      <c r="C79" s="189" t="s">
        <v>250</v>
      </c>
      <c r="D79" s="190" t="s">
        <v>250</v>
      </c>
      <c r="E79" s="189">
        <v>2.3160682754561508</v>
      </c>
      <c r="F79" s="190" t="str">
        <f t="shared" ref="F79:J87" si="10">IFERROR(E79-C79,"-")</f>
        <v>-</v>
      </c>
      <c r="G79" s="189">
        <v>2.2661579892280073</v>
      </c>
      <c r="H79" s="190">
        <f t="shared" si="10"/>
        <v>-4.991028622814353E-2</v>
      </c>
      <c r="I79" s="189">
        <v>2.9297597042513863</v>
      </c>
      <c r="J79" s="190">
        <f t="shared" si="10"/>
        <v>0.66360171502337906</v>
      </c>
      <c r="K79" s="189">
        <v>2.043032786885246</v>
      </c>
      <c r="L79" s="190">
        <f t="shared" ref="L79:L87" si="11">IFERROR(K79-I79,"-")</f>
        <v>-0.88672691736614029</v>
      </c>
      <c r="M79" s="189">
        <v>2.4108527131782944</v>
      </c>
      <c r="N79" s="190">
        <f t="shared" si="9"/>
        <v>0.36781992629304838</v>
      </c>
    </row>
    <row r="80" spans="1:15" x14ac:dyDescent="0.25">
      <c r="A80" s="1">
        <v>6</v>
      </c>
      <c r="B80" s="119" t="s">
        <v>83</v>
      </c>
      <c r="C80" s="189" t="s">
        <v>250</v>
      </c>
      <c r="D80" s="190" t="s">
        <v>250</v>
      </c>
      <c r="E80" s="189">
        <v>3.0181503889369057</v>
      </c>
      <c r="F80" s="190" t="str">
        <f t="shared" si="10"/>
        <v>-</v>
      </c>
      <c r="G80" s="189">
        <v>2.5742971887550201</v>
      </c>
      <c r="H80" s="190">
        <f t="shared" si="10"/>
        <v>-0.44385320018188557</v>
      </c>
      <c r="I80" s="189">
        <v>2.775473399458972</v>
      </c>
      <c r="J80" s="190">
        <f t="shared" si="10"/>
        <v>0.20117621070395186</v>
      </c>
      <c r="K80" s="189">
        <v>2.7691897654584223</v>
      </c>
      <c r="L80" s="190">
        <f t="shared" si="11"/>
        <v>-6.2836340005496538E-3</v>
      </c>
      <c r="M80" s="189">
        <v>2.1179273377010124</v>
      </c>
      <c r="N80" s="190">
        <f t="shared" si="9"/>
        <v>-0.65126242775740995</v>
      </c>
    </row>
    <row r="81" spans="1:15" x14ac:dyDescent="0.25">
      <c r="A81" s="1">
        <v>7</v>
      </c>
      <c r="B81" s="119" t="s">
        <v>85</v>
      </c>
      <c r="C81" s="189" t="s">
        <v>250</v>
      </c>
      <c r="D81" s="190" t="s">
        <v>250</v>
      </c>
      <c r="E81" s="189">
        <v>3.2458100558659218</v>
      </c>
      <c r="F81" s="190" t="str">
        <f t="shared" si="10"/>
        <v>-</v>
      </c>
      <c r="G81" s="189">
        <v>3.1494768310911807</v>
      </c>
      <c r="H81" s="190">
        <f t="shared" si="10"/>
        <v>-9.6333224774741044E-2</v>
      </c>
      <c r="I81" s="189">
        <v>2.9253037884203001</v>
      </c>
      <c r="J81" s="190">
        <f t="shared" si="10"/>
        <v>-0.22417304267088056</v>
      </c>
      <c r="K81" s="189">
        <v>2.6926795580110499</v>
      </c>
      <c r="L81" s="190">
        <f t="shared" si="11"/>
        <v>-0.23262423040925029</v>
      </c>
      <c r="M81" s="189">
        <v>2.6074561403508771</v>
      </c>
      <c r="N81" s="190">
        <f t="shared" si="9"/>
        <v>-8.5223417660172718E-2</v>
      </c>
    </row>
    <row r="82" spans="1:15" x14ac:dyDescent="0.25">
      <c r="A82" s="1">
        <v>8</v>
      </c>
      <c r="B82" s="119" t="s">
        <v>87</v>
      </c>
      <c r="C82" s="189">
        <v>2.8167539267015709</v>
      </c>
      <c r="D82" s="190">
        <v>-5.0565752728527258E-2</v>
      </c>
      <c r="E82" s="189">
        <v>3.0318364611260056</v>
      </c>
      <c r="F82" s="190">
        <f t="shared" si="10"/>
        <v>0.2150825344244347</v>
      </c>
      <c r="G82" s="189">
        <v>3.2569093967796201</v>
      </c>
      <c r="H82" s="190">
        <f t="shared" si="10"/>
        <v>0.22507293565361453</v>
      </c>
      <c r="I82" s="189">
        <v>3.095080763582966</v>
      </c>
      <c r="J82" s="190">
        <f t="shared" si="10"/>
        <v>-0.16182863319665408</v>
      </c>
      <c r="K82" s="189">
        <v>2.4124620060790272</v>
      </c>
      <c r="L82" s="190">
        <f t="shared" si="11"/>
        <v>-0.68261875750393886</v>
      </c>
      <c r="M82" s="189">
        <v>3.2130421953378576</v>
      </c>
      <c r="N82" s="190">
        <f t="shared" si="9"/>
        <v>0.80058018925883045</v>
      </c>
    </row>
    <row r="83" spans="1:15" x14ac:dyDescent="0.25">
      <c r="A83" s="1">
        <v>9</v>
      </c>
      <c r="B83" s="119" t="s">
        <v>89</v>
      </c>
      <c r="C83" s="189">
        <v>2.4267114657706848</v>
      </c>
      <c r="D83" s="190">
        <v>-2.5261135479429737</v>
      </c>
      <c r="E83" s="189">
        <v>2.662509742790335</v>
      </c>
      <c r="F83" s="190">
        <f t="shared" si="10"/>
        <v>0.23579827701965028</v>
      </c>
      <c r="G83" s="189">
        <v>2.8530805687203791</v>
      </c>
      <c r="H83" s="190">
        <f t="shared" si="10"/>
        <v>0.19057082593004404</v>
      </c>
      <c r="I83" s="189">
        <v>2.8063694267515924</v>
      </c>
      <c r="J83" s="190">
        <f t="shared" si="10"/>
        <v>-4.6711141968786674E-2</v>
      </c>
      <c r="K83" s="189">
        <v>2.6794795978710821</v>
      </c>
      <c r="L83" s="190">
        <f t="shared" si="11"/>
        <v>-0.12688982888051026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2.1238475722188075</v>
      </c>
      <c r="D84" s="190">
        <v>-1.5992459918698891</v>
      </c>
      <c r="E84" s="189">
        <v>2.5854829034193161</v>
      </c>
      <c r="F84" s="190">
        <f t="shared" si="10"/>
        <v>0.46163533120050859</v>
      </c>
      <c r="G84" s="189">
        <v>2.9624060150375939</v>
      </c>
      <c r="H84" s="190">
        <f t="shared" si="10"/>
        <v>0.37692311161827785</v>
      </c>
      <c r="I84" s="189">
        <v>2.5399644760213143</v>
      </c>
      <c r="J84" s="190">
        <f t="shared" si="10"/>
        <v>-0.42244153901627968</v>
      </c>
      <c r="K84" s="189">
        <v>2.6699256941728589</v>
      </c>
      <c r="L84" s="190">
        <f t="shared" si="11"/>
        <v>0.1299612181515446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3.767195767195767</v>
      </c>
      <c r="D85" s="190">
        <v>1.0541336686946963</v>
      </c>
      <c r="E85" s="189">
        <v>2.79484425349087</v>
      </c>
      <c r="F85" s="190">
        <f t="shared" si="10"/>
        <v>-0.97235151370489703</v>
      </c>
      <c r="G85" s="189">
        <v>2.9164037854889591</v>
      </c>
      <c r="H85" s="190">
        <f t="shared" si="10"/>
        <v>0.12155953199808911</v>
      </c>
      <c r="I85" s="189">
        <v>2.5729013254786453</v>
      </c>
      <c r="J85" s="190">
        <f t="shared" si="10"/>
        <v>-0.34350246001031381</v>
      </c>
      <c r="K85" s="189">
        <v>4.0245231607629428</v>
      </c>
      <c r="L85" s="190">
        <f t="shared" si="11"/>
        <v>1.4516218352842976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2.0899808551372048</v>
      </c>
      <c r="D86" s="190">
        <v>1.337408533153214</v>
      </c>
      <c r="E86" s="189">
        <v>2.6834208552138032</v>
      </c>
      <c r="F86" s="190">
        <f t="shared" si="10"/>
        <v>0.59344000007659847</v>
      </c>
      <c r="G86" s="189">
        <v>3.7782217782217784</v>
      </c>
      <c r="H86" s="190">
        <f t="shared" si="10"/>
        <v>1.0948009230079752</v>
      </c>
      <c r="I86" s="189">
        <v>2.5320088300220749</v>
      </c>
      <c r="J86" s="190">
        <f t="shared" si="10"/>
        <v>-1.2462129481997035</v>
      </c>
      <c r="K86" s="189">
        <v>2.1342281879194629</v>
      </c>
      <c r="L86" s="190">
        <f t="shared" si="11"/>
        <v>-0.39778064210261199</v>
      </c>
      <c r="M86" s="189"/>
      <c r="N86" s="190"/>
    </row>
    <row r="87" spans="1:15" ht="15.75" x14ac:dyDescent="0.25">
      <c r="B87" s="122" t="s">
        <v>32</v>
      </c>
      <c r="C87" s="191">
        <v>2.5455179978063613</v>
      </c>
      <c r="D87" s="192">
        <v>-1.2643654895379535</v>
      </c>
      <c r="E87" s="191">
        <v>2.5277672174294485</v>
      </c>
      <c r="F87" s="192">
        <f t="shared" si="10"/>
        <v>-1.77507803769128E-2</v>
      </c>
      <c r="G87" s="191">
        <v>2.8855237426665998</v>
      </c>
      <c r="H87" s="192">
        <f t="shared" si="10"/>
        <v>0.35775652523715129</v>
      </c>
      <c r="I87" s="191">
        <v>2.8975793229819655</v>
      </c>
      <c r="J87" s="192">
        <f t="shared" si="10"/>
        <v>1.2055580315365688E-2</v>
      </c>
      <c r="K87" s="191">
        <v>2.6058445798868091</v>
      </c>
      <c r="L87" s="192">
        <f t="shared" si="11"/>
        <v>-0.29173474309515646</v>
      </c>
      <c r="M87" s="191">
        <v>2.6836104513064134</v>
      </c>
      <c r="N87" s="192">
        <v>0.12269712698614921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294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7.6712532171847156</v>
      </c>
      <c r="D97" s="190">
        <v>-0.5296633022499142</v>
      </c>
      <c r="E97" s="189">
        <v>6.4585365853658541</v>
      </c>
      <c r="F97" s="190">
        <f t="shared" ref="F97:J99" si="12">IFERROR(E97-C97,"-")</f>
        <v>-1.2127166318188616</v>
      </c>
      <c r="G97" s="189">
        <v>7.446546384812172</v>
      </c>
      <c r="H97" s="190">
        <f t="shared" si="12"/>
        <v>0.98800979944631795</v>
      </c>
      <c r="I97" s="189">
        <v>7.4965692625113958</v>
      </c>
      <c r="J97" s="190">
        <f t="shared" si="12"/>
        <v>5.0022877699223756E-2</v>
      </c>
      <c r="K97" s="189">
        <v>7.8066888703857895</v>
      </c>
      <c r="L97" s="190">
        <f t="shared" ref="L97:L99" si="13">IFERROR(K97-I97,"-")</f>
        <v>0.31011960787439374</v>
      </c>
      <c r="M97" s="189">
        <v>7.6465378050468242</v>
      </c>
      <c r="N97" s="190">
        <f t="shared" ref="N97:N104" si="14">IFERROR(M97-K97,"-")</f>
        <v>-0.16015106533896528</v>
      </c>
    </row>
    <row r="98" spans="2:14" x14ac:dyDescent="0.25">
      <c r="B98" s="119" t="s">
        <v>75</v>
      </c>
      <c r="C98" s="189">
        <v>7.9861051832882817</v>
      </c>
      <c r="D98" s="190">
        <v>0.12353655250773077</v>
      </c>
      <c r="E98" s="189">
        <v>5.3278617710583154</v>
      </c>
      <c r="F98" s="190">
        <f t="shared" si="12"/>
        <v>-2.6582434122299663</v>
      </c>
      <c r="G98" s="189">
        <v>6.7661735700197241</v>
      </c>
      <c r="H98" s="190">
        <f t="shared" si="12"/>
        <v>1.4383117989614087</v>
      </c>
      <c r="I98" s="189">
        <v>6.916271649954421</v>
      </c>
      <c r="J98" s="190">
        <f t="shared" si="12"/>
        <v>0.15009807993469693</v>
      </c>
      <c r="K98" s="189">
        <v>7.2371334927805826</v>
      </c>
      <c r="L98" s="190">
        <f t="shared" si="13"/>
        <v>0.32086184282616159</v>
      </c>
      <c r="M98" s="189">
        <v>7.3257572407694012</v>
      </c>
      <c r="N98" s="190">
        <f t="shared" si="14"/>
        <v>8.8623747988818558E-2</v>
      </c>
    </row>
    <row r="99" spans="2:14" x14ac:dyDescent="0.25">
      <c r="B99" s="119" t="s">
        <v>77</v>
      </c>
      <c r="C99" s="189">
        <v>9.565103234276167</v>
      </c>
      <c r="D99" s="190">
        <v>1.7958467783545284</v>
      </c>
      <c r="E99" s="189">
        <v>6.549460043196544</v>
      </c>
      <c r="F99" s="190">
        <f t="shared" si="12"/>
        <v>-3.0156431910796231</v>
      </c>
      <c r="G99" s="189">
        <v>6.9455044810638915</v>
      </c>
      <c r="H99" s="190">
        <f t="shared" si="12"/>
        <v>0.39604443786734755</v>
      </c>
      <c r="I99" s="189">
        <v>7.0174319300713357</v>
      </c>
      <c r="J99" s="190">
        <f t="shared" si="12"/>
        <v>7.1927449007444189E-2</v>
      </c>
      <c r="K99" s="189">
        <v>6.7771826031339941</v>
      </c>
      <c r="L99" s="190">
        <f t="shared" si="13"/>
        <v>-0.24024932693734158</v>
      </c>
      <c r="M99" s="189">
        <v>7.0455783783783783</v>
      </c>
      <c r="N99" s="190">
        <f t="shared" si="14"/>
        <v>0.26839577524438418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5.5182413470533209</v>
      </c>
      <c r="F100" s="190" t="str">
        <f>IFERROR(E100-C100,"-")</f>
        <v>-</v>
      </c>
      <c r="G100" s="189">
        <v>6.9061900191938577</v>
      </c>
      <c r="H100" s="190">
        <f>IFERROR(G100-E100,"-")</f>
        <v>1.3879486721405367</v>
      </c>
      <c r="I100" s="189">
        <v>6.8450769230769231</v>
      </c>
      <c r="J100" s="190">
        <f>IFERROR(I100-G100,"-")</f>
        <v>-6.1113096116934607E-2</v>
      </c>
      <c r="K100" s="189">
        <v>7.1761118048218231</v>
      </c>
      <c r="L100" s="190">
        <f>IFERROR(K100-I100,"-")</f>
        <v>0.33103488174490003</v>
      </c>
      <c r="M100" s="189">
        <v>7.1445442996282882</v>
      </c>
      <c r="N100" s="190">
        <f t="shared" si="14"/>
        <v>-3.1567505193534906E-2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5.0102339181286553</v>
      </c>
      <c r="F101" s="190" t="str">
        <f t="shared" ref="F101:J109" si="15">IFERROR(E101-C101,"-")</f>
        <v>-</v>
      </c>
      <c r="G101" s="189">
        <v>6.806944923536852</v>
      </c>
      <c r="H101" s="190">
        <f t="shared" si="15"/>
        <v>1.7967110054081967</v>
      </c>
      <c r="I101" s="189">
        <v>6.9376146788990827</v>
      </c>
      <c r="J101" s="190">
        <f t="shared" si="15"/>
        <v>0.13066975536223069</v>
      </c>
      <c r="K101" s="189">
        <v>7.215223838440898</v>
      </c>
      <c r="L101" s="190">
        <f t="shared" ref="L101:L109" si="16">IFERROR(K101-I101,"-")</f>
        <v>0.27760915954181531</v>
      </c>
      <c r="M101" s="189">
        <v>7.6977217479789699</v>
      </c>
      <c r="N101" s="190">
        <f t="shared" si="14"/>
        <v>0.48249790953807192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6.4601671309192197</v>
      </c>
      <c r="F102" s="190" t="str">
        <f t="shared" si="15"/>
        <v>-</v>
      </c>
      <c r="G102" s="189">
        <v>7.3947944395149365</v>
      </c>
      <c r="H102" s="190">
        <f t="shared" si="15"/>
        <v>0.93462730859571685</v>
      </c>
      <c r="I102" s="189">
        <v>7.4332802003871112</v>
      </c>
      <c r="J102" s="190">
        <f t="shared" si="15"/>
        <v>3.8485760872174701E-2</v>
      </c>
      <c r="K102" s="189">
        <v>7.3506738946635499</v>
      </c>
      <c r="L102" s="190">
        <f t="shared" si="16"/>
        <v>-8.2606305723561313E-2</v>
      </c>
      <c r="M102" s="189">
        <v>7.2467262934229382</v>
      </c>
      <c r="N102" s="190">
        <f t="shared" si="14"/>
        <v>-0.10394760124061175</v>
      </c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7.0141099261689908</v>
      </c>
      <c r="F103" s="190" t="str">
        <f t="shared" si="15"/>
        <v>-</v>
      </c>
      <c r="G103" s="189">
        <v>7.4779303837282445</v>
      </c>
      <c r="H103" s="190">
        <f t="shared" si="15"/>
        <v>0.46382045755925372</v>
      </c>
      <c r="I103" s="189">
        <v>7.5134418022528164</v>
      </c>
      <c r="J103" s="190">
        <f t="shared" si="15"/>
        <v>3.5511418524571958E-2</v>
      </c>
      <c r="K103" s="189">
        <v>7.632933930032241</v>
      </c>
      <c r="L103" s="190">
        <f t="shared" si="16"/>
        <v>0.11949212777942453</v>
      </c>
      <c r="M103" s="189">
        <v>7.6586061051857302</v>
      </c>
      <c r="N103" s="190">
        <f t="shared" si="14"/>
        <v>2.5672175153489185E-2</v>
      </c>
    </row>
    <row r="104" spans="2:14" x14ac:dyDescent="0.25">
      <c r="B104" s="119" t="s">
        <v>87</v>
      </c>
      <c r="C104" s="189">
        <v>6.8154285714285718</v>
      </c>
      <c r="D104" s="190">
        <v>-1.9958331001724305</v>
      </c>
      <c r="E104" s="189">
        <v>6.4512410426835602</v>
      </c>
      <c r="F104" s="190">
        <f t="shared" si="15"/>
        <v>-0.36418752874501159</v>
      </c>
      <c r="G104" s="189">
        <v>8.1645854015361312</v>
      </c>
      <c r="H104" s="190">
        <f t="shared" si="15"/>
        <v>1.713344358852571</v>
      </c>
      <c r="I104" s="189">
        <v>7.7616424165371756</v>
      </c>
      <c r="J104" s="190">
        <f t="shared" si="15"/>
        <v>-0.40294298499895564</v>
      </c>
      <c r="K104" s="189">
        <v>7.9521933927428483</v>
      </c>
      <c r="L104" s="190">
        <f t="shared" si="16"/>
        <v>0.19055097620567274</v>
      </c>
      <c r="M104" s="189">
        <v>8.2997506234413958</v>
      </c>
      <c r="N104" s="190">
        <f t="shared" si="14"/>
        <v>0.34755723069854749</v>
      </c>
    </row>
    <row r="105" spans="2:14" x14ac:dyDescent="0.25">
      <c r="B105" s="119" t="s">
        <v>89</v>
      </c>
      <c r="C105" s="189">
        <v>7.0841442472810536</v>
      </c>
      <c r="D105" s="190">
        <v>-1.3715046217191302</v>
      </c>
      <c r="E105" s="189">
        <v>7.082481389578164</v>
      </c>
      <c r="F105" s="190">
        <f t="shared" si="15"/>
        <v>-1.662857702889653E-3</v>
      </c>
      <c r="G105" s="189">
        <v>7.4192040278110767</v>
      </c>
      <c r="H105" s="190">
        <f t="shared" si="15"/>
        <v>0.33672263823291271</v>
      </c>
      <c r="I105" s="189">
        <v>7.3991134372997225</v>
      </c>
      <c r="J105" s="190">
        <f t="shared" si="15"/>
        <v>-2.00905905113542E-2</v>
      </c>
      <c r="K105" s="189">
        <v>7.3389119058002619</v>
      </c>
      <c r="L105" s="190">
        <f t="shared" si="16"/>
        <v>-6.0201531499460614E-2</v>
      </c>
      <c r="M105" s="189"/>
      <c r="N105" s="190"/>
    </row>
    <row r="106" spans="2:14" x14ac:dyDescent="0.25">
      <c r="B106" s="119" t="s">
        <v>91</v>
      </c>
      <c r="C106" s="189">
        <v>5.1605362667583359</v>
      </c>
      <c r="D106" s="190">
        <v>-2.5882101043158263</v>
      </c>
      <c r="E106" s="189">
        <v>6.5688409646233934</v>
      </c>
      <c r="F106" s="190">
        <f t="shared" si="15"/>
        <v>1.4083046978650575</v>
      </c>
      <c r="G106" s="189">
        <v>7.1699071387115501</v>
      </c>
      <c r="H106" s="190">
        <f t="shared" si="15"/>
        <v>0.60106617408815666</v>
      </c>
      <c r="I106" s="189">
        <v>7.2059213433495364</v>
      </c>
      <c r="J106" s="190">
        <f t="shared" si="15"/>
        <v>3.6014204637986325E-2</v>
      </c>
      <c r="K106" s="189">
        <v>6.9657051819553919</v>
      </c>
      <c r="L106" s="190">
        <f t="shared" si="16"/>
        <v>-0.24021616139414448</v>
      </c>
      <c r="M106" s="189"/>
      <c r="N106" s="190"/>
    </row>
    <row r="107" spans="2:14" x14ac:dyDescent="0.25">
      <c r="B107" s="119" t="s">
        <v>93</v>
      </c>
      <c r="C107" s="189">
        <v>7.2765894236482476</v>
      </c>
      <c r="D107" s="190">
        <v>-0.57442010448242353</v>
      </c>
      <c r="E107" s="189">
        <v>7.1657880580957505</v>
      </c>
      <c r="F107" s="190">
        <f t="shared" si="15"/>
        <v>-0.11080136555249709</v>
      </c>
      <c r="G107" s="189">
        <v>7.4580561252563653</v>
      </c>
      <c r="H107" s="190">
        <f t="shared" si="15"/>
        <v>0.29226806716061482</v>
      </c>
      <c r="I107" s="189">
        <v>6.9781878462679403</v>
      </c>
      <c r="J107" s="190">
        <f t="shared" si="15"/>
        <v>-0.47986827898842499</v>
      </c>
      <c r="K107" s="189">
        <v>7.1145564168819986</v>
      </c>
      <c r="L107" s="190">
        <f t="shared" si="16"/>
        <v>0.13636857061405827</v>
      </c>
      <c r="M107" s="189"/>
      <c r="N107" s="190"/>
    </row>
    <row r="108" spans="2:14" x14ac:dyDescent="0.25">
      <c r="B108" s="119" t="s">
        <v>95</v>
      </c>
      <c r="C108" s="189">
        <v>6.5108942351339083</v>
      </c>
      <c r="D108" s="190">
        <v>-1.0289287737156494</v>
      </c>
      <c r="E108" s="189">
        <v>6.5794545249633725</v>
      </c>
      <c r="F108" s="190">
        <f t="shared" si="15"/>
        <v>6.8560289829464161E-2</v>
      </c>
      <c r="G108" s="189">
        <v>6.9214928015654849</v>
      </c>
      <c r="H108" s="190">
        <f t="shared" si="15"/>
        <v>0.34203827660211239</v>
      </c>
      <c r="I108" s="189">
        <v>6.8337751022058493</v>
      </c>
      <c r="J108" s="190">
        <f t="shared" si="15"/>
        <v>-8.7717699359635581E-2</v>
      </c>
      <c r="K108" s="189">
        <v>7.0803069754693713</v>
      </c>
      <c r="L108" s="190">
        <f t="shared" si="16"/>
        <v>0.24653187326352199</v>
      </c>
      <c r="M108" s="189"/>
      <c r="N108" s="190"/>
    </row>
    <row r="109" spans="2:14" ht="15.75" x14ac:dyDescent="0.25">
      <c r="B109" s="122" t="s">
        <v>32</v>
      </c>
      <c r="C109" s="191">
        <v>7.6399587640674662</v>
      </c>
      <c r="D109" s="192">
        <v>-0.49038275083380345</v>
      </c>
      <c r="E109" s="191">
        <v>6.6540103016924208</v>
      </c>
      <c r="F109" s="192">
        <f t="shared" si="15"/>
        <v>-0.98594846237504541</v>
      </c>
      <c r="G109" s="191">
        <v>7.225848037324166</v>
      </c>
      <c r="H109" s="192">
        <f t="shared" si="15"/>
        <v>0.57183773563174523</v>
      </c>
      <c r="I109" s="191">
        <v>7.1890816624489</v>
      </c>
      <c r="J109" s="192">
        <f t="shared" si="15"/>
        <v>-3.6766374875266017E-2</v>
      </c>
      <c r="K109" s="191">
        <v>7.2887844034923557</v>
      </c>
      <c r="L109" s="192">
        <f t="shared" si="16"/>
        <v>9.9702741043455667E-2</v>
      </c>
      <c r="M109" s="191">
        <v>7.4942398365776315</v>
      </c>
      <c r="N109" s="192">
        <v>0.11736421330250923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295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8.6530306522240146</v>
      </c>
      <c r="D119" s="190">
        <v>-2.1207018751013607E-2</v>
      </c>
      <c r="E119" s="189">
        <v>6.5042016806722689</v>
      </c>
      <c r="F119" s="190">
        <f t="shared" ref="F119:J121" si="17">IFERROR(E119-C119,"-")</f>
        <v>-2.1488289715517457</v>
      </c>
      <c r="G119" s="189">
        <v>7.8397561506640541</v>
      </c>
      <c r="H119" s="190">
        <f t="shared" si="17"/>
        <v>1.3355544699917852</v>
      </c>
      <c r="I119" s="189">
        <v>7.6294527620030976</v>
      </c>
      <c r="J119" s="190">
        <f t="shared" si="17"/>
        <v>-0.21030338866095644</v>
      </c>
      <c r="K119" s="189">
        <v>7.7992768836015864</v>
      </c>
      <c r="L119" s="190">
        <f t="shared" ref="L119:L121" si="18">IFERROR(K119-I119,"-")</f>
        <v>0.16982412159848881</v>
      </c>
      <c r="M119" s="189">
        <v>8.2206811005863774</v>
      </c>
      <c r="N119" s="190">
        <f t="shared" ref="N119:N126" si="19">IFERROR(M119-K119,"-")</f>
        <v>0.42140421698479091</v>
      </c>
    </row>
    <row r="120" spans="1:15" x14ac:dyDescent="0.25">
      <c r="B120" s="119" t="s">
        <v>75</v>
      </c>
      <c r="C120" s="189">
        <v>9.1680054304785603</v>
      </c>
      <c r="D120" s="190">
        <v>1.1175489784677044</v>
      </c>
      <c r="E120" s="189">
        <v>4.0470588235294116</v>
      </c>
      <c r="F120" s="190">
        <f t="shared" si="17"/>
        <v>-5.1209466069491487</v>
      </c>
      <c r="G120" s="189">
        <v>7.1585677749360617</v>
      </c>
      <c r="H120" s="190">
        <f t="shared" si="17"/>
        <v>3.1115089514066501</v>
      </c>
      <c r="I120" s="189">
        <v>6.7291277985074629</v>
      </c>
      <c r="J120" s="190">
        <f t="shared" si="17"/>
        <v>-0.42943997642859877</v>
      </c>
      <c r="K120" s="189">
        <v>7.3254189944134076</v>
      </c>
      <c r="L120" s="190">
        <f t="shared" si="18"/>
        <v>0.5962911959059447</v>
      </c>
      <c r="M120" s="189">
        <v>7.6376719576719578</v>
      </c>
      <c r="N120" s="190">
        <f t="shared" si="19"/>
        <v>0.31225296325855023</v>
      </c>
    </row>
    <row r="121" spans="1:15" x14ac:dyDescent="0.25">
      <c r="B121" s="119" t="s">
        <v>77</v>
      </c>
      <c r="C121" s="189">
        <v>9.9803084223013041</v>
      </c>
      <c r="D121" s="190">
        <v>2.0719353964802965</v>
      </c>
      <c r="E121" s="189">
        <v>3.8153846153846156</v>
      </c>
      <c r="F121" s="190">
        <f t="shared" si="17"/>
        <v>-6.1649238069166881</v>
      </c>
      <c r="G121" s="189">
        <v>7.3829883497341928</v>
      </c>
      <c r="H121" s="190">
        <f t="shared" si="17"/>
        <v>3.5676037343495772</v>
      </c>
      <c r="I121" s="189">
        <v>6.494187655687794</v>
      </c>
      <c r="J121" s="190">
        <f t="shared" si="17"/>
        <v>-0.88880069404639883</v>
      </c>
      <c r="K121" s="189">
        <v>6.58644785600847</v>
      </c>
      <c r="L121" s="190">
        <f t="shared" si="18"/>
        <v>9.2260200320676056E-2</v>
      </c>
      <c r="M121" s="189">
        <v>7.1928329509450455</v>
      </c>
      <c r="N121" s="190">
        <f t="shared" si="19"/>
        <v>0.60638509493657544</v>
      </c>
    </row>
    <row r="122" spans="1:15" x14ac:dyDescent="0.25">
      <c r="B122" s="119" t="s">
        <v>79</v>
      </c>
      <c r="C122" s="189" t="s">
        <v>250</v>
      </c>
      <c r="D122" s="190" t="s">
        <v>250</v>
      </c>
      <c r="E122" s="189">
        <v>2.0697674418604652</v>
      </c>
      <c r="F122" s="190" t="str">
        <f>IFERROR(E122-C122,"-")</f>
        <v>-</v>
      </c>
      <c r="G122" s="189">
        <v>7.6654097815237883</v>
      </c>
      <c r="H122" s="190">
        <f>IFERROR(G122-E122,"-")</f>
        <v>5.595642339663323</v>
      </c>
      <c r="I122" s="189">
        <v>6.8568426950553301</v>
      </c>
      <c r="J122" s="190">
        <f>IFERROR(I122-G122,"-")</f>
        <v>-0.80856708646845821</v>
      </c>
      <c r="K122" s="189">
        <v>7.2563217110393223</v>
      </c>
      <c r="L122" s="190">
        <f>IFERROR(K122-I122,"-")</f>
        <v>0.39947901598399227</v>
      </c>
      <c r="M122" s="189">
        <v>7.4496042216358838</v>
      </c>
      <c r="N122" s="190">
        <f t="shared" si="19"/>
        <v>0.19328251059656143</v>
      </c>
    </row>
    <row r="123" spans="1:15" x14ac:dyDescent="0.25">
      <c r="B123" s="119" t="s">
        <v>81</v>
      </c>
      <c r="C123" s="189" t="s">
        <v>250</v>
      </c>
      <c r="D123" s="190" t="s">
        <v>250</v>
      </c>
      <c r="E123" s="189">
        <v>2.9821428571428572</v>
      </c>
      <c r="F123" s="190" t="str">
        <f t="shared" ref="F123:J131" si="20">IFERROR(E123-C123,"-")</f>
        <v>-</v>
      </c>
      <c r="G123" s="189">
        <v>7.2070941004388107</v>
      </c>
      <c r="H123" s="190">
        <f t="shared" si="20"/>
        <v>4.2249512432959531</v>
      </c>
      <c r="I123" s="189">
        <v>6.6725205448609701</v>
      </c>
      <c r="J123" s="190">
        <f t="shared" si="20"/>
        <v>-0.53457355557784059</v>
      </c>
      <c r="K123" s="189">
        <v>7.2387146878943796</v>
      </c>
      <c r="L123" s="190">
        <f t="shared" ref="L123:L131" si="21">IFERROR(K123-I123,"-")</f>
        <v>0.56619414303340942</v>
      </c>
      <c r="M123" s="189">
        <v>7.6742393092105265</v>
      </c>
      <c r="N123" s="190">
        <f t="shared" si="19"/>
        <v>0.435524621316147</v>
      </c>
    </row>
    <row r="124" spans="1:15" x14ac:dyDescent="0.25">
      <c r="B124" s="119" t="s">
        <v>83</v>
      </c>
      <c r="C124" s="189" t="s">
        <v>250</v>
      </c>
      <c r="D124" s="190" t="s">
        <v>250</v>
      </c>
      <c r="E124" s="189">
        <v>5.4222222222222225</v>
      </c>
      <c r="F124" s="190" t="str">
        <f t="shared" si="20"/>
        <v>-</v>
      </c>
      <c r="G124" s="189">
        <v>8.0422956616347072</v>
      </c>
      <c r="H124" s="190">
        <f t="shared" si="20"/>
        <v>2.6200734394124847</v>
      </c>
      <c r="I124" s="189">
        <v>7.1928683291169735</v>
      </c>
      <c r="J124" s="190">
        <f t="shared" si="20"/>
        <v>-0.84942733251773372</v>
      </c>
      <c r="K124" s="189">
        <v>7.4717546914296769</v>
      </c>
      <c r="L124" s="190">
        <f t="shared" si="21"/>
        <v>0.27888636231270336</v>
      </c>
      <c r="M124" s="189">
        <v>7.4459115805946796</v>
      </c>
      <c r="N124" s="190">
        <f t="shared" si="19"/>
        <v>-2.584311083499724E-2</v>
      </c>
    </row>
    <row r="125" spans="1:15" x14ac:dyDescent="0.25">
      <c r="B125" s="119" t="s">
        <v>85</v>
      </c>
      <c r="C125" s="189" t="s">
        <v>250</v>
      </c>
      <c r="D125" s="190" t="s">
        <v>250</v>
      </c>
      <c r="E125" s="189">
        <v>6.4112291350531105</v>
      </c>
      <c r="F125" s="190" t="str">
        <f t="shared" si="20"/>
        <v>-</v>
      </c>
      <c r="G125" s="189">
        <v>7.680676270984641</v>
      </c>
      <c r="H125" s="190">
        <f t="shared" si="20"/>
        <v>1.2694471359315305</v>
      </c>
      <c r="I125" s="189">
        <v>7.0888216261350587</v>
      </c>
      <c r="J125" s="190">
        <f t="shared" si="20"/>
        <v>-0.59185464484958228</v>
      </c>
      <c r="K125" s="189">
        <v>7.5208927342444207</v>
      </c>
      <c r="L125" s="190">
        <f t="shared" si="21"/>
        <v>0.432071108109362</v>
      </c>
      <c r="M125" s="189">
        <v>7.4017708909795239</v>
      </c>
      <c r="N125" s="190">
        <f t="shared" si="19"/>
        <v>-0.11912184326489683</v>
      </c>
    </row>
    <row r="126" spans="1:15" x14ac:dyDescent="0.25">
      <c r="B126" s="119" t="s">
        <v>87</v>
      </c>
      <c r="C126" s="189">
        <v>6.7682119205298017</v>
      </c>
      <c r="D126" s="190">
        <v>-1.9659930899502855</v>
      </c>
      <c r="E126" s="189">
        <v>5.0424137931034485</v>
      </c>
      <c r="F126" s="190">
        <f t="shared" si="20"/>
        <v>-1.7257981274263532</v>
      </c>
      <c r="G126" s="189">
        <v>8.3796070100902806</v>
      </c>
      <c r="H126" s="190">
        <f t="shared" si="20"/>
        <v>3.3371932169868321</v>
      </c>
      <c r="I126" s="189">
        <v>7.4306201550387598</v>
      </c>
      <c r="J126" s="190">
        <f t="shared" si="20"/>
        <v>-0.94898685505152081</v>
      </c>
      <c r="K126" s="189">
        <v>8.2123629112662009</v>
      </c>
      <c r="L126" s="190">
        <f t="shared" si="21"/>
        <v>0.78174275622744105</v>
      </c>
      <c r="M126" s="189">
        <v>8.1807273741977493</v>
      </c>
      <c r="N126" s="190">
        <f t="shared" si="19"/>
        <v>-3.1635537068451569E-2</v>
      </c>
    </row>
    <row r="127" spans="1:15" x14ac:dyDescent="0.25">
      <c r="B127" s="119" t="s">
        <v>89</v>
      </c>
      <c r="C127" s="189">
        <v>5.57085020242915</v>
      </c>
      <c r="D127" s="190">
        <v>-3.3044382147374405</v>
      </c>
      <c r="E127" s="189">
        <v>7.7452655031563316</v>
      </c>
      <c r="F127" s="190">
        <f t="shared" si="20"/>
        <v>2.1744153007271816</v>
      </c>
      <c r="G127" s="189">
        <v>7.5430274431888735</v>
      </c>
      <c r="H127" s="190">
        <f t="shared" si="20"/>
        <v>-0.20223805996745803</v>
      </c>
      <c r="I127" s="189">
        <v>7.533498492029298</v>
      </c>
      <c r="J127" s="190">
        <f t="shared" si="20"/>
        <v>-9.5289511595755272E-3</v>
      </c>
      <c r="K127" s="189">
        <v>7.5409499080385158</v>
      </c>
      <c r="L127" s="190">
        <f t="shared" si="21"/>
        <v>7.4514160092178372E-3</v>
      </c>
      <c r="M127" s="189"/>
      <c r="N127" s="190"/>
    </row>
    <row r="128" spans="1:15" x14ac:dyDescent="0.25">
      <c r="A128" s="125"/>
      <c r="B128" s="119" t="s">
        <v>91</v>
      </c>
      <c r="C128" s="189">
        <v>3.9648609077598831</v>
      </c>
      <c r="D128" s="190">
        <v>-3.8540766429294928</v>
      </c>
      <c r="E128" s="189">
        <v>7.1007009011586328</v>
      </c>
      <c r="F128" s="190">
        <f t="shared" si="20"/>
        <v>3.1358399933987497</v>
      </c>
      <c r="G128" s="189">
        <v>7.8303074824220795</v>
      </c>
      <c r="H128" s="190">
        <f t="shared" si="20"/>
        <v>0.72960658126344669</v>
      </c>
      <c r="I128" s="189">
        <v>7.0412095510279338</v>
      </c>
      <c r="J128" s="190">
        <f t="shared" si="20"/>
        <v>-0.78909793139414575</v>
      </c>
      <c r="K128" s="189">
        <v>7.3660401115208201</v>
      </c>
      <c r="L128" s="190">
        <f t="shared" si="21"/>
        <v>0.32483056049288628</v>
      </c>
      <c r="M128" s="189"/>
      <c r="N128" s="190"/>
    </row>
    <row r="129" spans="2:15" x14ac:dyDescent="0.25">
      <c r="B129" s="119" t="s">
        <v>93</v>
      </c>
      <c r="C129" s="189">
        <v>7.705363703159442</v>
      </c>
      <c r="D129" s="190">
        <v>-0.38217105684539376</v>
      </c>
      <c r="E129" s="189">
        <v>7.5264134780125644</v>
      </c>
      <c r="F129" s="190">
        <f t="shared" si="20"/>
        <v>-0.17895022514687753</v>
      </c>
      <c r="G129" s="189">
        <v>7.7274300932090547</v>
      </c>
      <c r="H129" s="190">
        <f t="shared" si="20"/>
        <v>0.20101661519649028</v>
      </c>
      <c r="I129" s="189">
        <v>7.0028126352228472</v>
      </c>
      <c r="J129" s="190">
        <f t="shared" si="20"/>
        <v>-0.72461745798620747</v>
      </c>
      <c r="K129" s="189">
        <v>7.3525042444821729</v>
      </c>
      <c r="L129" s="190">
        <f t="shared" si="21"/>
        <v>0.34969160925932563</v>
      </c>
      <c r="M129" s="189"/>
      <c r="N129" s="190"/>
    </row>
    <row r="130" spans="2:15" x14ac:dyDescent="0.25">
      <c r="B130" s="119" t="s">
        <v>95</v>
      </c>
      <c r="C130" s="189">
        <v>7.0630990415335466</v>
      </c>
      <c r="D130" s="190">
        <v>-0.29745040901590425</v>
      </c>
      <c r="E130" s="189">
        <v>6.7358556056924677</v>
      </c>
      <c r="F130" s="190">
        <f t="shared" si="20"/>
        <v>-0.32724343584107896</v>
      </c>
      <c r="G130" s="189">
        <v>7.4731719187249057</v>
      </c>
      <c r="H130" s="190">
        <f t="shared" si="20"/>
        <v>0.73731631303243805</v>
      </c>
      <c r="I130" s="189">
        <v>6.727220366317245</v>
      </c>
      <c r="J130" s="190">
        <f t="shared" si="20"/>
        <v>-0.74595155240766076</v>
      </c>
      <c r="K130" s="189">
        <v>6.8791851771589556</v>
      </c>
      <c r="L130" s="190">
        <f t="shared" si="21"/>
        <v>0.15196481084171065</v>
      </c>
      <c r="M130" s="189"/>
      <c r="N130" s="190"/>
    </row>
    <row r="131" spans="2:15" ht="15.75" x14ac:dyDescent="0.25">
      <c r="B131" s="122" t="s">
        <v>32</v>
      </c>
      <c r="C131" s="191">
        <v>8.6881922354654506</v>
      </c>
      <c r="D131" s="192">
        <v>0.26016761897956364</v>
      </c>
      <c r="E131" s="191">
        <v>6.9136660747345751</v>
      </c>
      <c r="F131" s="192">
        <f t="shared" si="20"/>
        <v>-1.7745261607308755</v>
      </c>
      <c r="G131" s="191">
        <v>7.6641018205919513</v>
      </c>
      <c r="H131" s="192">
        <f t="shared" si="20"/>
        <v>0.75043574585737627</v>
      </c>
      <c r="I131" s="191">
        <v>7.0465085514504393</v>
      </c>
      <c r="J131" s="192">
        <f t="shared" si="20"/>
        <v>-0.61759326914151202</v>
      </c>
      <c r="K131" s="191">
        <v>7.3817870332905757</v>
      </c>
      <c r="L131" s="192">
        <f t="shared" si="21"/>
        <v>0.33527848184013642</v>
      </c>
      <c r="M131" s="191">
        <v>7.6503165968072775</v>
      </c>
      <c r="N131" s="192">
        <v>0.22162479964871729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2" t="s">
        <v>296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6.9177173191771733</v>
      </c>
      <c r="D141" s="190">
        <v>-1.7796964739262755</v>
      </c>
      <c r="E141" s="189">
        <v>7.5774058577405858</v>
      </c>
      <c r="F141" s="190">
        <f t="shared" ref="F141:J143" si="22">IFERROR(E141-C141,"-")</f>
        <v>0.65968853856341259</v>
      </c>
      <c r="G141" s="189">
        <v>9.500934579439253</v>
      </c>
      <c r="H141" s="190">
        <f t="shared" si="22"/>
        <v>1.9235287216986672</v>
      </c>
      <c r="I141" s="189">
        <v>8.3240911891558849</v>
      </c>
      <c r="J141" s="190">
        <f t="shared" si="22"/>
        <v>-1.1768433902833682</v>
      </c>
      <c r="K141" s="189">
        <v>9.6112149532710287</v>
      </c>
      <c r="L141" s="190">
        <f t="shared" ref="L141:L143" si="23">IFERROR(K141-I141,"-")</f>
        <v>1.2871237641151438</v>
      </c>
      <c r="M141" s="189">
        <v>8.2321326472269867</v>
      </c>
      <c r="N141" s="190">
        <f t="shared" ref="N141:N148" si="24">IFERROR(M141-K141,"-")</f>
        <v>-1.379082306044042</v>
      </c>
    </row>
    <row r="142" spans="2:15" x14ac:dyDescent="0.25">
      <c r="B142" s="119" t="s">
        <v>75</v>
      </c>
      <c r="C142" s="189">
        <v>7.3316831683168315</v>
      </c>
      <c r="D142" s="190">
        <v>-1.0215047511462556</v>
      </c>
      <c r="E142" s="189">
        <v>7.015625</v>
      </c>
      <c r="F142" s="190">
        <f t="shared" si="22"/>
        <v>-0.31605816831683153</v>
      </c>
      <c r="G142" s="189">
        <v>7.2494226327944569</v>
      </c>
      <c r="H142" s="190">
        <f t="shared" si="22"/>
        <v>0.23379763279445687</v>
      </c>
      <c r="I142" s="189">
        <v>7.9921135646687693</v>
      </c>
      <c r="J142" s="190">
        <f t="shared" si="22"/>
        <v>0.74269093187431245</v>
      </c>
      <c r="K142" s="189">
        <v>9.1799802761341223</v>
      </c>
      <c r="L142" s="190">
        <f t="shared" si="23"/>
        <v>1.1878667114653529</v>
      </c>
      <c r="M142" s="189">
        <v>8.9388221841052022</v>
      </c>
      <c r="N142" s="190">
        <f t="shared" si="24"/>
        <v>-0.24115809202892002</v>
      </c>
    </row>
    <row r="143" spans="2:15" x14ac:dyDescent="0.25">
      <c r="B143" s="119" t="s">
        <v>77</v>
      </c>
      <c r="C143" s="189">
        <v>10.029032258064516</v>
      </c>
      <c r="D143" s="190">
        <v>2.0616080156402736</v>
      </c>
      <c r="E143" s="189">
        <v>7.231012658227848</v>
      </c>
      <c r="F143" s="190">
        <f t="shared" si="22"/>
        <v>-2.7980195998366684</v>
      </c>
      <c r="G143" s="189">
        <v>7.4262717321313589</v>
      </c>
      <c r="H143" s="190">
        <f t="shared" si="22"/>
        <v>0.19525907390351094</v>
      </c>
      <c r="I143" s="189">
        <v>8.19392523364486</v>
      </c>
      <c r="J143" s="190">
        <f t="shared" si="22"/>
        <v>0.76765350151350109</v>
      </c>
      <c r="K143" s="189">
        <v>7.9189031505250878</v>
      </c>
      <c r="L143" s="190">
        <f t="shared" si="23"/>
        <v>-0.27502208311977228</v>
      </c>
      <c r="M143" s="189">
        <v>8.2895294616362865</v>
      </c>
      <c r="N143" s="190">
        <f t="shared" si="24"/>
        <v>0.3706263111111987</v>
      </c>
    </row>
    <row r="144" spans="2:15" x14ac:dyDescent="0.25">
      <c r="B144" s="119" t="s">
        <v>79</v>
      </c>
      <c r="C144" s="189" t="s">
        <v>250</v>
      </c>
      <c r="D144" s="190" t="s">
        <v>250</v>
      </c>
      <c r="E144" s="189">
        <v>7.3420074349442377</v>
      </c>
      <c r="F144" s="190" t="str">
        <f>IFERROR(E144-C144,"-")</f>
        <v>-</v>
      </c>
      <c r="G144" s="189">
        <v>7.5292955892034232</v>
      </c>
      <c r="H144" s="190">
        <f>IFERROR(G144-E144,"-")</f>
        <v>0.18728815425918555</v>
      </c>
      <c r="I144" s="189">
        <v>7.7774952320406863</v>
      </c>
      <c r="J144" s="190">
        <f>IFERROR(I144-G144,"-")</f>
        <v>0.24819964283726303</v>
      </c>
      <c r="K144" s="189">
        <v>9.9245283018867916</v>
      </c>
      <c r="L144" s="190">
        <f>IFERROR(K144-I144,"-")</f>
        <v>2.1470330698461053</v>
      </c>
      <c r="M144" s="189">
        <v>7.8938468764678253</v>
      </c>
      <c r="N144" s="190">
        <f t="shared" si="24"/>
        <v>-2.0306814254189662</v>
      </c>
    </row>
    <row r="145" spans="1:15" x14ac:dyDescent="0.25">
      <c r="B145" s="119" t="s">
        <v>81</v>
      </c>
      <c r="C145" s="189" t="s">
        <v>250</v>
      </c>
      <c r="D145" s="190" t="s">
        <v>250</v>
      </c>
      <c r="E145" s="189">
        <v>6.5496183206106871</v>
      </c>
      <c r="F145" s="190" t="str">
        <f t="shared" ref="F145:J153" si="25">IFERROR(E145-C145,"-")</f>
        <v>-</v>
      </c>
      <c r="G145" s="189">
        <v>7.7900113507377977</v>
      </c>
      <c r="H145" s="190">
        <f t="shared" si="25"/>
        <v>1.2403930301271107</v>
      </c>
      <c r="I145" s="189">
        <v>7.8512089274643522</v>
      </c>
      <c r="J145" s="190">
        <f t="shared" si="25"/>
        <v>6.1197576726554459E-2</v>
      </c>
      <c r="K145" s="189">
        <v>9.1011302795954787</v>
      </c>
      <c r="L145" s="190">
        <f t="shared" ref="L145:L153" si="26">IFERROR(K145-I145,"-")</f>
        <v>1.2499213521311265</v>
      </c>
      <c r="M145" s="189">
        <v>12.54282267792521</v>
      </c>
      <c r="N145" s="190">
        <f t="shared" si="24"/>
        <v>3.4416923983297316</v>
      </c>
    </row>
    <row r="146" spans="1:15" x14ac:dyDescent="0.25">
      <c r="B146" s="119" t="s">
        <v>83</v>
      </c>
      <c r="C146" s="189" t="s">
        <v>250</v>
      </c>
      <c r="D146" s="190" t="s">
        <v>250</v>
      </c>
      <c r="E146" s="189">
        <v>7.9567099567099566</v>
      </c>
      <c r="F146" s="190" t="str">
        <f t="shared" si="25"/>
        <v>-</v>
      </c>
      <c r="G146" s="189">
        <v>7.3679031037093115</v>
      </c>
      <c r="H146" s="190">
        <f t="shared" si="25"/>
        <v>-0.58880685300064517</v>
      </c>
      <c r="I146" s="189">
        <v>10.041487839771101</v>
      </c>
      <c r="J146" s="190">
        <f t="shared" si="25"/>
        <v>2.6735847360617893</v>
      </c>
      <c r="K146" s="189">
        <v>8.6592379583033789</v>
      </c>
      <c r="L146" s="190">
        <f t="shared" si="26"/>
        <v>-1.3822498814677218</v>
      </c>
      <c r="M146" s="189">
        <v>9.0062460961898818</v>
      </c>
      <c r="N146" s="190">
        <f t="shared" si="24"/>
        <v>0.34700813788650287</v>
      </c>
    </row>
    <row r="147" spans="1:15" x14ac:dyDescent="0.25">
      <c r="B147" s="119" t="s">
        <v>85</v>
      </c>
      <c r="C147" s="189" t="s">
        <v>250</v>
      </c>
      <c r="D147" s="190" t="s">
        <v>250</v>
      </c>
      <c r="E147" s="189">
        <v>7.3955555555555552</v>
      </c>
      <c r="F147" s="190" t="str">
        <f t="shared" si="25"/>
        <v>-</v>
      </c>
      <c r="G147" s="189">
        <v>8.3393177737881512</v>
      </c>
      <c r="H147" s="190">
        <f t="shared" si="25"/>
        <v>0.94376221823259598</v>
      </c>
      <c r="I147" s="189">
        <v>9.5324041811846687</v>
      </c>
      <c r="J147" s="190">
        <f t="shared" si="25"/>
        <v>1.1930864073965175</v>
      </c>
      <c r="K147" s="189">
        <v>9.7504288164665525</v>
      </c>
      <c r="L147" s="190">
        <f t="shared" si="26"/>
        <v>0.21802463528188376</v>
      </c>
      <c r="M147" s="189">
        <v>9.8148606811145509</v>
      </c>
      <c r="N147" s="190">
        <f t="shared" si="24"/>
        <v>6.4431864647998438E-2</v>
      </c>
    </row>
    <row r="148" spans="1:15" x14ac:dyDescent="0.25">
      <c r="B148" s="119" t="s">
        <v>87</v>
      </c>
      <c r="C148" s="189">
        <v>7.3946784922394677</v>
      </c>
      <c r="D148" s="190">
        <v>-0.82032608232594839</v>
      </c>
      <c r="E148" s="189">
        <v>6.5977900552486188</v>
      </c>
      <c r="F148" s="190">
        <f t="shared" si="25"/>
        <v>-0.79688843699084888</v>
      </c>
      <c r="G148" s="189">
        <v>9.4428857715430858</v>
      </c>
      <c r="H148" s="190">
        <f t="shared" si="25"/>
        <v>2.845095716294467</v>
      </c>
      <c r="I148" s="189">
        <v>9.9661354581673312</v>
      </c>
      <c r="J148" s="190">
        <f t="shared" si="25"/>
        <v>0.52324968662424531</v>
      </c>
      <c r="K148" s="189">
        <v>9.4147727272727266</v>
      </c>
      <c r="L148" s="190">
        <f t="shared" si="26"/>
        <v>-0.55136273089460452</v>
      </c>
      <c r="M148" s="189">
        <v>9.781685467816855</v>
      </c>
      <c r="N148" s="190">
        <f t="shared" si="24"/>
        <v>0.36691274054412837</v>
      </c>
    </row>
    <row r="149" spans="1:15" x14ac:dyDescent="0.25">
      <c r="B149" s="119" t="s">
        <v>89</v>
      </c>
      <c r="C149" s="189">
        <v>17.828947368421051</v>
      </c>
      <c r="D149" s="190">
        <v>10.929646669120352</v>
      </c>
      <c r="E149" s="189">
        <v>7.3301088270858523</v>
      </c>
      <c r="F149" s="190">
        <f t="shared" si="25"/>
        <v>-10.4988385413352</v>
      </c>
      <c r="G149" s="189">
        <v>9.1776504297994261</v>
      </c>
      <c r="H149" s="190">
        <f t="shared" si="25"/>
        <v>1.8475416027135738</v>
      </c>
      <c r="I149" s="189">
        <v>8.6907849829351544</v>
      </c>
      <c r="J149" s="190">
        <f t="shared" si="25"/>
        <v>-0.48686544686427169</v>
      </c>
      <c r="K149" s="189">
        <v>9.2540394973070015</v>
      </c>
      <c r="L149" s="190">
        <f t="shared" si="26"/>
        <v>0.56325451437184704</v>
      </c>
      <c r="M149" s="189"/>
      <c r="N149" s="190"/>
    </row>
    <row r="150" spans="1:15" x14ac:dyDescent="0.25">
      <c r="A150" s="125"/>
      <c r="B150" s="119" t="s">
        <v>91</v>
      </c>
      <c r="C150" s="189">
        <v>4.7731958762886597</v>
      </c>
      <c r="D150" s="190">
        <v>-3.0567081017634665</v>
      </c>
      <c r="E150" s="189">
        <v>6.9228694714131604</v>
      </c>
      <c r="F150" s="190">
        <f t="shared" si="25"/>
        <v>2.1496735951245007</v>
      </c>
      <c r="G150" s="189">
        <v>7.3299583085169742</v>
      </c>
      <c r="H150" s="190">
        <f t="shared" si="25"/>
        <v>0.40708883710381372</v>
      </c>
      <c r="I150" s="189">
        <v>9.565085771947528</v>
      </c>
      <c r="J150" s="190">
        <f t="shared" si="25"/>
        <v>2.2351274634305538</v>
      </c>
      <c r="K150" s="189">
        <v>8.8236196319018401</v>
      </c>
      <c r="L150" s="190">
        <f t="shared" si="26"/>
        <v>-0.74146614004568789</v>
      </c>
      <c r="M150" s="189"/>
      <c r="N150" s="190"/>
    </row>
    <row r="151" spans="1:15" x14ac:dyDescent="0.25">
      <c r="B151" s="119" t="s">
        <v>93</v>
      </c>
      <c r="C151" s="189">
        <v>7.6947194719471943</v>
      </c>
      <c r="D151" s="190">
        <v>0.59578899066377211</v>
      </c>
      <c r="E151" s="189">
        <v>7.9698209718670077</v>
      </c>
      <c r="F151" s="190">
        <f t="shared" si="25"/>
        <v>0.27510149991981336</v>
      </c>
      <c r="G151" s="189">
        <v>7.955390334572491</v>
      </c>
      <c r="H151" s="190">
        <f t="shared" si="25"/>
        <v>-1.4430637294516657E-2</v>
      </c>
      <c r="I151" s="189">
        <v>8.4321148825065269</v>
      </c>
      <c r="J151" s="190">
        <f t="shared" si="25"/>
        <v>0.47672454793403585</v>
      </c>
      <c r="K151" s="189">
        <v>8.2161835748792278</v>
      </c>
      <c r="L151" s="190">
        <f t="shared" si="26"/>
        <v>-0.21593130762729906</v>
      </c>
      <c r="M151" s="189"/>
      <c r="N151" s="190"/>
    </row>
    <row r="152" spans="1:15" x14ac:dyDescent="0.25">
      <c r="B152" s="119" t="s">
        <v>95</v>
      </c>
      <c r="C152" s="189">
        <v>7.9045454545454543</v>
      </c>
      <c r="D152" s="190">
        <v>0.21922568710359425</v>
      </c>
      <c r="E152" s="189">
        <v>8.2085187539732996</v>
      </c>
      <c r="F152" s="190">
        <f t="shared" si="25"/>
        <v>0.30397329942784523</v>
      </c>
      <c r="G152" s="189">
        <v>7.965578635014837</v>
      </c>
      <c r="H152" s="190">
        <f t="shared" si="25"/>
        <v>-0.24294011895846257</v>
      </c>
      <c r="I152" s="189">
        <v>8.8064864864864862</v>
      </c>
      <c r="J152" s="190">
        <f t="shared" si="25"/>
        <v>0.84090785147164926</v>
      </c>
      <c r="K152" s="189">
        <v>8.446748878923767</v>
      </c>
      <c r="L152" s="190">
        <f t="shared" si="26"/>
        <v>-0.35973760756271922</v>
      </c>
      <c r="M152" s="189"/>
      <c r="N152" s="190"/>
    </row>
    <row r="153" spans="1:15" ht="15.75" x14ac:dyDescent="0.25">
      <c r="B153" s="122" t="s">
        <v>32</v>
      </c>
      <c r="C153" s="191">
        <v>7.5590863952333667</v>
      </c>
      <c r="D153" s="192">
        <v>2.1088647933293458E-2</v>
      </c>
      <c r="E153" s="191">
        <v>7.4559044955904499</v>
      </c>
      <c r="F153" s="192">
        <f t="shared" si="25"/>
        <v>-0.1031818996429168</v>
      </c>
      <c r="G153" s="191">
        <v>7.9858322782902276</v>
      </c>
      <c r="H153" s="192">
        <f t="shared" si="25"/>
        <v>0.52992778269977769</v>
      </c>
      <c r="I153" s="191">
        <v>8.7192205917729133</v>
      </c>
      <c r="J153" s="192">
        <f t="shared" si="25"/>
        <v>0.73338831348268574</v>
      </c>
      <c r="K153" s="191">
        <v>8.8693322149214779</v>
      </c>
      <c r="L153" s="192">
        <f t="shared" si="26"/>
        <v>0.15011162314856463</v>
      </c>
      <c r="M153" s="191">
        <v>8.9970453538188799</v>
      </c>
      <c r="N153" s="192">
        <v>-1.6551416948063391E-2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2" t="s">
        <v>297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5.5201984408221119</v>
      </c>
      <c r="D163" s="190">
        <v>-2.2250845780458128</v>
      </c>
      <c r="E163" s="189">
        <v>5.8173913043478258</v>
      </c>
      <c r="F163" s="190">
        <f t="shared" ref="F163:J165" si="27">IFERROR(E163-C163,"-")</f>
        <v>0.29719286352571395</v>
      </c>
      <c r="G163" s="189">
        <v>6.5277161862527713</v>
      </c>
      <c r="H163" s="190">
        <f t="shared" si="27"/>
        <v>0.71032488190494547</v>
      </c>
      <c r="I163" s="189">
        <v>6.7374773687386842</v>
      </c>
      <c r="J163" s="190">
        <f t="shared" si="27"/>
        <v>0.20976118248591291</v>
      </c>
      <c r="K163" s="189">
        <v>8.1598639455782305</v>
      </c>
      <c r="L163" s="190">
        <f t="shared" ref="L163:L165" si="28">IFERROR(K163-I163,"-")</f>
        <v>1.4223865768395463</v>
      </c>
      <c r="M163" s="189">
        <v>7.2264875239923221</v>
      </c>
      <c r="N163" s="190">
        <f t="shared" ref="N163:N170" si="29">IFERROR(M163-K163,"-")</f>
        <v>-0.93337642158590839</v>
      </c>
    </row>
    <row r="164" spans="2:14" x14ac:dyDescent="0.25">
      <c r="B164" s="119" t="s">
        <v>75</v>
      </c>
      <c r="C164" s="189">
        <v>6.3634615384615385</v>
      </c>
      <c r="D164" s="190">
        <v>-9.5949165086266497E-2</v>
      </c>
      <c r="E164" s="189">
        <v>4.5502645502645507</v>
      </c>
      <c r="F164" s="190">
        <f t="shared" si="27"/>
        <v>-1.8131969881969878</v>
      </c>
      <c r="G164" s="189">
        <v>5.8839531680440773</v>
      </c>
      <c r="H164" s="190">
        <f t="shared" si="27"/>
        <v>1.3336886177795266</v>
      </c>
      <c r="I164" s="189">
        <v>6.2614051094890515</v>
      </c>
      <c r="J164" s="190">
        <f t="shared" si="27"/>
        <v>0.37745194144497418</v>
      </c>
      <c r="K164" s="189">
        <v>6.1108410306271272</v>
      </c>
      <c r="L164" s="190">
        <f t="shared" si="28"/>
        <v>-0.15056407886192424</v>
      </c>
      <c r="M164" s="189">
        <v>6.3094629156010233</v>
      </c>
      <c r="N164" s="190">
        <f t="shared" si="29"/>
        <v>0.1986218849738961</v>
      </c>
    </row>
    <row r="165" spans="2:14" x14ac:dyDescent="0.25">
      <c r="B165" s="119" t="s">
        <v>77</v>
      </c>
      <c r="C165" s="189">
        <v>8.701013513513514</v>
      </c>
      <c r="D165" s="190">
        <v>2.8607482935014588</v>
      </c>
      <c r="E165" s="189">
        <v>6.5810439560439562</v>
      </c>
      <c r="F165" s="190">
        <f t="shared" si="27"/>
        <v>-2.1199695574695578</v>
      </c>
      <c r="G165" s="189">
        <v>6.0988160291438982</v>
      </c>
      <c r="H165" s="190">
        <f t="shared" si="27"/>
        <v>-0.482227926900058</v>
      </c>
      <c r="I165" s="189">
        <v>6.9642857142857144</v>
      </c>
      <c r="J165" s="190">
        <f t="shared" si="27"/>
        <v>0.86546968514181621</v>
      </c>
      <c r="K165" s="189">
        <v>7.023180154534364</v>
      </c>
      <c r="L165" s="190">
        <f t="shared" si="28"/>
        <v>5.8894440248649538E-2</v>
      </c>
      <c r="M165" s="189">
        <v>6.5350000000000001</v>
      </c>
      <c r="N165" s="190">
        <f t="shared" si="29"/>
        <v>-0.48818015453436381</v>
      </c>
    </row>
    <row r="166" spans="2:14" x14ac:dyDescent="0.25">
      <c r="B166" s="119" t="s">
        <v>79</v>
      </c>
      <c r="C166" s="189" t="s">
        <v>250</v>
      </c>
      <c r="D166" s="190" t="s">
        <v>250</v>
      </c>
      <c r="E166" s="189">
        <v>4.0613107822410148</v>
      </c>
      <c r="F166" s="190" t="str">
        <f>IFERROR(E166-C166,"-")</f>
        <v>-</v>
      </c>
      <c r="G166" s="189">
        <v>5.4952218430034128</v>
      </c>
      <c r="H166" s="190">
        <f>IFERROR(G166-E166,"-")</f>
        <v>1.4339110607623979</v>
      </c>
      <c r="I166" s="189">
        <v>5.9081426648721402</v>
      </c>
      <c r="J166" s="190">
        <f>IFERROR(I166-G166,"-")</f>
        <v>0.41292082186872747</v>
      </c>
      <c r="K166" s="189">
        <v>5.9860979462875195</v>
      </c>
      <c r="L166" s="190">
        <f>IFERROR(K166-I166,"-")</f>
        <v>7.7955281415379218E-2</v>
      </c>
      <c r="M166" s="189">
        <v>6.1740909090909089</v>
      </c>
      <c r="N166" s="190">
        <f t="shared" si="29"/>
        <v>0.1879929628033894</v>
      </c>
    </row>
    <row r="167" spans="2:14" x14ac:dyDescent="0.25">
      <c r="B167" s="119" t="s">
        <v>81</v>
      </c>
      <c r="C167" s="189" t="s">
        <v>250</v>
      </c>
      <c r="D167" s="190" t="s">
        <v>250</v>
      </c>
      <c r="E167" s="189">
        <v>4.3159065628476085</v>
      </c>
      <c r="F167" s="190" t="str">
        <f t="shared" ref="F167:J175" si="30">IFERROR(E167-C167,"-")</f>
        <v>-</v>
      </c>
      <c r="G167" s="189">
        <v>6.2125546285260231</v>
      </c>
      <c r="H167" s="190">
        <f t="shared" si="30"/>
        <v>1.8966480656784146</v>
      </c>
      <c r="I167" s="189">
        <v>6.3199523052464226</v>
      </c>
      <c r="J167" s="190">
        <f t="shared" si="30"/>
        <v>0.10739767672039946</v>
      </c>
      <c r="K167" s="189">
        <v>7.0540976988292288</v>
      </c>
      <c r="L167" s="190">
        <f t="shared" ref="L167:L175" si="31">IFERROR(K167-I167,"-")</f>
        <v>0.73414539358280617</v>
      </c>
      <c r="M167" s="189">
        <v>7.4310954063604244</v>
      </c>
      <c r="N167" s="190">
        <f t="shared" si="29"/>
        <v>0.37699770753119566</v>
      </c>
    </row>
    <row r="168" spans="2:14" x14ac:dyDescent="0.25">
      <c r="B168" s="119" t="s">
        <v>83</v>
      </c>
      <c r="C168" s="189" t="s">
        <v>250</v>
      </c>
      <c r="D168" s="190" t="s">
        <v>250</v>
      </c>
      <c r="E168" s="189">
        <v>5.9469496021220163</v>
      </c>
      <c r="F168" s="190" t="str">
        <f t="shared" si="30"/>
        <v>-</v>
      </c>
      <c r="G168" s="189">
        <v>6.8347826086956518</v>
      </c>
      <c r="H168" s="190">
        <f t="shared" si="30"/>
        <v>0.88783300657363551</v>
      </c>
      <c r="I168" s="189">
        <v>6.4923076923076923</v>
      </c>
      <c r="J168" s="190">
        <f t="shared" si="30"/>
        <v>-0.34247491638795946</v>
      </c>
      <c r="K168" s="189">
        <v>6.846736596736597</v>
      </c>
      <c r="L168" s="190">
        <f t="shared" si="31"/>
        <v>0.35442890442890462</v>
      </c>
      <c r="M168" s="189">
        <v>7.2542975696502667</v>
      </c>
      <c r="N168" s="190">
        <f t="shared" si="29"/>
        <v>0.40756097291366977</v>
      </c>
    </row>
    <row r="169" spans="2:14" x14ac:dyDescent="0.25">
      <c r="B169" s="119" t="s">
        <v>85</v>
      </c>
      <c r="C169" s="189" t="s">
        <v>250</v>
      </c>
      <c r="D169" s="190" t="s">
        <v>250</v>
      </c>
      <c r="E169" s="189">
        <v>6.3998250218722657</v>
      </c>
      <c r="F169" s="190" t="str">
        <f t="shared" si="30"/>
        <v>-</v>
      </c>
      <c r="G169" s="189">
        <v>5.7849790316431564</v>
      </c>
      <c r="H169" s="190">
        <f t="shared" si="30"/>
        <v>-0.61484599022910924</v>
      </c>
      <c r="I169" s="189">
        <v>6.7623158963941083</v>
      </c>
      <c r="J169" s="190">
        <f t="shared" si="30"/>
        <v>0.97733686475095194</v>
      </c>
      <c r="K169" s="189">
        <v>7.4846723044397461</v>
      </c>
      <c r="L169" s="190">
        <f t="shared" si="31"/>
        <v>0.72235640804563772</v>
      </c>
      <c r="M169" s="189">
        <v>7.0748587570621471</v>
      </c>
      <c r="N169" s="190">
        <f t="shared" si="29"/>
        <v>-0.40981354737759901</v>
      </c>
    </row>
    <row r="170" spans="2:14" x14ac:dyDescent="0.25">
      <c r="B170" s="119" t="s">
        <v>87</v>
      </c>
      <c r="C170" s="189">
        <v>7.6909920182440139</v>
      </c>
      <c r="D170" s="190">
        <v>-0.74127586607866469</v>
      </c>
      <c r="E170" s="189">
        <v>7.0756446991404012</v>
      </c>
      <c r="F170" s="190">
        <f t="shared" si="30"/>
        <v>-0.61534731910361273</v>
      </c>
      <c r="G170" s="189">
        <v>7.3377939983779399</v>
      </c>
      <c r="H170" s="190">
        <f t="shared" si="30"/>
        <v>0.26214929923753871</v>
      </c>
      <c r="I170" s="189">
        <v>7.2864745011086471</v>
      </c>
      <c r="J170" s="190">
        <f t="shared" si="30"/>
        <v>-5.1319497269292746E-2</v>
      </c>
      <c r="K170" s="189">
        <v>7.9534117647058826</v>
      </c>
      <c r="L170" s="190">
        <f t="shared" si="31"/>
        <v>0.66693726359723549</v>
      </c>
      <c r="M170" s="189">
        <v>8.1352278294953457</v>
      </c>
      <c r="N170" s="190">
        <f t="shared" si="29"/>
        <v>0.18181606478946311</v>
      </c>
    </row>
    <row r="171" spans="2:14" x14ac:dyDescent="0.25">
      <c r="B171" s="119" t="s">
        <v>89</v>
      </c>
      <c r="C171" s="189">
        <v>7.98828125</v>
      </c>
      <c r="D171" s="190">
        <v>0.92879678205551919</v>
      </c>
      <c r="E171" s="189">
        <v>7.2506329113924046</v>
      </c>
      <c r="F171" s="190">
        <f t="shared" si="30"/>
        <v>-0.73764833860759538</v>
      </c>
      <c r="G171" s="189">
        <v>7.0207190737355267</v>
      </c>
      <c r="H171" s="190">
        <f t="shared" si="30"/>
        <v>-0.2299138376568779</v>
      </c>
      <c r="I171" s="189">
        <v>6.5264691597863038</v>
      </c>
      <c r="J171" s="190">
        <f t="shared" si="30"/>
        <v>-0.49424991394922291</v>
      </c>
      <c r="K171" s="189">
        <v>6.5689448441247</v>
      </c>
      <c r="L171" s="190">
        <f t="shared" si="31"/>
        <v>4.2475684338396213E-2</v>
      </c>
      <c r="M171" s="189"/>
      <c r="N171" s="190"/>
    </row>
    <row r="172" spans="2:14" x14ac:dyDescent="0.25">
      <c r="B172" s="119" t="s">
        <v>91</v>
      </c>
      <c r="C172" s="189">
        <v>6.2247324613555293</v>
      </c>
      <c r="D172" s="190">
        <v>-0.36968378229929311</v>
      </c>
      <c r="E172" s="189">
        <v>5.982193732193732</v>
      </c>
      <c r="F172" s="190">
        <f t="shared" si="30"/>
        <v>-0.24253872916179731</v>
      </c>
      <c r="G172" s="189">
        <v>6.2266714336789422</v>
      </c>
      <c r="H172" s="190">
        <f t="shared" si="30"/>
        <v>0.2444777014852102</v>
      </c>
      <c r="I172" s="189">
        <v>6.1283255086071984</v>
      </c>
      <c r="J172" s="190">
        <f t="shared" si="30"/>
        <v>-9.8345925071743778E-2</v>
      </c>
      <c r="K172" s="189">
        <v>6.1717967072297784</v>
      </c>
      <c r="L172" s="190">
        <f t="shared" si="31"/>
        <v>4.3471198622579976E-2</v>
      </c>
      <c r="M172" s="189"/>
      <c r="N172" s="190"/>
    </row>
    <row r="173" spans="2:14" x14ac:dyDescent="0.25">
      <c r="B173" s="119" t="s">
        <v>93</v>
      </c>
      <c r="C173" s="189">
        <v>8</v>
      </c>
      <c r="D173" s="190">
        <v>2.5942028985507246</v>
      </c>
      <c r="E173" s="189">
        <v>6.9024390243902438</v>
      </c>
      <c r="F173" s="190">
        <f t="shared" si="30"/>
        <v>-1.0975609756097562</v>
      </c>
      <c r="G173" s="189">
        <v>7.8496287128712874</v>
      </c>
      <c r="H173" s="190">
        <f t="shared" si="30"/>
        <v>0.94718968848104357</v>
      </c>
      <c r="I173" s="189">
        <v>7.0292553191489358</v>
      </c>
      <c r="J173" s="190">
        <f t="shared" si="30"/>
        <v>-0.82037339372235163</v>
      </c>
      <c r="K173" s="189">
        <v>5.8347953216374266</v>
      </c>
      <c r="L173" s="190">
        <f t="shared" si="31"/>
        <v>-1.1944599975115091</v>
      </c>
      <c r="M173" s="189"/>
      <c r="N173" s="190"/>
    </row>
    <row r="174" spans="2:14" x14ac:dyDescent="0.25">
      <c r="B174" s="119" t="s">
        <v>95</v>
      </c>
      <c r="C174" s="189">
        <v>5.0691003911342891</v>
      </c>
      <c r="D174" s="190">
        <v>-0.21564281128262941</v>
      </c>
      <c r="E174" s="189">
        <v>6.2885729331226958</v>
      </c>
      <c r="F174" s="190">
        <f t="shared" si="30"/>
        <v>1.2194725419884067</v>
      </c>
      <c r="G174" s="189">
        <v>6.1374871266735322</v>
      </c>
      <c r="H174" s="190">
        <f t="shared" si="30"/>
        <v>-0.15108580644916358</v>
      </c>
      <c r="I174" s="189">
        <v>5.7238356164383566</v>
      </c>
      <c r="J174" s="190">
        <f t="shared" si="30"/>
        <v>-0.41365151023517566</v>
      </c>
      <c r="K174" s="189">
        <v>6.7889048991354466</v>
      </c>
      <c r="L174" s="190">
        <f t="shared" si="31"/>
        <v>1.06506928269709</v>
      </c>
      <c r="M174" s="189"/>
      <c r="N174" s="190"/>
    </row>
    <row r="175" spans="2:14" ht="15.75" x14ac:dyDescent="0.25">
      <c r="B175" s="122" t="s">
        <v>32</v>
      </c>
      <c r="C175" s="191">
        <v>6.446249620406924</v>
      </c>
      <c r="D175" s="192">
        <v>-0.31768881604195975</v>
      </c>
      <c r="E175" s="191">
        <v>6.1666010756919851</v>
      </c>
      <c r="F175" s="192">
        <f t="shared" si="30"/>
        <v>-0.27964854471493883</v>
      </c>
      <c r="G175" s="191">
        <v>6.3556792873051222</v>
      </c>
      <c r="H175" s="192">
        <f t="shared" si="30"/>
        <v>0.18907821161313709</v>
      </c>
      <c r="I175" s="191">
        <v>6.4696081948264181</v>
      </c>
      <c r="J175" s="192">
        <f t="shared" si="30"/>
        <v>0.11392890752129592</v>
      </c>
      <c r="K175" s="191">
        <v>6.7810325887953127</v>
      </c>
      <c r="L175" s="192">
        <f t="shared" si="31"/>
        <v>0.31142439396889454</v>
      </c>
      <c r="M175" s="191">
        <v>6.975988249568938</v>
      </c>
      <c r="N175" s="192">
        <v>2.5996198817077598E-3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2" t="s">
        <v>298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9.319488817891374</v>
      </c>
      <c r="D185" s="190">
        <v>-1.2973942989917422</v>
      </c>
      <c r="E185" s="189">
        <v>6.3085714285714287</v>
      </c>
      <c r="F185" s="190">
        <f t="shared" ref="F185:J187" si="32">IFERROR(E185-C185,"-")</f>
        <v>-3.0109173893199452</v>
      </c>
      <c r="G185" s="189">
        <v>8.5574162679425836</v>
      </c>
      <c r="H185" s="190">
        <f t="shared" si="32"/>
        <v>2.2488448393711549</v>
      </c>
      <c r="I185" s="189">
        <v>8.6969696969696972</v>
      </c>
      <c r="J185" s="190">
        <f t="shared" si="32"/>
        <v>0.13955342902711365</v>
      </c>
      <c r="K185" s="189">
        <v>8.8498659517426272</v>
      </c>
      <c r="L185" s="190">
        <f t="shared" ref="L185:L187" si="33">IFERROR(K185-I185,"-")</f>
        <v>0.15289625477293001</v>
      </c>
      <c r="M185" s="189">
        <v>7.8496932515337425</v>
      </c>
      <c r="N185" s="190">
        <f t="shared" ref="N185:N192" si="34">IFERROR(M185-K185,"-")</f>
        <v>-1.0001727002088847</v>
      </c>
    </row>
    <row r="186" spans="1:15" x14ac:dyDescent="0.25">
      <c r="B186" s="119" t="s">
        <v>75</v>
      </c>
      <c r="C186" s="189">
        <v>6.2897196261682247</v>
      </c>
      <c r="D186" s="190">
        <v>-3.1202803738317755</v>
      </c>
      <c r="E186" s="189">
        <v>8.6111111111111107</v>
      </c>
      <c r="F186" s="190">
        <f t="shared" si="32"/>
        <v>2.3213914849428861</v>
      </c>
      <c r="G186" s="189">
        <v>5.5938303341902316</v>
      </c>
      <c r="H186" s="190">
        <f t="shared" si="32"/>
        <v>-3.0172807769208791</v>
      </c>
      <c r="I186" s="189">
        <v>7.5101123595505621</v>
      </c>
      <c r="J186" s="190">
        <f t="shared" si="32"/>
        <v>1.9162820253603305</v>
      </c>
      <c r="K186" s="189">
        <v>7.6536796536796539</v>
      </c>
      <c r="L186" s="190">
        <f t="shared" si="33"/>
        <v>0.14356729412909175</v>
      </c>
      <c r="M186" s="189">
        <v>6.2706552706552703</v>
      </c>
      <c r="N186" s="190">
        <f t="shared" si="34"/>
        <v>-1.3830243830243836</v>
      </c>
    </row>
    <row r="187" spans="1:15" x14ac:dyDescent="0.25">
      <c r="B187" s="119" t="s">
        <v>77</v>
      </c>
      <c r="C187" s="189">
        <v>7.180616740088106</v>
      </c>
      <c r="D187" s="190">
        <v>-2.0497355634349299</v>
      </c>
      <c r="E187" s="189">
        <v>5.25</v>
      </c>
      <c r="F187" s="190">
        <f t="shared" si="32"/>
        <v>-1.930616740088106</v>
      </c>
      <c r="G187" s="189">
        <v>7.1073446327683616</v>
      </c>
      <c r="H187" s="190">
        <f t="shared" si="32"/>
        <v>1.8573446327683616</v>
      </c>
      <c r="I187" s="189">
        <v>9.2798742138364787</v>
      </c>
      <c r="J187" s="190">
        <f t="shared" si="32"/>
        <v>2.1725295810681171</v>
      </c>
      <c r="K187" s="189">
        <v>7.7043918918918921</v>
      </c>
      <c r="L187" s="190">
        <f t="shared" si="33"/>
        <v>-1.5754823219445866</v>
      </c>
      <c r="M187" s="189">
        <v>7.7165354330708658</v>
      </c>
      <c r="N187" s="190">
        <f t="shared" si="34"/>
        <v>1.2143541178973649E-2</v>
      </c>
    </row>
    <row r="188" spans="1:15" x14ac:dyDescent="0.25">
      <c r="B188" s="119" t="s">
        <v>79</v>
      </c>
      <c r="C188" s="189" t="s">
        <v>250</v>
      </c>
      <c r="D188" s="190" t="s">
        <v>250</v>
      </c>
      <c r="E188" s="189">
        <v>5.2121212121212119</v>
      </c>
      <c r="F188" s="190" t="str">
        <f>IFERROR(E188-C188,"-")</f>
        <v>-</v>
      </c>
      <c r="G188" s="189">
        <v>6.235611510791367</v>
      </c>
      <c r="H188" s="190">
        <f>IFERROR(G188-E188,"-")</f>
        <v>1.0234902986701551</v>
      </c>
      <c r="I188" s="189">
        <v>7.8366197183098594</v>
      </c>
      <c r="J188" s="190">
        <f>IFERROR(I188-G188,"-")</f>
        <v>1.6010082075184924</v>
      </c>
      <c r="K188" s="189">
        <v>8.6806930693069315</v>
      </c>
      <c r="L188" s="190">
        <f>IFERROR(K188-I188,"-")</f>
        <v>0.84407335099707215</v>
      </c>
      <c r="M188" s="189">
        <v>5.963093145869947</v>
      </c>
      <c r="N188" s="190">
        <f t="shared" si="34"/>
        <v>-2.7175999234369845</v>
      </c>
    </row>
    <row r="189" spans="1:15" x14ac:dyDescent="0.25">
      <c r="B189" s="119" t="s">
        <v>81</v>
      </c>
      <c r="C189" s="189" t="s">
        <v>250</v>
      </c>
      <c r="D189" s="190" t="s">
        <v>250</v>
      </c>
      <c r="E189" s="189">
        <v>4.8250000000000002</v>
      </c>
      <c r="F189" s="190" t="str">
        <f t="shared" ref="F189:J197" si="35">IFERROR(E189-C189,"-")</f>
        <v>-</v>
      </c>
      <c r="G189" s="189">
        <v>6.1355140186915884</v>
      </c>
      <c r="H189" s="190">
        <f t="shared" si="35"/>
        <v>1.3105140186915882</v>
      </c>
      <c r="I189" s="189">
        <v>7.5637065637065639</v>
      </c>
      <c r="J189" s="190">
        <f t="shared" si="35"/>
        <v>1.4281925450149755</v>
      </c>
      <c r="K189" s="189">
        <v>8.140703517587939</v>
      </c>
      <c r="L189" s="190">
        <f t="shared" ref="L189:L197" si="36">IFERROR(K189-I189,"-")</f>
        <v>0.57699695388137506</v>
      </c>
      <c r="M189" s="189">
        <v>11.962085308056873</v>
      </c>
      <c r="N189" s="190">
        <f t="shared" si="34"/>
        <v>3.8213817904689336</v>
      </c>
    </row>
    <row r="190" spans="1:15" x14ac:dyDescent="0.25">
      <c r="B190" s="119" t="s">
        <v>122</v>
      </c>
      <c r="C190" s="189" t="s">
        <v>250</v>
      </c>
      <c r="D190" s="190" t="s">
        <v>250</v>
      </c>
      <c r="E190" s="189">
        <v>6.8023255813953485</v>
      </c>
      <c r="F190" s="190" t="str">
        <f t="shared" si="35"/>
        <v>-</v>
      </c>
      <c r="G190" s="189">
        <v>6.709677419354839</v>
      </c>
      <c r="H190" s="190">
        <f t="shared" si="35"/>
        <v>-9.2648162040509519E-2</v>
      </c>
      <c r="I190" s="189">
        <v>7.7424657534246579</v>
      </c>
      <c r="J190" s="190">
        <f t="shared" si="35"/>
        <v>1.032788334069819</v>
      </c>
      <c r="K190" s="189">
        <v>8.120075046904315</v>
      </c>
      <c r="L190" s="190">
        <f t="shared" si="36"/>
        <v>0.3776092934796571</v>
      </c>
      <c r="M190" s="189">
        <v>7.7861842105263159</v>
      </c>
      <c r="N190" s="190">
        <f t="shared" si="34"/>
        <v>-0.3338908363779991</v>
      </c>
    </row>
    <row r="191" spans="1:15" x14ac:dyDescent="0.25">
      <c r="B191" s="119" t="s">
        <v>85</v>
      </c>
      <c r="C191" s="189" t="s">
        <v>250</v>
      </c>
      <c r="D191" s="190" t="s">
        <v>250</v>
      </c>
      <c r="E191" s="189">
        <v>9.1930693069306937</v>
      </c>
      <c r="F191" s="190" t="str">
        <f t="shared" si="35"/>
        <v>-</v>
      </c>
      <c r="G191" s="189">
        <v>7.8844696969696972</v>
      </c>
      <c r="H191" s="190">
        <f t="shared" si="35"/>
        <v>-1.3085996099609964</v>
      </c>
      <c r="I191" s="189">
        <v>6.6075036075036078</v>
      </c>
      <c r="J191" s="190">
        <f t="shared" si="35"/>
        <v>-1.2769660894660895</v>
      </c>
      <c r="K191" s="189">
        <v>7.4171974522292992</v>
      </c>
      <c r="L191" s="190">
        <f t="shared" si="36"/>
        <v>0.80969384472569139</v>
      </c>
      <c r="M191" s="189">
        <v>7.7472924187725631</v>
      </c>
      <c r="N191" s="190">
        <f t="shared" si="34"/>
        <v>0.33009496654326398</v>
      </c>
    </row>
    <row r="192" spans="1:15" x14ac:dyDescent="0.25">
      <c r="B192" s="119" t="s">
        <v>87</v>
      </c>
      <c r="C192" s="189">
        <v>5.0167286245353164</v>
      </c>
      <c r="D192" s="190">
        <v>-5.0937976912541565</v>
      </c>
      <c r="E192" s="189">
        <v>4.776859504132231</v>
      </c>
      <c r="F192" s="190">
        <f t="shared" si="35"/>
        <v>-0.23986912040308539</v>
      </c>
      <c r="G192" s="189">
        <v>8.9580152671755719</v>
      </c>
      <c r="H192" s="190">
        <f t="shared" si="35"/>
        <v>4.1811557630433409</v>
      </c>
      <c r="I192" s="189">
        <v>7.5533199195171026</v>
      </c>
      <c r="J192" s="190">
        <f t="shared" si="35"/>
        <v>-1.4046953476584694</v>
      </c>
      <c r="K192" s="189">
        <v>6.4814814814814818</v>
      </c>
      <c r="L192" s="190">
        <f t="shared" si="36"/>
        <v>-1.0718384380356207</v>
      </c>
      <c r="M192" s="189">
        <v>7.8896321070234112</v>
      </c>
      <c r="N192" s="190">
        <f t="shared" si="34"/>
        <v>1.4081506255419294</v>
      </c>
    </row>
    <row r="193" spans="2:15" x14ac:dyDescent="0.25">
      <c r="B193" s="119" t="s">
        <v>89</v>
      </c>
      <c r="C193" s="189">
        <v>6.0535714285714288</v>
      </c>
      <c r="D193" s="190">
        <v>-3.185034469551896</v>
      </c>
      <c r="E193" s="189">
        <v>6.3159999999999998</v>
      </c>
      <c r="F193" s="190">
        <f t="shared" si="35"/>
        <v>0.26242857142857101</v>
      </c>
      <c r="G193" s="189">
        <v>7.1208459214501509</v>
      </c>
      <c r="H193" s="190">
        <f t="shared" si="35"/>
        <v>0.8048459214501511</v>
      </c>
      <c r="I193" s="189">
        <v>7.6696165191740411</v>
      </c>
      <c r="J193" s="190">
        <f t="shared" si="35"/>
        <v>0.54877059772389014</v>
      </c>
      <c r="K193" s="189">
        <v>7.8940092165898621</v>
      </c>
      <c r="L193" s="190">
        <f t="shared" si="36"/>
        <v>0.22439269741582102</v>
      </c>
      <c r="M193" s="189"/>
      <c r="N193" s="190"/>
    </row>
    <row r="194" spans="2:15" x14ac:dyDescent="0.25">
      <c r="B194" s="119" t="s">
        <v>91</v>
      </c>
      <c r="C194" s="189">
        <v>7.6309523809523814</v>
      </c>
      <c r="D194" s="190">
        <v>-1.2109593837535009</v>
      </c>
      <c r="E194" s="189">
        <v>5.9019607843137258</v>
      </c>
      <c r="F194" s="190">
        <f t="shared" si="35"/>
        <v>-1.7289915966386555</v>
      </c>
      <c r="G194" s="189">
        <v>6.3746701846965701</v>
      </c>
      <c r="H194" s="190">
        <f t="shared" si="35"/>
        <v>0.47270940038284426</v>
      </c>
      <c r="I194" s="189">
        <v>6.2601880877742948</v>
      </c>
      <c r="J194" s="190">
        <f t="shared" si="35"/>
        <v>-0.11448209692227529</v>
      </c>
      <c r="K194" s="189">
        <v>6.36</v>
      </c>
      <c r="L194" s="190">
        <f t="shared" si="36"/>
        <v>9.9811912225705512E-2</v>
      </c>
      <c r="M194" s="189"/>
      <c r="N194" s="190"/>
    </row>
    <row r="195" spans="2:15" x14ac:dyDescent="0.25">
      <c r="B195" s="119" t="s">
        <v>93</v>
      </c>
      <c r="C195" s="189">
        <v>5.4861111111111107</v>
      </c>
      <c r="D195" s="190">
        <v>-3.2607638888888886</v>
      </c>
      <c r="E195" s="189">
        <v>7.4267515923566876</v>
      </c>
      <c r="F195" s="190">
        <f t="shared" si="35"/>
        <v>1.9406404812455769</v>
      </c>
      <c r="G195" s="189">
        <v>7.4951456310679614</v>
      </c>
      <c r="H195" s="190">
        <f t="shared" si="35"/>
        <v>6.8394038711273808E-2</v>
      </c>
      <c r="I195" s="189">
        <v>7.8169336384439356</v>
      </c>
      <c r="J195" s="190">
        <f t="shared" si="35"/>
        <v>0.32178800737597424</v>
      </c>
      <c r="K195" s="189">
        <v>6.4905660377358494</v>
      </c>
      <c r="L195" s="190">
        <f t="shared" si="36"/>
        <v>-1.3263676007080862</v>
      </c>
      <c r="M195" s="189"/>
      <c r="N195" s="190"/>
    </row>
    <row r="196" spans="2:15" x14ac:dyDescent="0.25">
      <c r="B196" s="119" t="s">
        <v>95</v>
      </c>
      <c r="C196" s="189">
        <v>5.2301587301587302</v>
      </c>
      <c r="D196" s="190">
        <v>-3.5128968253968251</v>
      </c>
      <c r="E196" s="189">
        <v>5.7030965391621127</v>
      </c>
      <c r="F196" s="190">
        <f t="shared" si="35"/>
        <v>0.47293780900338245</v>
      </c>
      <c r="G196" s="189">
        <v>6.3891213389121342</v>
      </c>
      <c r="H196" s="190">
        <f t="shared" si="35"/>
        <v>0.68602479975002151</v>
      </c>
      <c r="I196" s="189">
        <v>6.9157088122605366</v>
      </c>
      <c r="J196" s="190">
        <f t="shared" si="35"/>
        <v>0.52658747334840239</v>
      </c>
      <c r="K196" s="189">
        <v>6.6901408450704229</v>
      </c>
      <c r="L196" s="190">
        <f t="shared" si="36"/>
        <v>-0.22556796719011363</v>
      </c>
      <c r="M196" s="189"/>
      <c r="N196" s="190"/>
    </row>
    <row r="197" spans="2:15" ht="15.75" x14ac:dyDescent="0.25">
      <c r="B197" s="122" t="s">
        <v>32</v>
      </c>
      <c r="C197" s="191">
        <v>6.4966408268733851</v>
      </c>
      <c r="D197" s="192">
        <v>-2.7802822500496926</v>
      </c>
      <c r="E197" s="191">
        <v>6.2224880382775121</v>
      </c>
      <c r="F197" s="192">
        <f t="shared" si="35"/>
        <v>-0.274152788595873</v>
      </c>
      <c r="G197" s="191">
        <v>7.0339242722696431</v>
      </c>
      <c r="H197" s="192">
        <f t="shared" si="35"/>
        <v>0.81143623399213105</v>
      </c>
      <c r="I197" s="191">
        <v>7.4551912568306014</v>
      </c>
      <c r="J197" s="192">
        <f t="shared" si="35"/>
        <v>0.42126698456095824</v>
      </c>
      <c r="K197" s="191">
        <v>7.5349631493798306</v>
      </c>
      <c r="L197" s="192">
        <f t="shared" si="36"/>
        <v>7.9771892549229229E-2</v>
      </c>
      <c r="M197" s="191">
        <v>7.5575959933222041</v>
      </c>
      <c r="N197" s="192">
        <v>-0.27087026434650774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299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6.4727793696275073</v>
      </c>
      <c r="D207" s="190">
        <v>-2.5635842667361297</v>
      </c>
      <c r="E207" s="189">
        <v>6</v>
      </c>
      <c r="F207" s="190">
        <f t="shared" ref="F207:J209" si="37">IFERROR(E207-C207,"-")</f>
        <v>-0.47277936962750733</v>
      </c>
      <c r="G207" s="189">
        <v>5.4202586206896548</v>
      </c>
      <c r="H207" s="190">
        <f t="shared" si="37"/>
        <v>-0.5797413793103452</v>
      </c>
      <c r="I207" s="189">
        <v>7.4215976331360949</v>
      </c>
      <c r="J207" s="190">
        <f t="shared" si="37"/>
        <v>2.0013390124464401</v>
      </c>
      <c r="K207" s="189">
        <v>10.036101083032491</v>
      </c>
      <c r="L207" s="190">
        <f t="shared" ref="L207:L209" si="38">IFERROR(K207-I207,"-")</f>
        <v>2.6145034498963966</v>
      </c>
      <c r="M207" s="189">
        <v>8.822265625</v>
      </c>
      <c r="N207" s="190">
        <f t="shared" ref="N207:N214" si="39">IFERROR(M207-K207,"-")</f>
        <v>-1.2138354580324915</v>
      </c>
    </row>
    <row r="208" spans="2:15" x14ac:dyDescent="0.25">
      <c r="B208" s="119" t="s">
        <v>75</v>
      </c>
      <c r="C208" s="189">
        <v>7.0763358778625953</v>
      </c>
      <c r="D208" s="190">
        <v>-1.5368716693072155</v>
      </c>
      <c r="E208" s="189">
        <v>2.86046511627907</v>
      </c>
      <c r="F208" s="190">
        <f t="shared" si="37"/>
        <v>-4.2158707615835258</v>
      </c>
      <c r="G208" s="189">
        <v>5.7116883116883113</v>
      </c>
      <c r="H208" s="190">
        <f t="shared" si="37"/>
        <v>2.8512231954092413</v>
      </c>
      <c r="I208" s="189">
        <v>6.1691078561917445</v>
      </c>
      <c r="J208" s="190">
        <f t="shared" si="37"/>
        <v>0.45741954450343325</v>
      </c>
      <c r="K208" s="189">
        <v>9.6203288490284002</v>
      </c>
      <c r="L208" s="190">
        <f t="shared" si="38"/>
        <v>3.4512209928366557</v>
      </c>
      <c r="M208" s="189">
        <v>6.4498525073746311</v>
      </c>
      <c r="N208" s="190">
        <f t="shared" si="39"/>
        <v>-3.1704763416537691</v>
      </c>
    </row>
    <row r="209" spans="2:15" x14ac:dyDescent="0.25">
      <c r="B209" s="119" t="s">
        <v>77</v>
      </c>
      <c r="C209" s="189">
        <v>8.3571428571428577</v>
      </c>
      <c r="D209" s="190">
        <v>0.56175380815150344</v>
      </c>
      <c r="E209" s="189">
        <v>5.5</v>
      </c>
      <c r="F209" s="190">
        <f t="shared" si="37"/>
        <v>-2.8571428571428577</v>
      </c>
      <c r="G209" s="189">
        <v>6.5864527629233516</v>
      </c>
      <c r="H209" s="190">
        <f t="shared" si="37"/>
        <v>1.0864527629233516</v>
      </c>
      <c r="I209" s="189">
        <v>7.4685534591194971</v>
      </c>
      <c r="J209" s="190">
        <f t="shared" si="37"/>
        <v>0.88210069619614551</v>
      </c>
      <c r="K209" s="189">
        <v>10.040567951318458</v>
      </c>
      <c r="L209" s="190">
        <f t="shared" si="38"/>
        <v>2.5720144921989609</v>
      </c>
      <c r="M209" s="189">
        <v>7.5100548446069473</v>
      </c>
      <c r="N209" s="190">
        <f t="shared" si="39"/>
        <v>-2.5305131067115108</v>
      </c>
    </row>
    <row r="210" spans="2:15" x14ac:dyDescent="0.25">
      <c r="B210" s="119" t="s">
        <v>79</v>
      </c>
      <c r="C210" s="189" t="s">
        <v>250</v>
      </c>
      <c r="D210" s="190" t="s">
        <v>250</v>
      </c>
      <c r="E210" s="189">
        <v>2.84</v>
      </c>
      <c r="F210" s="190" t="str">
        <f>IFERROR(E210-C210,"-")</f>
        <v>-</v>
      </c>
      <c r="G210" s="189">
        <v>5.3230912476722532</v>
      </c>
      <c r="H210" s="190">
        <f>IFERROR(G210-E210,"-")</f>
        <v>2.4830912476722533</v>
      </c>
      <c r="I210" s="189">
        <v>7.0227048371174732</v>
      </c>
      <c r="J210" s="190">
        <f>IFERROR(I210-G210,"-")</f>
        <v>1.69961358944522</v>
      </c>
      <c r="K210" s="189">
        <v>8.3473684210526322</v>
      </c>
      <c r="L210" s="190">
        <f>IFERROR(K210-I210,"-")</f>
        <v>1.324663583935159</v>
      </c>
      <c r="M210" s="189">
        <v>7.1983050847457628</v>
      </c>
      <c r="N210" s="190">
        <f t="shared" si="39"/>
        <v>-1.1490633363068694</v>
      </c>
    </row>
    <row r="211" spans="2:15" x14ac:dyDescent="0.25">
      <c r="B211" s="119" t="s">
        <v>81</v>
      </c>
      <c r="C211" s="189" t="s">
        <v>250</v>
      </c>
      <c r="D211" s="190" t="s">
        <v>250</v>
      </c>
      <c r="E211" s="189">
        <v>4.5</v>
      </c>
      <c r="F211" s="190" t="str">
        <f t="shared" ref="F211:J219" si="40">IFERROR(E211-C211,"-")</f>
        <v>-</v>
      </c>
      <c r="G211" s="189">
        <v>7.1088270858524787</v>
      </c>
      <c r="H211" s="190">
        <f t="shared" si="40"/>
        <v>2.6088270858524787</v>
      </c>
      <c r="I211" s="189">
        <v>11.213178294573643</v>
      </c>
      <c r="J211" s="190">
        <f t="shared" si="40"/>
        <v>4.1043512087211642</v>
      </c>
      <c r="K211" s="189">
        <v>10.84819734345351</v>
      </c>
      <c r="L211" s="190">
        <f t="shared" ref="L211:L219" si="41">IFERROR(K211-I211,"-")</f>
        <v>-0.36498095112013296</v>
      </c>
      <c r="M211" s="189">
        <v>11.260714285714286</v>
      </c>
      <c r="N211" s="190">
        <f t="shared" si="39"/>
        <v>0.41251694226077618</v>
      </c>
    </row>
    <row r="212" spans="2:15" x14ac:dyDescent="0.25">
      <c r="B212" s="119" t="s">
        <v>83</v>
      </c>
      <c r="C212" s="189" t="s">
        <v>250</v>
      </c>
      <c r="D212" s="190" t="s">
        <v>250</v>
      </c>
      <c r="E212" s="189">
        <v>8.8541666666666661</v>
      </c>
      <c r="F212" s="190" t="str">
        <f t="shared" si="40"/>
        <v>-</v>
      </c>
      <c r="G212" s="189">
        <v>6.1521084337349397</v>
      </c>
      <c r="H212" s="190">
        <f t="shared" si="40"/>
        <v>-2.7020582329317264</v>
      </c>
      <c r="I212" s="189">
        <v>11.01419878296146</v>
      </c>
      <c r="J212" s="190">
        <f t="shared" si="40"/>
        <v>4.8620903492265199</v>
      </c>
      <c r="K212" s="189">
        <v>12.085648148148149</v>
      </c>
      <c r="L212" s="190">
        <f t="shared" si="41"/>
        <v>1.0714493651866892</v>
      </c>
      <c r="M212" s="189">
        <v>9.2015113350125937</v>
      </c>
      <c r="N212" s="190">
        <f t="shared" si="39"/>
        <v>-2.8841368131355551</v>
      </c>
    </row>
    <row r="213" spans="2:15" x14ac:dyDescent="0.25">
      <c r="B213" s="119" t="s">
        <v>85</v>
      </c>
      <c r="C213" s="189" t="s">
        <v>250</v>
      </c>
      <c r="D213" s="190" t="s">
        <v>250</v>
      </c>
      <c r="E213" s="189">
        <v>4.8</v>
      </c>
      <c r="F213" s="190" t="str">
        <f t="shared" si="40"/>
        <v>-</v>
      </c>
      <c r="G213" s="189">
        <v>6.0893952673093779</v>
      </c>
      <c r="H213" s="190">
        <f t="shared" si="40"/>
        <v>1.289395267309378</v>
      </c>
      <c r="I213" s="189">
        <v>9.6335260115606935</v>
      </c>
      <c r="J213" s="190">
        <f t="shared" si="40"/>
        <v>3.5441307442513157</v>
      </c>
      <c r="K213" s="189">
        <v>9.9510357815442561</v>
      </c>
      <c r="L213" s="190">
        <f t="shared" si="41"/>
        <v>0.31750976998356251</v>
      </c>
      <c r="M213" s="189">
        <v>10.435852372583479</v>
      </c>
      <c r="N213" s="190">
        <f t="shared" si="39"/>
        <v>0.48481659103922325</v>
      </c>
    </row>
    <row r="214" spans="2:15" x14ac:dyDescent="0.25">
      <c r="B214" s="119" t="s">
        <v>87</v>
      </c>
      <c r="C214" s="189">
        <v>8.0295857988165675</v>
      </c>
      <c r="D214" s="190">
        <v>-4.0315762806941358</v>
      </c>
      <c r="E214" s="189">
        <v>7.5269461077844309</v>
      </c>
      <c r="F214" s="190">
        <f t="shared" si="40"/>
        <v>-0.50263969103213668</v>
      </c>
      <c r="G214" s="189">
        <v>5.9843363561417968</v>
      </c>
      <c r="H214" s="190">
        <f t="shared" si="40"/>
        <v>-1.542609751642634</v>
      </c>
      <c r="I214" s="189">
        <v>10.585014409221902</v>
      </c>
      <c r="J214" s="190">
        <f t="shared" si="40"/>
        <v>4.600678053080105</v>
      </c>
      <c r="K214" s="189">
        <v>9.5925196850393704</v>
      </c>
      <c r="L214" s="190">
        <f t="shared" si="41"/>
        <v>-0.99249472418253148</v>
      </c>
      <c r="M214" s="189">
        <v>14.211640211640212</v>
      </c>
      <c r="N214" s="190">
        <f t="shared" si="39"/>
        <v>4.6191205266008417</v>
      </c>
    </row>
    <row r="215" spans="2:15" x14ac:dyDescent="0.25">
      <c r="B215" s="119" t="s">
        <v>89</v>
      </c>
      <c r="C215" s="189">
        <v>28.5</v>
      </c>
      <c r="D215" s="190">
        <v>19.409620991253647</v>
      </c>
      <c r="E215" s="189">
        <v>4.8483965014577262</v>
      </c>
      <c r="F215" s="190">
        <f t="shared" si="40"/>
        <v>-23.651603498542272</v>
      </c>
      <c r="G215" s="189">
        <v>7.141089108910891</v>
      </c>
      <c r="H215" s="190">
        <f t="shared" si="40"/>
        <v>2.2926926074531648</v>
      </c>
      <c r="I215" s="189">
        <v>9.3552795031055904</v>
      </c>
      <c r="J215" s="190">
        <f t="shared" si="40"/>
        <v>2.2141903941946994</v>
      </c>
      <c r="K215" s="189">
        <v>8.4372197309417043</v>
      </c>
      <c r="L215" s="190">
        <f t="shared" si="41"/>
        <v>-0.91805977216388612</v>
      </c>
      <c r="M215" s="189"/>
      <c r="N215" s="190"/>
    </row>
    <row r="216" spans="2:15" x14ac:dyDescent="0.25">
      <c r="B216" s="119" t="s">
        <v>91</v>
      </c>
      <c r="C216" s="189">
        <v>4.5789473684210522</v>
      </c>
      <c r="D216" s="190">
        <v>-4.5014384836689798</v>
      </c>
      <c r="E216" s="189">
        <v>5.0696202531645573</v>
      </c>
      <c r="F216" s="190">
        <f t="shared" si="40"/>
        <v>0.49067288474350512</v>
      </c>
      <c r="G216" s="189">
        <v>6.2877291960507762</v>
      </c>
      <c r="H216" s="190">
        <f t="shared" si="40"/>
        <v>1.2181089428862188</v>
      </c>
      <c r="I216" s="189">
        <v>9.9650067294751015</v>
      </c>
      <c r="J216" s="190">
        <f t="shared" si="40"/>
        <v>3.6772775334243253</v>
      </c>
      <c r="K216" s="189">
        <v>7.2849002849002851</v>
      </c>
      <c r="L216" s="190">
        <f t="shared" si="41"/>
        <v>-2.6801064445748164</v>
      </c>
      <c r="M216" s="189"/>
      <c r="N216" s="190"/>
    </row>
    <row r="217" spans="2:15" x14ac:dyDescent="0.25">
      <c r="B217" s="119" t="s">
        <v>93</v>
      </c>
      <c r="C217" s="189">
        <v>5.7807017543859649</v>
      </c>
      <c r="D217" s="190">
        <v>-1.4174689773213522</v>
      </c>
      <c r="E217" s="189">
        <v>5.1133200795228628</v>
      </c>
      <c r="F217" s="190">
        <f t="shared" si="40"/>
        <v>-0.66738167486310207</v>
      </c>
      <c r="G217" s="189">
        <v>5.8250773993808052</v>
      </c>
      <c r="H217" s="190">
        <f t="shared" si="40"/>
        <v>0.71175731985794233</v>
      </c>
      <c r="I217" s="189">
        <v>7.9652294853963834</v>
      </c>
      <c r="J217" s="190">
        <f t="shared" si="40"/>
        <v>2.1401520860155783</v>
      </c>
      <c r="K217" s="189">
        <v>5.5432300163132133</v>
      </c>
      <c r="L217" s="190">
        <f t="shared" si="41"/>
        <v>-2.4219994690831701</v>
      </c>
      <c r="M217" s="189"/>
      <c r="N217" s="190"/>
    </row>
    <row r="218" spans="2:15" x14ac:dyDescent="0.25">
      <c r="B218" s="119" t="s">
        <v>95</v>
      </c>
      <c r="C218" s="189">
        <v>6.3580246913580245</v>
      </c>
      <c r="D218" s="190">
        <v>-3.4590484793736822</v>
      </c>
      <c r="E218" s="189">
        <v>4.9749715585893064</v>
      </c>
      <c r="F218" s="190">
        <f t="shared" si="40"/>
        <v>-1.3830531327687181</v>
      </c>
      <c r="G218" s="189">
        <v>6.2163461538461542</v>
      </c>
      <c r="H218" s="190">
        <f t="shared" si="40"/>
        <v>1.2413745952568478</v>
      </c>
      <c r="I218" s="189">
        <v>9.3677419354838705</v>
      </c>
      <c r="J218" s="190">
        <f t="shared" si="40"/>
        <v>3.1513957816377163</v>
      </c>
      <c r="K218" s="189">
        <v>7.8854805725971371</v>
      </c>
      <c r="L218" s="190">
        <f t="shared" si="41"/>
        <v>-1.4822613628867334</v>
      </c>
      <c r="M218" s="189"/>
      <c r="N218" s="190"/>
    </row>
    <row r="219" spans="2:15" ht="15.75" x14ac:dyDescent="0.25">
      <c r="B219" s="122" t="s">
        <v>32</v>
      </c>
      <c r="C219" s="191">
        <v>7.0369206598586018</v>
      </c>
      <c r="D219" s="192">
        <v>-2.785076811696392</v>
      </c>
      <c r="E219" s="191">
        <v>5.1207054512139258</v>
      </c>
      <c r="F219" s="192">
        <f t="shared" si="40"/>
        <v>-1.916215208644676</v>
      </c>
      <c r="G219" s="191">
        <v>6.1094831911690921</v>
      </c>
      <c r="H219" s="192">
        <f t="shared" si="40"/>
        <v>0.98877773995516627</v>
      </c>
      <c r="I219" s="191">
        <v>8.8479387249380483</v>
      </c>
      <c r="J219" s="192">
        <f t="shared" si="40"/>
        <v>2.7384555337689562</v>
      </c>
      <c r="K219" s="191">
        <v>9.0189776553412919</v>
      </c>
      <c r="L219" s="192">
        <f t="shared" si="41"/>
        <v>0.17103893040324358</v>
      </c>
      <c r="M219" s="191">
        <v>8.9498861047835998</v>
      </c>
      <c r="N219" s="192">
        <v>-1.0405434003517868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2" t="s">
        <v>298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9.319488817891374</v>
      </c>
      <c r="D229" s="190">
        <v>-1.2973942989917422</v>
      </c>
      <c r="E229" s="189">
        <v>6.3085714285714287</v>
      </c>
      <c r="F229" s="190">
        <f t="shared" ref="F229:J231" si="42">IFERROR(E229-C229,"-")</f>
        <v>-3.0109173893199452</v>
      </c>
      <c r="G229" s="189">
        <v>8.5574162679425836</v>
      </c>
      <c r="H229" s="190">
        <f t="shared" si="42"/>
        <v>2.2488448393711549</v>
      </c>
      <c r="I229" s="189">
        <v>8.6969696969696972</v>
      </c>
      <c r="J229" s="190">
        <f t="shared" si="42"/>
        <v>0.13955342902711365</v>
      </c>
      <c r="K229" s="189">
        <v>8.8498659517426272</v>
      </c>
      <c r="L229" s="190">
        <f t="shared" ref="L229:L231" si="43">IFERROR(K229-I229,"-")</f>
        <v>0.15289625477293001</v>
      </c>
      <c r="M229" s="189">
        <v>7.8496932515337425</v>
      </c>
      <c r="N229" s="190">
        <f t="shared" ref="N229:N236" si="44">IFERROR(M229-K229,"-")</f>
        <v>-1.0001727002088847</v>
      </c>
    </row>
    <row r="230" spans="2:15" x14ac:dyDescent="0.25">
      <c r="B230" s="119" t="s">
        <v>75</v>
      </c>
      <c r="C230" s="189">
        <v>6.2897196261682247</v>
      </c>
      <c r="D230" s="190">
        <v>-3.1202803738317755</v>
      </c>
      <c r="E230" s="189">
        <v>8.6111111111111107</v>
      </c>
      <c r="F230" s="190">
        <f t="shared" si="42"/>
        <v>2.3213914849428861</v>
      </c>
      <c r="G230" s="189">
        <v>5.5938303341902316</v>
      </c>
      <c r="H230" s="190">
        <f t="shared" si="42"/>
        <v>-3.0172807769208791</v>
      </c>
      <c r="I230" s="189">
        <v>7.5101123595505621</v>
      </c>
      <c r="J230" s="190">
        <f t="shared" si="42"/>
        <v>1.9162820253603305</v>
      </c>
      <c r="K230" s="189">
        <v>7.6536796536796539</v>
      </c>
      <c r="L230" s="190">
        <f t="shared" si="43"/>
        <v>0.14356729412909175</v>
      </c>
      <c r="M230" s="189">
        <v>6.2706552706552703</v>
      </c>
      <c r="N230" s="190">
        <f t="shared" si="44"/>
        <v>-1.3830243830243836</v>
      </c>
    </row>
    <row r="231" spans="2:15" x14ac:dyDescent="0.25">
      <c r="B231" s="119" t="s">
        <v>77</v>
      </c>
      <c r="C231" s="189">
        <v>7.180616740088106</v>
      </c>
      <c r="D231" s="190">
        <v>-2.0497355634349299</v>
      </c>
      <c r="E231" s="189">
        <v>5.25</v>
      </c>
      <c r="F231" s="190">
        <f t="shared" si="42"/>
        <v>-1.930616740088106</v>
      </c>
      <c r="G231" s="189">
        <v>7.1073446327683616</v>
      </c>
      <c r="H231" s="190">
        <f t="shared" si="42"/>
        <v>1.8573446327683616</v>
      </c>
      <c r="I231" s="189">
        <v>9.2798742138364787</v>
      </c>
      <c r="J231" s="190">
        <f t="shared" si="42"/>
        <v>2.1725295810681171</v>
      </c>
      <c r="K231" s="189">
        <v>7.7043918918918921</v>
      </c>
      <c r="L231" s="190">
        <f t="shared" si="43"/>
        <v>-1.5754823219445866</v>
      </c>
      <c r="M231" s="189">
        <v>7.7165354330708658</v>
      </c>
      <c r="N231" s="190">
        <f t="shared" si="44"/>
        <v>1.2143541178973649E-2</v>
      </c>
    </row>
    <row r="232" spans="2:15" x14ac:dyDescent="0.25">
      <c r="B232" s="119" t="s">
        <v>79</v>
      </c>
      <c r="C232" s="189" t="s">
        <v>250</v>
      </c>
      <c r="D232" s="190" t="s">
        <v>250</v>
      </c>
      <c r="E232" s="189">
        <v>5.2121212121212119</v>
      </c>
      <c r="F232" s="190" t="str">
        <f>IFERROR(E232-C232,"-")</f>
        <v>-</v>
      </c>
      <c r="G232" s="189">
        <v>6.235611510791367</v>
      </c>
      <c r="H232" s="190">
        <f>IFERROR(G232-E232,"-")</f>
        <v>1.0234902986701551</v>
      </c>
      <c r="I232" s="189">
        <v>7.8366197183098594</v>
      </c>
      <c r="J232" s="190">
        <f>IFERROR(I232-G232,"-")</f>
        <v>1.6010082075184924</v>
      </c>
      <c r="K232" s="189">
        <v>8.6806930693069315</v>
      </c>
      <c r="L232" s="190">
        <f>IFERROR(K232-I232,"-")</f>
        <v>0.84407335099707215</v>
      </c>
      <c r="M232" s="189">
        <v>5.963093145869947</v>
      </c>
      <c r="N232" s="190">
        <f t="shared" si="44"/>
        <v>-2.7175999234369845</v>
      </c>
    </row>
    <row r="233" spans="2:15" x14ac:dyDescent="0.25">
      <c r="B233" s="119" t="s">
        <v>81</v>
      </c>
      <c r="C233" s="189" t="s">
        <v>250</v>
      </c>
      <c r="D233" s="190" t="s">
        <v>250</v>
      </c>
      <c r="E233" s="189">
        <v>4.8250000000000002</v>
      </c>
      <c r="F233" s="190" t="str">
        <f t="shared" ref="F233:J241" si="45">IFERROR(E233-C233,"-")</f>
        <v>-</v>
      </c>
      <c r="G233" s="189">
        <v>6.1355140186915884</v>
      </c>
      <c r="H233" s="190">
        <f t="shared" si="45"/>
        <v>1.3105140186915882</v>
      </c>
      <c r="I233" s="189">
        <v>7.5637065637065639</v>
      </c>
      <c r="J233" s="190">
        <f t="shared" si="45"/>
        <v>1.4281925450149755</v>
      </c>
      <c r="K233" s="189">
        <v>8.140703517587939</v>
      </c>
      <c r="L233" s="190">
        <f t="shared" ref="L233:L241" si="46">IFERROR(K233-I233,"-")</f>
        <v>0.57699695388137506</v>
      </c>
      <c r="M233" s="189">
        <v>11.962085308056873</v>
      </c>
      <c r="N233" s="190">
        <f t="shared" si="44"/>
        <v>3.8213817904689336</v>
      </c>
    </row>
    <row r="234" spans="2:15" x14ac:dyDescent="0.25">
      <c r="B234" s="119" t="s">
        <v>83</v>
      </c>
      <c r="C234" s="189" t="s">
        <v>250</v>
      </c>
      <c r="D234" s="190" t="s">
        <v>250</v>
      </c>
      <c r="E234" s="189">
        <v>6.8023255813953485</v>
      </c>
      <c r="F234" s="190" t="str">
        <f t="shared" si="45"/>
        <v>-</v>
      </c>
      <c r="G234" s="189">
        <v>6.709677419354839</v>
      </c>
      <c r="H234" s="190">
        <f t="shared" si="45"/>
        <v>-9.2648162040509519E-2</v>
      </c>
      <c r="I234" s="189">
        <v>7.7424657534246579</v>
      </c>
      <c r="J234" s="190">
        <f t="shared" si="45"/>
        <v>1.032788334069819</v>
      </c>
      <c r="K234" s="189">
        <v>8.120075046904315</v>
      </c>
      <c r="L234" s="190">
        <f t="shared" si="46"/>
        <v>0.3776092934796571</v>
      </c>
      <c r="M234" s="189">
        <v>7.7861842105263159</v>
      </c>
      <c r="N234" s="190">
        <f t="shared" si="44"/>
        <v>-0.3338908363779991</v>
      </c>
    </row>
    <row r="235" spans="2:15" x14ac:dyDescent="0.25">
      <c r="B235" s="119" t="s">
        <v>85</v>
      </c>
      <c r="C235" s="189" t="s">
        <v>250</v>
      </c>
      <c r="D235" s="190" t="s">
        <v>250</v>
      </c>
      <c r="E235" s="189">
        <v>9.1930693069306937</v>
      </c>
      <c r="F235" s="190" t="str">
        <f t="shared" si="45"/>
        <v>-</v>
      </c>
      <c r="G235" s="189">
        <v>7.8844696969696972</v>
      </c>
      <c r="H235" s="190">
        <f t="shared" si="45"/>
        <v>-1.3085996099609964</v>
      </c>
      <c r="I235" s="189">
        <v>6.6075036075036078</v>
      </c>
      <c r="J235" s="190">
        <f t="shared" si="45"/>
        <v>-1.2769660894660895</v>
      </c>
      <c r="K235" s="189">
        <v>7.4171974522292992</v>
      </c>
      <c r="L235" s="190">
        <f t="shared" si="46"/>
        <v>0.80969384472569139</v>
      </c>
      <c r="M235" s="189">
        <v>7.7472924187725631</v>
      </c>
      <c r="N235" s="190">
        <f t="shared" si="44"/>
        <v>0.33009496654326398</v>
      </c>
    </row>
    <row r="236" spans="2:15" x14ac:dyDescent="0.25">
      <c r="B236" s="119" t="s">
        <v>87</v>
      </c>
      <c r="C236" s="189">
        <v>5.0167286245353164</v>
      </c>
      <c r="D236" s="190">
        <v>-5.0937976912541565</v>
      </c>
      <c r="E236" s="189">
        <v>4.776859504132231</v>
      </c>
      <c r="F236" s="190">
        <f t="shared" si="45"/>
        <v>-0.23986912040308539</v>
      </c>
      <c r="G236" s="189">
        <v>8.9580152671755719</v>
      </c>
      <c r="H236" s="190">
        <f t="shared" si="45"/>
        <v>4.1811557630433409</v>
      </c>
      <c r="I236" s="189">
        <v>7.5533199195171026</v>
      </c>
      <c r="J236" s="190">
        <f t="shared" si="45"/>
        <v>-1.4046953476584694</v>
      </c>
      <c r="K236" s="189">
        <v>6.4814814814814818</v>
      </c>
      <c r="L236" s="190">
        <f t="shared" si="46"/>
        <v>-1.0718384380356207</v>
      </c>
      <c r="M236" s="189">
        <v>7.8896321070234112</v>
      </c>
      <c r="N236" s="190">
        <f t="shared" si="44"/>
        <v>1.4081506255419294</v>
      </c>
    </row>
    <row r="237" spans="2:15" x14ac:dyDescent="0.25">
      <c r="B237" s="119" t="s">
        <v>89</v>
      </c>
      <c r="C237" s="189">
        <v>6.0535714285714288</v>
      </c>
      <c r="D237" s="190">
        <v>-3.185034469551896</v>
      </c>
      <c r="E237" s="189">
        <v>6.3159999999999998</v>
      </c>
      <c r="F237" s="190">
        <f t="shared" si="45"/>
        <v>0.26242857142857101</v>
      </c>
      <c r="G237" s="189">
        <v>7.1208459214501509</v>
      </c>
      <c r="H237" s="190">
        <f t="shared" si="45"/>
        <v>0.8048459214501511</v>
      </c>
      <c r="I237" s="189">
        <v>7.6696165191740411</v>
      </c>
      <c r="J237" s="190">
        <f t="shared" si="45"/>
        <v>0.54877059772389014</v>
      </c>
      <c r="K237" s="189">
        <v>7.8940092165898621</v>
      </c>
      <c r="L237" s="190">
        <f t="shared" si="46"/>
        <v>0.22439269741582102</v>
      </c>
      <c r="M237" s="189"/>
      <c r="N237" s="190"/>
    </row>
    <row r="238" spans="2:15" x14ac:dyDescent="0.25">
      <c r="B238" s="119" t="s">
        <v>91</v>
      </c>
      <c r="C238" s="189">
        <v>7.6309523809523814</v>
      </c>
      <c r="D238" s="190">
        <v>-1.2109593837535009</v>
      </c>
      <c r="E238" s="189">
        <v>5.9019607843137258</v>
      </c>
      <c r="F238" s="190">
        <f t="shared" si="45"/>
        <v>-1.7289915966386555</v>
      </c>
      <c r="G238" s="189">
        <v>6.3746701846965701</v>
      </c>
      <c r="H238" s="190">
        <f t="shared" si="45"/>
        <v>0.47270940038284426</v>
      </c>
      <c r="I238" s="189">
        <v>6.2601880877742948</v>
      </c>
      <c r="J238" s="190">
        <f t="shared" si="45"/>
        <v>-0.11448209692227529</v>
      </c>
      <c r="K238" s="189">
        <v>6.36</v>
      </c>
      <c r="L238" s="190">
        <f t="shared" si="46"/>
        <v>9.9811912225705512E-2</v>
      </c>
      <c r="M238" s="189"/>
      <c r="N238" s="190"/>
    </row>
    <row r="239" spans="2:15" x14ac:dyDescent="0.25">
      <c r="B239" s="119" t="s">
        <v>93</v>
      </c>
      <c r="C239" s="189">
        <v>5.4861111111111107</v>
      </c>
      <c r="D239" s="190">
        <v>-3.2607638888888886</v>
      </c>
      <c r="E239" s="189">
        <v>7.4267515923566876</v>
      </c>
      <c r="F239" s="190">
        <f t="shared" si="45"/>
        <v>1.9406404812455769</v>
      </c>
      <c r="G239" s="189">
        <v>7.4951456310679614</v>
      </c>
      <c r="H239" s="190">
        <f t="shared" si="45"/>
        <v>6.8394038711273808E-2</v>
      </c>
      <c r="I239" s="189">
        <v>7.8169336384439356</v>
      </c>
      <c r="J239" s="190">
        <f t="shared" si="45"/>
        <v>0.32178800737597424</v>
      </c>
      <c r="K239" s="189">
        <v>6.4905660377358494</v>
      </c>
      <c r="L239" s="190">
        <f t="shared" si="46"/>
        <v>-1.3263676007080862</v>
      </c>
      <c r="M239" s="189"/>
      <c r="N239" s="190"/>
    </row>
    <row r="240" spans="2:15" x14ac:dyDescent="0.25">
      <c r="B240" s="119" t="s">
        <v>95</v>
      </c>
      <c r="C240" s="189">
        <v>5.2301587301587302</v>
      </c>
      <c r="D240" s="190">
        <v>-3.5128968253968251</v>
      </c>
      <c r="E240" s="189">
        <v>5.7030965391621127</v>
      </c>
      <c r="F240" s="190">
        <f t="shared" si="45"/>
        <v>0.47293780900338245</v>
      </c>
      <c r="G240" s="189">
        <v>6.3891213389121342</v>
      </c>
      <c r="H240" s="190">
        <f t="shared" si="45"/>
        <v>0.68602479975002151</v>
      </c>
      <c r="I240" s="189">
        <v>6.9157088122605366</v>
      </c>
      <c r="J240" s="190">
        <f t="shared" si="45"/>
        <v>0.52658747334840239</v>
      </c>
      <c r="K240" s="189">
        <v>6.6901408450704229</v>
      </c>
      <c r="L240" s="190">
        <f t="shared" si="46"/>
        <v>-0.22556796719011363</v>
      </c>
      <c r="M240" s="189"/>
      <c r="N240" s="190"/>
    </row>
    <row r="241" spans="2:15" ht="15.75" x14ac:dyDescent="0.25">
      <c r="B241" s="122" t="s">
        <v>32</v>
      </c>
      <c r="C241" s="191">
        <v>6.4966408268733851</v>
      </c>
      <c r="D241" s="192">
        <v>-2.7802822500496926</v>
      </c>
      <c r="E241" s="191">
        <v>6.2224880382775121</v>
      </c>
      <c r="F241" s="192">
        <f t="shared" si="45"/>
        <v>-0.274152788595873</v>
      </c>
      <c r="G241" s="191">
        <v>7.0339242722696431</v>
      </c>
      <c r="H241" s="192">
        <f t="shared" si="45"/>
        <v>0.81143623399213105</v>
      </c>
      <c r="I241" s="191">
        <v>7.4551912568306014</v>
      </c>
      <c r="J241" s="192">
        <f t="shared" si="45"/>
        <v>0.42126698456095824</v>
      </c>
      <c r="K241" s="191">
        <v>7.5349631493798306</v>
      </c>
      <c r="L241" s="192">
        <f t="shared" si="46"/>
        <v>7.9771892549229229E-2</v>
      </c>
      <c r="M241" s="191">
        <v>7.5575959933222041</v>
      </c>
      <c r="N241" s="192">
        <v>-0.27087026434650774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2" t="s">
        <v>300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7.6333878887070377</v>
      </c>
      <c r="D251" s="190">
        <v>-0.25972375024783201</v>
      </c>
      <c r="E251" s="189">
        <v>5.2777777777777777</v>
      </c>
      <c r="F251" s="190">
        <f t="shared" ref="F251:J253" si="47">IFERROR(E251-C251,"-")</f>
        <v>-2.35561011092926</v>
      </c>
      <c r="G251" s="189">
        <v>7.3537117903930129</v>
      </c>
      <c r="H251" s="190">
        <f t="shared" si="47"/>
        <v>2.0759340126152352</v>
      </c>
      <c r="I251" s="189">
        <v>7.5425414364640888</v>
      </c>
      <c r="J251" s="190">
        <f t="shared" si="47"/>
        <v>0.18882964607107589</v>
      </c>
      <c r="K251" s="189">
        <v>8.7548701298701292</v>
      </c>
      <c r="L251" s="190">
        <f t="shared" ref="L251:L253" si="48">IFERROR(K251-I251,"-")</f>
        <v>1.2123286934060404</v>
      </c>
      <c r="M251" s="189">
        <v>7.822289156626506</v>
      </c>
      <c r="N251" s="190">
        <f t="shared" ref="N251:N258" si="49">IFERROR(M251-K251,"-")</f>
        <v>-0.93258097324362321</v>
      </c>
    </row>
    <row r="252" spans="2:15" x14ac:dyDescent="0.25">
      <c r="B252" s="119" t="s">
        <v>75</v>
      </c>
      <c r="C252" s="189">
        <v>6.9110486891385765</v>
      </c>
      <c r="D252" s="190">
        <v>-0.65821538012549308</v>
      </c>
      <c r="E252" s="189">
        <v>12</v>
      </c>
      <c r="F252" s="190">
        <f t="shared" si="47"/>
        <v>5.0889513108614235</v>
      </c>
      <c r="G252" s="189">
        <v>8.0563063063063058</v>
      </c>
      <c r="H252" s="190">
        <f t="shared" si="47"/>
        <v>-3.9436936936936942</v>
      </c>
      <c r="I252" s="189">
        <v>8.927819548872181</v>
      </c>
      <c r="J252" s="190">
        <f t="shared" si="47"/>
        <v>0.87151324256587515</v>
      </c>
      <c r="K252" s="189">
        <v>7.9670846394984327</v>
      </c>
      <c r="L252" s="190">
        <f t="shared" si="48"/>
        <v>-0.96073490937374828</v>
      </c>
      <c r="M252" s="189">
        <v>7.8127147766323022</v>
      </c>
      <c r="N252" s="190">
        <f t="shared" si="49"/>
        <v>-0.15436986286613052</v>
      </c>
    </row>
    <row r="253" spans="2:15" x14ac:dyDescent="0.25">
      <c r="B253" s="119" t="s">
        <v>77</v>
      </c>
      <c r="C253" s="189">
        <v>11.471631205673759</v>
      </c>
      <c r="D253" s="190">
        <v>3.6772589113014647</v>
      </c>
      <c r="E253" s="189">
        <v>1</v>
      </c>
      <c r="F253" s="190">
        <f t="shared" si="47"/>
        <v>-10.471631205673759</v>
      </c>
      <c r="G253" s="189">
        <v>7.788349514563107</v>
      </c>
      <c r="H253" s="190">
        <f t="shared" si="47"/>
        <v>6.788349514563107</v>
      </c>
      <c r="I253" s="189">
        <v>8.277899343544858</v>
      </c>
      <c r="J253" s="190">
        <f t="shared" si="47"/>
        <v>0.48954982898175103</v>
      </c>
      <c r="K253" s="189">
        <v>8.0641282565130261</v>
      </c>
      <c r="L253" s="190">
        <f t="shared" si="48"/>
        <v>-0.2137710870318319</v>
      </c>
      <c r="M253" s="189">
        <v>7.9</v>
      </c>
      <c r="N253" s="190">
        <f t="shared" si="49"/>
        <v>-0.16412825651302576</v>
      </c>
    </row>
    <row r="254" spans="2:15" x14ac:dyDescent="0.25">
      <c r="B254" s="119" t="s">
        <v>79</v>
      </c>
      <c r="C254" s="189" t="s">
        <v>250</v>
      </c>
      <c r="D254" s="190" t="s">
        <v>250</v>
      </c>
      <c r="E254" s="189" t="s">
        <v>250</v>
      </c>
      <c r="F254" s="190" t="str">
        <f>IFERROR(E254-C254,"-")</f>
        <v>-</v>
      </c>
      <c r="G254" s="189">
        <v>8.2225609756097562</v>
      </c>
      <c r="H254" s="190" t="str">
        <f>IFERROR(G254-E254,"-")</f>
        <v>-</v>
      </c>
      <c r="I254" s="189">
        <v>9.1930693069306937</v>
      </c>
      <c r="J254" s="190">
        <f>IFERROR(I254-G254,"-")</f>
        <v>0.9705083313209375</v>
      </c>
      <c r="K254" s="189">
        <v>7.3793103448275863</v>
      </c>
      <c r="L254" s="190">
        <f>IFERROR(K254-I254,"-")</f>
        <v>-1.8137589621031074</v>
      </c>
      <c r="M254" s="189">
        <v>8.34375</v>
      </c>
      <c r="N254" s="190">
        <f t="shared" si="49"/>
        <v>0.9644396551724137</v>
      </c>
    </row>
    <row r="255" spans="2:15" x14ac:dyDescent="0.25">
      <c r="B255" s="119" t="s">
        <v>81</v>
      </c>
      <c r="C255" s="189" t="s">
        <v>250</v>
      </c>
      <c r="D255" s="190" t="s">
        <v>250</v>
      </c>
      <c r="E255" s="189">
        <v>4.5999999999999996</v>
      </c>
      <c r="F255" s="190" t="str">
        <f t="shared" ref="F255:J263" si="50">IFERROR(E255-C255,"-")</f>
        <v>-</v>
      </c>
      <c r="G255" s="189">
        <v>4.4545454545454541</v>
      </c>
      <c r="H255" s="190">
        <f t="shared" si="50"/>
        <v>-0.1454545454545455</v>
      </c>
      <c r="I255" s="189">
        <v>5.1111111111111107</v>
      </c>
      <c r="J255" s="190">
        <f t="shared" si="50"/>
        <v>0.65656565656565657</v>
      </c>
      <c r="K255" s="189">
        <v>8.7727272727272734</v>
      </c>
      <c r="L255" s="190">
        <f t="shared" ref="L255:L263" si="51">IFERROR(K255-I255,"-")</f>
        <v>3.6616161616161627</v>
      </c>
      <c r="M255" s="189">
        <v>13.555555555555555</v>
      </c>
      <c r="N255" s="190">
        <f t="shared" si="49"/>
        <v>4.782828282828282</v>
      </c>
    </row>
    <row r="256" spans="2:15" x14ac:dyDescent="0.25">
      <c r="B256" s="119" t="s">
        <v>83</v>
      </c>
      <c r="C256" s="189" t="s">
        <v>250</v>
      </c>
      <c r="D256" s="190" t="s">
        <v>250</v>
      </c>
      <c r="E256" s="189">
        <v>10</v>
      </c>
      <c r="F256" s="190" t="str">
        <f t="shared" si="50"/>
        <v>-</v>
      </c>
      <c r="G256" s="189">
        <v>3.7391304347826089</v>
      </c>
      <c r="H256" s="190">
        <f t="shared" si="50"/>
        <v>-6.2608695652173907</v>
      </c>
      <c r="I256" s="189">
        <v>3</v>
      </c>
      <c r="J256" s="190">
        <f t="shared" si="50"/>
        <v>-0.73913043478260887</v>
      </c>
      <c r="K256" s="189">
        <v>4.666666666666667</v>
      </c>
      <c r="L256" s="190">
        <f t="shared" si="51"/>
        <v>1.666666666666667</v>
      </c>
      <c r="M256" s="189">
        <v>5.9130434782608692</v>
      </c>
      <c r="N256" s="190">
        <f t="shared" si="49"/>
        <v>1.2463768115942022</v>
      </c>
    </row>
    <row r="257" spans="2:15" x14ac:dyDescent="0.25">
      <c r="B257" s="119" t="s">
        <v>85</v>
      </c>
      <c r="C257" s="189" t="s">
        <v>250</v>
      </c>
      <c r="D257" s="190" t="s">
        <v>250</v>
      </c>
      <c r="E257" s="189">
        <v>7.9285714285714288</v>
      </c>
      <c r="F257" s="190" t="str">
        <f t="shared" si="50"/>
        <v>-</v>
      </c>
      <c r="G257" s="189">
        <v>8.5374999999999996</v>
      </c>
      <c r="H257" s="190">
        <f t="shared" si="50"/>
        <v>0.60892857142857082</v>
      </c>
      <c r="I257" s="189">
        <v>7</v>
      </c>
      <c r="J257" s="190">
        <f t="shared" si="50"/>
        <v>-1.5374999999999996</v>
      </c>
      <c r="K257" s="189">
        <v>8.4705882352941178</v>
      </c>
      <c r="L257" s="190">
        <f t="shared" si="51"/>
        <v>1.4705882352941178</v>
      </c>
      <c r="M257" s="189">
        <v>9</v>
      </c>
      <c r="N257" s="190">
        <f t="shared" si="49"/>
        <v>0.52941176470588225</v>
      </c>
    </row>
    <row r="258" spans="2:15" x14ac:dyDescent="0.25">
      <c r="B258" s="119" t="s">
        <v>87</v>
      </c>
      <c r="C258" s="189" t="s">
        <v>250</v>
      </c>
      <c r="D258" s="190" t="s">
        <v>250</v>
      </c>
      <c r="E258" s="189" t="s">
        <v>250</v>
      </c>
      <c r="F258" s="190" t="str">
        <f t="shared" si="50"/>
        <v>-</v>
      </c>
      <c r="G258" s="189">
        <v>23.428571428571427</v>
      </c>
      <c r="H258" s="190" t="str">
        <f t="shared" si="50"/>
        <v>-</v>
      </c>
      <c r="I258" s="189">
        <v>7.333333333333333</v>
      </c>
      <c r="J258" s="190">
        <f t="shared" si="50"/>
        <v>-16.095238095238095</v>
      </c>
      <c r="K258" s="189">
        <v>6.44</v>
      </c>
      <c r="L258" s="190">
        <f t="shared" si="51"/>
        <v>-0.89333333333333265</v>
      </c>
      <c r="M258" s="189">
        <v>10.363636363636363</v>
      </c>
      <c r="N258" s="190">
        <f t="shared" si="49"/>
        <v>3.9236363636363629</v>
      </c>
    </row>
    <row r="259" spans="2:15" x14ac:dyDescent="0.25">
      <c r="B259" s="119" t="s">
        <v>89</v>
      </c>
      <c r="C259" s="189">
        <v>3</v>
      </c>
      <c r="D259" s="190">
        <v>-2</v>
      </c>
      <c r="E259" s="189">
        <v>6.666666666666667</v>
      </c>
      <c r="F259" s="190">
        <f t="shared" si="50"/>
        <v>3.666666666666667</v>
      </c>
      <c r="G259" s="189">
        <v>6</v>
      </c>
      <c r="H259" s="190">
        <f t="shared" si="50"/>
        <v>-0.66666666666666696</v>
      </c>
      <c r="I259" s="189">
        <v>3.8333333333333335</v>
      </c>
      <c r="J259" s="190">
        <f t="shared" si="50"/>
        <v>-2.1666666666666665</v>
      </c>
      <c r="K259" s="189">
        <v>9.4</v>
      </c>
      <c r="L259" s="190">
        <f t="shared" si="51"/>
        <v>5.5666666666666664</v>
      </c>
      <c r="M259" s="189"/>
      <c r="N259" s="190"/>
    </row>
    <row r="260" spans="2:15" x14ac:dyDescent="0.25">
      <c r="B260" s="119" t="s">
        <v>91</v>
      </c>
      <c r="C260" s="189">
        <v>1.5</v>
      </c>
      <c r="D260" s="190">
        <v>-5.0454545454545459</v>
      </c>
      <c r="E260" s="189">
        <v>6.0175438596491224</v>
      </c>
      <c r="F260" s="190">
        <f t="shared" si="50"/>
        <v>4.5175438596491224</v>
      </c>
      <c r="G260" s="189">
        <v>6.2674418604651159</v>
      </c>
      <c r="H260" s="190">
        <f t="shared" si="50"/>
        <v>0.24989800081599345</v>
      </c>
      <c r="I260" s="189">
        <v>7.0779220779220777</v>
      </c>
      <c r="J260" s="190">
        <f t="shared" si="50"/>
        <v>0.81048021745696186</v>
      </c>
      <c r="K260" s="189">
        <v>6.3295454545454541</v>
      </c>
      <c r="L260" s="190">
        <f t="shared" si="51"/>
        <v>-0.74837662337662358</v>
      </c>
      <c r="M260" s="189"/>
      <c r="N260" s="190"/>
    </row>
    <row r="261" spans="2:15" x14ac:dyDescent="0.25">
      <c r="B261" s="119" t="s">
        <v>93</v>
      </c>
      <c r="C261" s="189">
        <v>3.6666666666666665</v>
      </c>
      <c r="D261" s="190">
        <v>-4.2904290429042913</v>
      </c>
      <c r="E261" s="189">
        <v>6.7192374350086652</v>
      </c>
      <c r="F261" s="190">
        <f t="shared" si="50"/>
        <v>3.0525707683419987</v>
      </c>
      <c r="G261" s="189">
        <v>6.6938775510204085</v>
      </c>
      <c r="H261" s="190">
        <f t="shared" si="50"/>
        <v>-2.5359883988256726E-2</v>
      </c>
      <c r="I261" s="189">
        <v>6.2519181585677748</v>
      </c>
      <c r="J261" s="190">
        <f t="shared" si="50"/>
        <v>-0.44195939245263371</v>
      </c>
      <c r="K261" s="189">
        <v>7.6789883268482493</v>
      </c>
      <c r="L261" s="190">
        <f t="shared" si="51"/>
        <v>1.4270701682804745</v>
      </c>
      <c r="M261" s="189"/>
      <c r="N261" s="190"/>
    </row>
    <row r="262" spans="2:15" x14ac:dyDescent="0.25">
      <c r="B262" s="119" t="s">
        <v>95</v>
      </c>
      <c r="C262" s="189">
        <v>8.5</v>
      </c>
      <c r="D262" s="190">
        <v>0.70376175548589348</v>
      </c>
      <c r="E262" s="189">
        <v>7.9391480730223121</v>
      </c>
      <c r="F262" s="190">
        <f t="shared" si="50"/>
        <v>-0.56085192697768793</v>
      </c>
      <c r="G262" s="189">
        <v>7.3633093525179856</v>
      </c>
      <c r="H262" s="190">
        <f t="shared" si="50"/>
        <v>-0.5758387205043265</v>
      </c>
      <c r="I262" s="189">
        <v>7.2767857142857144</v>
      </c>
      <c r="J262" s="190">
        <f t="shared" si="50"/>
        <v>-8.6523638232271161E-2</v>
      </c>
      <c r="K262" s="189">
        <v>7.2662721893491122</v>
      </c>
      <c r="L262" s="190">
        <f t="shared" si="51"/>
        <v>-1.0513524936602181E-2</v>
      </c>
      <c r="M262" s="189"/>
      <c r="N262" s="190"/>
    </row>
    <row r="263" spans="2:15" ht="15.75" x14ac:dyDescent="0.25">
      <c r="B263" s="122" t="s">
        <v>32</v>
      </c>
      <c r="C263" s="191">
        <v>7.7675593734209194</v>
      </c>
      <c r="D263" s="192">
        <v>7.3572552992583695E-2</v>
      </c>
      <c r="E263" s="191">
        <v>7.0028129395218004</v>
      </c>
      <c r="F263" s="192">
        <f t="shared" si="50"/>
        <v>-0.764746433899119</v>
      </c>
      <c r="G263" s="191">
        <v>7.4280986762936223</v>
      </c>
      <c r="H263" s="192">
        <f t="shared" si="50"/>
        <v>0.42528573677182191</v>
      </c>
      <c r="I263" s="191">
        <v>7.6280140883229475</v>
      </c>
      <c r="J263" s="192">
        <f t="shared" si="50"/>
        <v>0.19991541202932517</v>
      </c>
      <c r="K263" s="191">
        <v>7.8162845385067605</v>
      </c>
      <c r="L263" s="192">
        <f t="shared" si="51"/>
        <v>0.18827045018381305</v>
      </c>
      <c r="M263" s="191">
        <v>7.9581174438687396</v>
      </c>
      <c r="N263" s="192">
        <v>-0.19785491545998735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2" t="s">
        <v>301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7.4640423921271761</v>
      </c>
      <c r="D273" s="190">
        <v>-0.33234936045014329</v>
      </c>
      <c r="E273" s="189">
        <v>7.625</v>
      </c>
      <c r="F273" s="190">
        <f t="shared" ref="F273:J275" si="52">IFERROR(E273-C273,"-")</f>
        <v>0.16095760787282387</v>
      </c>
      <c r="G273" s="189">
        <v>7.1120689655172411</v>
      </c>
      <c r="H273" s="190">
        <f t="shared" si="52"/>
        <v>-0.5129310344827589</v>
      </c>
      <c r="I273" s="189">
        <v>7.5795454545454541</v>
      </c>
      <c r="J273" s="190">
        <f t="shared" si="52"/>
        <v>0.46747648902821304</v>
      </c>
      <c r="K273" s="189">
        <v>6.8472505091649696</v>
      </c>
      <c r="L273" s="190">
        <f t="shared" ref="L273:L275" si="53">IFERROR(K273-I273,"-")</f>
        <v>-0.73229494538048456</v>
      </c>
      <c r="M273" s="189">
        <v>7.7660818713450288</v>
      </c>
      <c r="N273" s="190">
        <f t="shared" ref="N273:N280" si="54">IFERROR(M273-K273,"-")</f>
        <v>0.91883136218005923</v>
      </c>
    </row>
    <row r="274" spans="2:14" x14ac:dyDescent="0.25">
      <c r="B274" s="119" t="s">
        <v>75</v>
      </c>
      <c r="C274" s="189">
        <v>6.8924930491195555</v>
      </c>
      <c r="D274" s="190">
        <v>-0.68174666465504163</v>
      </c>
      <c r="E274" s="189">
        <v>3.1818181818181817</v>
      </c>
      <c r="F274" s="190">
        <f t="shared" si="52"/>
        <v>-3.7106748673013739</v>
      </c>
      <c r="G274" s="189">
        <v>5.7731958762886597</v>
      </c>
      <c r="H274" s="190">
        <f t="shared" si="52"/>
        <v>2.5913776944704781</v>
      </c>
      <c r="I274" s="189">
        <v>7.9409190371991247</v>
      </c>
      <c r="J274" s="190">
        <f t="shared" si="52"/>
        <v>2.167723160910465</v>
      </c>
      <c r="K274" s="189">
        <v>7.9557739557739557</v>
      </c>
      <c r="L274" s="190">
        <f t="shared" si="53"/>
        <v>1.4854918574831011E-2</v>
      </c>
      <c r="M274" s="189">
        <v>8.9305555555555554</v>
      </c>
      <c r="N274" s="190">
        <f t="shared" si="54"/>
        <v>0.97478159978159962</v>
      </c>
    </row>
    <row r="275" spans="2:14" x14ac:dyDescent="0.25">
      <c r="B275" s="119" t="s">
        <v>77</v>
      </c>
      <c r="C275" s="189">
        <v>8.9118942731277535</v>
      </c>
      <c r="D275" s="190">
        <v>1.3743332975179978</v>
      </c>
      <c r="E275" s="189">
        <v>4.2666666666666666</v>
      </c>
      <c r="F275" s="190">
        <f t="shared" si="52"/>
        <v>-4.6452276064610869</v>
      </c>
      <c r="G275" s="189">
        <v>8.4865900383141764</v>
      </c>
      <c r="H275" s="190">
        <f t="shared" si="52"/>
        <v>4.2199233716475097</v>
      </c>
      <c r="I275" s="189">
        <v>8.3464285714285715</v>
      </c>
      <c r="J275" s="190">
        <f t="shared" si="52"/>
        <v>-0.14016146688560482</v>
      </c>
      <c r="K275" s="189">
        <v>6.3968609865470851</v>
      </c>
      <c r="L275" s="190">
        <f t="shared" si="53"/>
        <v>-1.9495675848814864</v>
      </c>
      <c r="M275" s="189">
        <v>7.2537764350453173</v>
      </c>
      <c r="N275" s="190">
        <f t="shared" si="54"/>
        <v>0.8569154484982322</v>
      </c>
    </row>
    <row r="276" spans="2:14" x14ac:dyDescent="0.25">
      <c r="B276" s="119" t="s">
        <v>79</v>
      </c>
      <c r="C276" s="189" t="s">
        <v>250</v>
      </c>
      <c r="D276" s="190" t="s">
        <v>250</v>
      </c>
      <c r="E276" s="189" t="s">
        <v>250</v>
      </c>
      <c r="F276" s="190" t="str">
        <f>IFERROR(E276-C276,"-")</f>
        <v>-</v>
      </c>
      <c r="G276" s="189">
        <v>7.2406417112299462</v>
      </c>
      <c r="H276" s="190" t="str">
        <f>IFERROR(G276-E276,"-")</f>
        <v>-</v>
      </c>
      <c r="I276" s="189">
        <v>8.6014234875444835</v>
      </c>
      <c r="J276" s="190">
        <f>IFERROR(I276-G276,"-")</f>
        <v>1.3607817763145373</v>
      </c>
      <c r="K276" s="189">
        <v>9.5833333333333339</v>
      </c>
      <c r="L276" s="190">
        <f>IFERROR(K276-I276,"-")</f>
        <v>0.98190984578885043</v>
      </c>
      <c r="M276" s="189">
        <v>9.4421052631578952</v>
      </c>
      <c r="N276" s="190">
        <f t="shared" si="54"/>
        <v>-0.1412280701754387</v>
      </c>
    </row>
    <row r="277" spans="2:14" x14ac:dyDescent="0.25">
      <c r="B277" s="119" t="s">
        <v>81</v>
      </c>
      <c r="C277" s="189" t="s">
        <v>250</v>
      </c>
      <c r="D277" s="190" t="s">
        <v>250</v>
      </c>
      <c r="E277" s="189">
        <v>3.6666666666666665</v>
      </c>
      <c r="F277" s="190" t="str">
        <f t="shared" ref="F277:J285" si="55">IFERROR(E277-C277,"-")</f>
        <v>-</v>
      </c>
      <c r="G277" s="189">
        <v>6</v>
      </c>
      <c r="H277" s="190">
        <f t="shared" si="55"/>
        <v>2.3333333333333335</v>
      </c>
      <c r="I277" s="189">
        <v>4.75</v>
      </c>
      <c r="J277" s="190">
        <f t="shared" si="55"/>
        <v>-1.25</v>
      </c>
      <c r="K277" s="189">
        <v>5.0714285714285712</v>
      </c>
      <c r="L277" s="190">
        <f t="shared" ref="L277:L285" si="56">IFERROR(K277-I277,"-")</f>
        <v>0.32142857142857117</v>
      </c>
      <c r="M277" s="189">
        <v>5.6428571428571432</v>
      </c>
      <c r="N277" s="190">
        <f t="shared" si="54"/>
        <v>0.57142857142857206</v>
      </c>
    </row>
    <row r="278" spans="2:14" x14ac:dyDescent="0.25">
      <c r="B278" s="119" t="s">
        <v>83</v>
      </c>
      <c r="C278" s="189" t="s">
        <v>250</v>
      </c>
      <c r="D278" s="190" t="s">
        <v>250</v>
      </c>
      <c r="E278" s="189">
        <v>2.75</v>
      </c>
      <c r="F278" s="190" t="str">
        <f t="shared" si="55"/>
        <v>-</v>
      </c>
      <c r="G278" s="189">
        <v>3.8333333333333335</v>
      </c>
      <c r="H278" s="190">
        <f t="shared" si="55"/>
        <v>1.0833333333333335</v>
      </c>
      <c r="I278" s="189">
        <v>3.8181818181818183</v>
      </c>
      <c r="J278" s="190">
        <f t="shared" si="55"/>
        <v>-1.5151515151515138E-2</v>
      </c>
      <c r="K278" s="189">
        <v>4.8</v>
      </c>
      <c r="L278" s="190">
        <f t="shared" si="56"/>
        <v>0.98181818181818148</v>
      </c>
      <c r="M278" s="189">
        <v>7.2173913043478262</v>
      </c>
      <c r="N278" s="190">
        <f t="shared" si="54"/>
        <v>2.4173913043478263</v>
      </c>
    </row>
    <row r="279" spans="2:14" x14ac:dyDescent="0.25">
      <c r="B279" s="119" t="s">
        <v>85</v>
      </c>
      <c r="C279" s="189" t="s">
        <v>250</v>
      </c>
      <c r="D279" s="190" t="s">
        <v>250</v>
      </c>
      <c r="E279" s="189">
        <v>2</v>
      </c>
      <c r="F279" s="190" t="str">
        <f t="shared" si="55"/>
        <v>-</v>
      </c>
      <c r="G279" s="189">
        <v>3.4827586206896552</v>
      </c>
      <c r="H279" s="190">
        <f t="shared" si="55"/>
        <v>1.4827586206896552</v>
      </c>
      <c r="I279" s="189">
        <v>8.615384615384615</v>
      </c>
      <c r="J279" s="190">
        <f t="shared" si="55"/>
        <v>5.1326259946949602</v>
      </c>
      <c r="K279" s="189">
        <v>5.84</v>
      </c>
      <c r="L279" s="190">
        <f t="shared" si="56"/>
        <v>-2.7753846153846151</v>
      </c>
      <c r="M279" s="189">
        <v>6.44</v>
      </c>
      <c r="N279" s="190">
        <f t="shared" si="54"/>
        <v>0.60000000000000053</v>
      </c>
    </row>
    <row r="280" spans="2:14" x14ac:dyDescent="0.25">
      <c r="B280" s="119" t="s">
        <v>87</v>
      </c>
      <c r="C280" s="189">
        <v>5.666666666666667</v>
      </c>
      <c r="D280" s="190">
        <v>-8.1794871794871788</v>
      </c>
      <c r="E280" s="189" t="s">
        <v>250</v>
      </c>
      <c r="F280" s="190" t="str">
        <f t="shared" si="55"/>
        <v>-</v>
      </c>
      <c r="G280" s="189">
        <v>11.222222222222221</v>
      </c>
      <c r="H280" s="190" t="str">
        <f t="shared" si="55"/>
        <v>-</v>
      </c>
      <c r="I280" s="189">
        <v>5.875</v>
      </c>
      <c r="J280" s="190">
        <f t="shared" si="55"/>
        <v>-5.3472222222222214</v>
      </c>
      <c r="K280" s="189">
        <v>1</v>
      </c>
      <c r="L280" s="190">
        <f t="shared" si="56"/>
        <v>-4.875</v>
      </c>
      <c r="M280" s="189">
        <v>9.5</v>
      </c>
      <c r="N280" s="190">
        <f t="shared" si="54"/>
        <v>8.5</v>
      </c>
    </row>
    <row r="281" spans="2:14" x14ac:dyDescent="0.25">
      <c r="B281" s="119" t="s">
        <v>89</v>
      </c>
      <c r="C281" s="189" t="s">
        <v>250</v>
      </c>
      <c r="D281" s="190" t="s">
        <v>250</v>
      </c>
      <c r="E281" s="189" t="s">
        <v>250</v>
      </c>
      <c r="F281" s="190" t="str">
        <f t="shared" si="55"/>
        <v>-</v>
      </c>
      <c r="G281" s="189" t="s">
        <v>250</v>
      </c>
      <c r="H281" s="190" t="str">
        <f t="shared" si="55"/>
        <v>-</v>
      </c>
      <c r="I281" s="189">
        <v>4.8181818181818183</v>
      </c>
      <c r="J281" s="190" t="str">
        <f t="shared" si="55"/>
        <v>-</v>
      </c>
      <c r="K281" s="189">
        <v>8.5</v>
      </c>
      <c r="L281" s="190">
        <f t="shared" si="56"/>
        <v>3.6818181818181817</v>
      </c>
      <c r="M281" s="189"/>
      <c r="N281" s="190"/>
    </row>
    <row r="282" spans="2:14" x14ac:dyDescent="0.25">
      <c r="B282" s="119" t="s">
        <v>91</v>
      </c>
      <c r="C282" s="189">
        <v>5.807017543859649</v>
      </c>
      <c r="D282" s="190">
        <v>0.18158799059504371</v>
      </c>
      <c r="E282" s="189">
        <v>3.140845070422535</v>
      </c>
      <c r="F282" s="190">
        <f t="shared" si="55"/>
        <v>-2.6661724734371139</v>
      </c>
      <c r="G282" s="189">
        <v>4.0529801324503314</v>
      </c>
      <c r="H282" s="190">
        <f t="shared" si="55"/>
        <v>0.91213506202779637</v>
      </c>
      <c r="I282" s="189">
        <v>4.2424242424242422</v>
      </c>
      <c r="J282" s="190">
        <f t="shared" si="55"/>
        <v>0.18944410997391081</v>
      </c>
      <c r="K282" s="189">
        <v>4.9301310043668121</v>
      </c>
      <c r="L282" s="190">
        <f t="shared" si="56"/>
        <v>0.68770676194256986</v>
      </c>
      <c r="M282" s="189"/>
      <c r="N282" s="190"/>
    </row>
    <row r="283" spans="2:14" x14ac:dyDescent="0.25">
      <c r="B283" s="119" t="s">
        <v>93</v>
      </c>
      <c r="C283" s="189">
        <v>8.5714285714285712</v>
      </c>
      <c r="D283" s="190">
        <v>0.37586142670888378</v>
      </c>
      <c r="E283" s="189">
        <v>7.8885941644562338</v>
      </c>
      <c r="F283" s="190">
        <f t="shared" si="55"/>
        <v>-0.68283440697233733</v>
      </c>
      <c r="G283" s="189">
        <v>7.0791366906474824</v>
      </c>
      <c r="H283" s="190">
        <f t="shared" si="55"/>
        <v>-0.80945747380875144</v>
      </c>
      <c r="I283" s="189">
        <v>7.3499079189686922</v>
      </c>
      <c r="J283" s="190">
        <f t="shared" si="55"/>
        <v>0.27077122832120981</v>
      </c>
      <c r="K283" s="189">
        <v>6.8747591522158</v>
      </c>
      <c r="L283" s="190">
        <f t="shared" si="56"/>
        <v>-0.47514876675289219</v>
      </c>
      <c r="M283" s="189"/>
      <c r="N283" s="190"/>
    </row>
    <row r="284" spans="2:14" x14ac:dyDescent="0.25">
      <c r="B284" s="119" t="s">
        <v>95</v>
      </c>
      <c r="C284" s="189">
        <v>4.583333333333333</v>
      </c>
      <c r="D284" s="190">
        <v>-2.1572431633407243</v>
      </c>
      <c r="E284" s="189">
        <v>7.285333333333333</v>
      </c>
      <c r="F284" s="190">
        <f t="shared" si="55"/>
        <v>2.702</v>
      </c>
      <c r="G284" s="189">
        <v>6.9846153846153847</v>
      </c>
      <c r="H284" s="190">
        <f t="shared" si="55"/>
        <v>-0.30071794871794832</v>
      </c>
      <c r="I284" s="189">
        <v>6.8734622144112478</v>
      </c>
      <c r="J284" s="190">
        <f t="shared" si="55"/>
        <v>-0.11115317020413684</v>
      </c>
      <c r="K284" s="189">
        <v>7.6053719008264462</v>
      </c>
      <c r="L284" s="190">
        <f t="shared" si="56"/>
        <v>0.73190968641519838</v>
      </c>
      <c r="M284" s="189"/>
      <c r="N284" s="190"/>
    </row>
    <row r="285" spans="2:14" ht="15.75" x14ac:dyDescent="0.25">
      <c r="B285" s="122" t="s">
        <v>32</v>
      </c>
      <c r="C285" s="191">
        <v>7.288641975308642</v>
      </c>
      <c r="D285" s="192">
        <v>-0.40819133123371465</v>
      </c>
      <c r="E285" s="191">
        <v>6.7138331573389651</v>
      </c>
      <c r="F285" s="192">
        <f t="shared" si="55"/>
        <v>-0.57480881796967687</v>
      </c>
      <c r="G285" s="191">
        <v>6.860990860990861</v>
      </c>
      <c r="H285" s="192">
        <f t="shared" si="55"/>
        <v>0.14715770365189584</v>
      </c>
      <c r="I285" s="191">
        <v>7.4090121317157713</v>
      </c>
      <c r="J285" s="192">
        <f t="shared" si="55"/>
        <v>0.54802127072491036</v>
      </c>
      <c r="K285" s="191">
        <v>6.9926766752105456</v>
      </c>
      <c r="L285" s="192">
        <f t="shared" si="56"/>
        <v>-0.41633545650522574</v>
      </c>
      <c r="M285" s="191">
        <v>8</v>
      </c>
      <c r="N285" s="192">
        <v>0.86012104909213161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0F17E-B2C6-4E80-8C34-219F100ADD81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7.5032095478103749</v>
      </c>
      <c r="D9" s="190">
        <v>-0.41634465685021294</v>
      </c>
      <c r="E9" s="189">
        <v>4.2534147517274628</v>
      </c>
      <c r="F9" s="190">
        <f t="shared" ref="F9:J21" si="0">IFERROR(E9-C9,"-")</f>
        <v>-3.2497947960829121</v>
      </c>
      <c r="G9" s="189">
        <v>7.3644056930375692</v>
      </c>
      <c r="H9" s="190">
        <f t="shared" si="0"/>
        <v>3.1109909413101065</v>
      </c>
      <c r="I9" s="189">
        <v>7.2885726989773234</v>
      </c>
      <c r="J9" s="190">
        <f t="shared" si="0"/>
        <v>-7.5832994060245795E-2</v>
      </c>
      <c r="K9" s="189">
        <v>7.65598233995585</v>
      </c>
      <c r="L9" s="190">
        <f t="shared" ref="L9:L21" si="1">IFERROR(K9-I9,"-")</f>
        <v>0.36740964097852657</v>
      </c>
      <c r="M9" s="189">
        <v>7.5436789772727275</v>
      </c>
      <c r="N9" s="190">
        <f t="shared" ref="N9:N16" si="2">IFERROR(M9-K9,"-")</f>
        <v>-0.11230336268312247</v>
      </c>
    </row>
    <row r="10" spans="1:15" x14ac:dyDescent="0.25">
      <c r="A10" s="1" t="s">
        <v>74</v>
      </c>
      <c r="B10" s="119" t="s">
        <v>75</v>
      </c>
      <c r="C10" s="189">
        <v>7.7170021872070702</v>
      </c>
      <c r="D10" s="190">
        <v>0.18300645293042272</v>
      </c>
      <c r="E10" s="189">
        <v>3.6048685491723464</v>
      </c>
      <c r="F10" s="190">
        <f t="shared" si="0"/>
        <v>-4.1121336380347238</v>
      </c>
      <c r="G10" s="189">
        <v>6.5212775777716239</v>
      </c>
      <c r="H10" s="190">
        <f t="shared" si="0"/>
        <v>2.9164090285992774</v>
      </c>
      <c r="I10" s="189">
        <v>6.7735424066533829</v>
      </c>
      <c r="J10" s="190">
        <f t="shared" si="0"/>
        <v>0.25226482888175905</v>
      </c>
      <c r="K10" s="189">
        <v>6.9712386605911121</v>
      </c>
      <c r="L10" s="190">
        <f t="shared" si="1"/>
        <v>0.19769625393772916</v>
      </c>
      <c r="M10" s="189">
        <v>7.2220742967575688</v>
      </c>
      <c r="N10" s="190">
        <f t="shared" si="2"/>
        <v>0.25083563616645677</v>
      </c>
    </row>
    <row r="11" spans="1:15" x14ac:dyDescent="0.25">
      <c r="A11" s="1" t="s">
        <v>76</v>
      </c>
      <c r="B11" s="119" t="s">
        <v>77</v>
      </c>
      <c r="C11" s="189">
        <v>9.2506486181613088</v>
      </c>
      <c r="D11" s="190">
        <v>2.2028171886796724</v>
      </c>
      <c r="E11" s="189">
        <v>4.0907075558839834</v>
      </c>
      <c r="F11" s="190">
        <f t="shared" si="0"/>
        <v>-5.1599410622773254</v>
      </c>
      <c r="G11" s="189">
        <v>6.6980792586928164</v>
      </c>
      <c r="H11" s="190">
        <f t="shared" si="0"/>
        <v>2.607371702808833</v>
      </c>
      <c r="I11" s="189">
        <v>6.7377011388261332</v>
      </c>
      <c r="J11" s="190">
        <f t="shared" si="0"/>
        <v>3.96218801333168E-2</v>
      </c>
      <c r="K11" s="189">
        <v>6.4654920309986839</v>
      </c>
      <c r="L11" s="190">
        <f t="shared" si="1"/>
        <v>-0.27220910782744934</v>
      </c>
      <c r="M11" s="189">
        <v>6.9178930739170204</v>
      </c>
      <c r="N11" s="190">
        <f t="shared" si="2"/>
        <v>0.45240104291833649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3.4268915364381867</v>
      </c>
      <c r="F12" s="190" t="str">
        <f t="shared" si="0"/>
        <v>-</v>
      </c>
      <c r="G12" s="189">
        <v>6.3827739181384446</v>
      </c>
      <c r="H12" s="190">
        <f t="shared" si="0"/>
        <v>2.955882381700258</v>
      </c>
      <c r="I12" s="189">
        <v>6.1673905637881115</v>
      </c>
      <c r="J12" s="190">
        <f t="shared" si="0"/>
        <v>-0.21538335435033318</v>
      </c>
      <c r="K12" s="189">
        <v>6.965188020716055</v>
      </c>
      <c r="L12" s="190">
        <f t="shared" si="1"/>
        <v>0.79779745692794357</v>
      </c>
      <c r="M12" s="189">
        <v>6.8137684550908393</v>
      </c>
      <c r="N12" s="190">
        <f t="shared" si="2"/>
        <v>-0.15141956562521575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3.5315843470614099</v>
      </c>
      <c r="F13" s="190" t="str">
        <f t="shared" si="0"/>
        <v>-</v>
      </c>
      <c r="G13" s="189">
        <v>6.2174707421855713</v>
      </c>
      <c r="H13" s="190">
        <f t="shared" si="0"/>
        <v>2.6858863951241614</v>
      </c>
      <c r="I13" s="189">
        <v>6.5183552234649831</v>
      </c>
      <c r="J13" s="190">
        <f t="shared" si="0"/>
        <v>0.30088448127941181</v>
      </c>
      <c r="K13" s="189">
        <v>6.820077615250117</v>
      </c>
      <c r="L13" s="190">
        <f t="shared" si="1"/>
        <v>0.30172239178513394</v>
      </c>
      <c r="M13" s="189">
        <v>7.3308251433251437</v>
      </c>
      <c r="N13" s="190">
        <f t="shared" si="2"/>
        <v>0.51074752807502666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4.9431877958968959</v>
      </c>
      <c r="F14" s="190" t="str">
        <f t="shared" si="0"/>
        <v>-</v>
      </c>
      <c r="G14" s="189">
        <v>7.000953086942709</v>
      </c>
      <c r="H14" s="190">
        <f t="shared" si="0"/>
        <v>2.0577652910458131</v>
      </c>
      <c r="I14" s="189">
        <v>6.7547590790410634</v>
      </c>
      <c r="J14" s="190">
        <f t="shared" si="0"/>
        <v>-0.24619400790164558</v>
      </c>
      <c r="K14" s="189">
        <v>6.8785517271573049</v>
      </c>
      <c r="L14" s="190">
        <f t="shared" si="1"/>
        <v>0.12379264811624147</v>
      </c>
      <c r="M14" s="189">
        <v>6.7413964333520449</v>
      </c>
      <c r="N14" s="190">
        <f t="shared" si="2"/>
        <v>-0.13715529380526004</v>
      </c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5.9776886192386733</v>
      </c>
      <c r="F15" s="190" t="str">
        <f t="shared" si="0"/>
        <v>-</v>
      </c>
      <c r="G15" s="189">
        <v>6.9023408766388297</v>
      </c>
      <c r="H15" s="190">
        <f t="shared" si="0"/>
        <v>0.92465225740015633</v>
      </c>
      <c r="I15" s="189">
        <v>6.8557834898665346</v>
      </c>
      <c r="J15" s="190">
        <f t="shared" si="0"/>
        <v>-4.655738677229504E-2</v>
      </c>
      <c r="K15" s="189">
        <v>6.9805567830313739</v>
      </c>
      <c r="L15" s="190">
        <f t="shared" si="1"/>
        <v>0.12477329316483932</v>
      </c>
      <c r="M15" s="189">
        <v>6.7038852318259874</v>
      </c>
      <c r="N15" s="190">
        <f t="shared" si="2"/>
        <v>-0.27667155120538656</v>
      </c>
    </row>
    <row r="16" spans="1:15" x14ac:dyDescent="0.25">
      <c r="A16" s="1" t="s">
        <v>86</v>
      </c>
      <c r="B16" s="119" t="s">
        <v>87</v>
      </c>
      <c r="C16" s="189">
        <v>4.5515607371192175</v>
      </c>
      <c r="D16" s="190">
        <v>-2.8081057811534764</v>
      </c>
      <c r="E16" s="189">
        <v>5.1992433795712483</v>
      </c>
      <c r="F16" s="190">
        <f t="shared" si="0"/>
        <v>0.64768264245203078</v>
      </c>
      <c r="G16" s="189">
        <v>7.2397501926274384</v>
      </c>
      <c r="H16" s="190">
        <f t="shared" si="0"/>
        <v>2.0405068130561901</v>
      </c>
      <c r="I16" s="189">
        <v>7.1337124926456168</v>
      </c>
      <c r="J16" s="190">
        <f t="shared" si="0"/>
        <v>-0.10603769998182155</v>
      </c>
      <c r="K16" s="189">
        <v>7.0900904459101861</v>
      </c>
      <c r="L16" s="190">
        <f t="shared" si="1"/>
        <v>-4.3622046735430686E-2</v>
      </c>
      <c r="M16" s="189">
        <v>7.4288856592953376</v>
      </c>
      <c r="N16" s="190">
        <f t="shared" si="2"/>
        <v>0.33879521338515151</v>
      </c>
    </row>
    <row r="17" spans="1:15" x14ac:dyDescent="0.25">
      <c r="A17" s="1" t="s">
        <v>88</v>
      </c>
      <c r="B17" s="119" t="s">
        <v>89</v>
      </c>
      <c r="C17" s="189">
        <v>4.0015720524017464</v>
      </c>
      <c r="D17" s="190">
        <v>-3.4080175453227559</v>
      </c>
      <c r="E17" s="189">
        <v>5.8313355603589443</v>
      </c>
      <c r="F17" s="190">
        <f t="shared" si="0"/>
        <v>1.8297635079571979</v>
      </c>
      <c r="G17" s="189">
        <v>6.7605067064083455</v>
      </c>
      <c r="H17" s="190">
        <f t="shared" si="0"/>
        <v>0.92917114604940121</v>
      </c>
      <c r="I17" s="189">
        <v>6.8220845019451737</v>
      </c>
      <c r="J17" s="190">
        <f t="shared" si="0"/>
        <v>6.1577795536828184E-2</v>
      </c>
      <c r="K17" s="189">
        <v>6.8866018317439339</v>
      </c>
      <c r="L17" s="190">
        <f t="shared" si="1"/>
        <v>6.4517329798760237E-2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3.6523630907726932</v>
      </c>
      <c r="D18" s="190">
        <v>-3.4295121010880272</v>
      </c>
      <c r="E18" s="189">
        <v>5.9282195332757128</v>
      </c>
      <c r="F18" s="190">
        <f t="shared" si="0"/>
        <v>2.2758564425030197</v>
      </c>
      <c r="G18" s="189">
        <v>6.9025843149549875</v>
      </c>
      <c r="H18" s="190">
        <f t="shared" si="0"/>
        <v>0.97436478167927465</v>
      </c>
      <c r="I18" s="189">
        <v>6.8264086055904345</v>
      </c>
      <c r="J18" s="190">
        <f t="shared" si="0"/>
        <v>-7.6175709364552979E-2</v>
      </c>
      <c r="K18" s="189">
        <v>6.499798836911598</v>
      </c>
      <c r="L18" s="190">
        <f t="shared" si="1"/>
        <v>-0.32660976867883651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6.220779220779221</v>
      </c>
      <c r="D19" s="190">
        <v>-1.2079309678614418</v>
      </c>
      <c r="E19" s="189">
        <v>6.9308398023994355</v>
      </c>
      <c r="F19" s="190">
        <f t="shared" si="0"/>
        <v>0.71006058162021457</v>
      </c>
      <c r="G19" s="189">
        <v>7.2594999762797094</v>
      </c>
      <c r="H19" s="190">
        <f t="shared" si="0"/>
        <v>0.32866017388027391</v>
      </c>
      <c r="I19" s="189">
        <v>6.7909695542611646</v>
      </c>
      <c r="J19" s="190">
        <f t="shared" si="0"/>
        <v>-0.46853042201854489</v>
      </c>
      <c r="K19" s="189">
        <v>6.9614775499721784</v>
      </c>
      <c r="L19" s="190">
        <f t="shared" si="1"/>
        <v>0.17050799571101383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5.3013895543842837</v>
      </c>
      <c r="D20" s="190">
        <v>-1.8246712828427594</v>
      </c>
      <c r="E20" s="189">
        <v>6.2279114435907807</v>
      </c>
      <c r="F20" s="190">
        <f t="shared" si="0"/>
        <v>0.92652188920649703</v>
      </c>
      <c r="G20" s="189">
        <v>6.7056474124973162</v>
      </c>
      <c r="H20" s="190">
        <f t="shared" si="0"/>
        <v>0.47773596890653547</v>
      </c>
      <c r="I20" s="189">
        <v>6.5663159638803741</v>
      </c>
      <c r="J20" s="190">
        <f t="shared" si="0"/>
        <v>-0.13933144861694213</v>
      </c>
      <c r="K20" s="189">
        <v>6.8930442249892661</v>
      </c>
      <c r="L20" s="190">
        <f t="shared" si="1"/>
        <v>0.32672826110889197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6.3173322576307651</v>
      </c>
      <c r="D21" s="192">
        <v>-1.1030430860612865</v>
      </c>
      <c r="E21" s="191">
        <v>5.5219885141008653</v>
      </c>
      <c r="F21" s="192">
        <f t="shared" si="0"/>
        <v>-0.79534374352989978</v>
      </c>
      <c r="G21" s="191">
        <v>6.81836284648623</v>
      </c>
      <c r="H21" s="192">
        <f t="shared" si="0"/>
        <v>1.2963743323853647</v>
      </c>
      <c r="I21" s="191">
        <v>6.7723569064660403</v>
      </c>
      <c r="J21" s="192">
        <f t="shared" si="0"/>
        <v>-4.6005940020189762E-2</v>
      </c>
      <c r="K21" s="191">
        <v>6.910044821236232</v>
      </c>
      <c r="L21" s="192">
        <f t="shared" si="1"/>
        <v>0.13768791477019171</v>
      </c>
      <c r="M21" s="191">
        <v>7.0748538073423548</v>
      </c>
      <c r="N21" s="192">
        <v>0.10818644851681025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2" t="s">
        <v>302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7.1722886288253331</v>
      </c>
      <c r="D31" s="190">
        <v>-0.87553624568665711</v>
      </c>
      <c r="E31" s="189">
        <v>4.0495641770637496</v>
      </c>
      <c r="F31" s="190">
        <f t="shared" ref="F31:J43" si="3">IFERROR(E31-C31,"-")</f>
        <v>-3.1227244517615835</v>
      </c>
      <c r="G31" s="189">
        <v>7.4232942910967319</v>
      </c>
      <c r="H31" s="190">
        <f t="shared" si="3"/>
        <v>3.3737301140329823</v>
      </c>
      <c r="I31" s="189">
        <v>7.3121399847842623</v>
      </c>
      <c r="J31" s="190">
        <f t="shared" si="3"/>
        <v>-0.11115430631246959</v>
      </c>
      <c r="K31" s="189">
        <v>7.7830106115304671</v>
      </c>
      <c r="L31" s="190">
        <f t="shared" ref="L31:L43" si="4">IFERROR(K31-I31,"-")</f>
        <v>0.47087062674620483</v>
      </c>
      <c r="M31" s="189">
        <v>7.6305019305019304</v>
      </c>
      <c r="N31" s="190">
        <f>IFERROR(M31-K31,"-")</f>
        <v>-0.15250868102853676</v>
      </c>
    </row>
    <row r="32" spans="1:15" x14ac:dyDescent="0.25">
      <c r="B32" s="119" t="s">
        <v>75</v>
      </c>
      <c r="C32" s="189">
        <v>7.7980511144824369</v>
      </c>
      <c r="D32" s="190">
        <v>0.24538060109288207</v>
      </c>
      <c r="E32" s="189">
        <v>3.3648678658671995</v>
      </c>
      <c r="F32" s="190">
        <f t="shared" si="3"/>
        <v>-4.4331832486152374</v>
      </c>
      <c r="G32" s="189">
        <v>6.4787005649717511</v>
      </c>
      <c r="H32" s="190">
        <f t="shared" si="3"/>
        <v>3.1138326991045515</v>
      </c>
      <c r="I32" s="189">
        <v>6.7495257166947722</v>
      </c>
      <c r="J32" s="190">
        <f t="shared" si="3"/>
        <v>0.27082515172302113</v>
      </c>
      <c r="K32" s="189">
        <v>7.0446694460988688</v>
      </c>
      <c r="L32" s="190">
        <f t="shared" si="4"/>
        <v>0.29514372940409661</v>
      </c>
      <c r="M32" s="189">
        <v>7.1990871891721753</v>
      </c>
      <c r="N32" s="190">
        <f t="shared" ref="N32:N38" si="5">IFERROR(M32-K32,"-")</f>
        <v>0.15441774307330647</v>
      </c>
    </row>
    <row r="33" spans="2:15" x14ac:dyDescent="0.25">
      <c r="B33" s="119" t="s">
        <v>77</v>
      </c>
      <c r="C33" s="189">
        <v>9.5442463533225279</v>
      </c>
      <c r="D33" s="190">
        <v>2.2861546909714141</v>
      </c>
      <c r="E33" s="189">
        <v>3.9265434880576837</v>
      </c>
      <c r="F33" s="190">
        <f t="shared" si="3"/>
        <v>-5.6177028652648442</v>
      </c>
      <c r="G33" s="189">
        <v>6.8313158042902993</v>
      </c>
      <c r="H33" s="190">
        <f t="shared" si="3"/>
        <v>2.9047723162326156</v>
      </c>
      <c r="I33" s="189">
        <v>6.7355343379730819</v>
      </c>
      <c r="J33" s="190">
        <f t="shared" si="3"/>
        <v>-9.5781466317217401E-2</v>
      </c>
      <c r="K33" s="189">
        <v>6.5830399855582638</v>
      </c>
      <c r="L33" s="190">
        <f t="shared" si="4"/>
        <v>-0.15249435241481812</v>
      </c>
      <c r="M33" s="189">
        <v>6.8430692311616754</v>
      </c>
      <c r="N33" s="190">
        <f t="shared" si="5"/>
        <v>0.26002924560341167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3.1638516792855755</v>
      </c>
      <c r="F34" s="190" t="str">
        <f t="shared" si="3"/>
        <v>-</v>
      </c>
      <c r="G34" s="189">
        <v>6.5079556291723133</v>
      </c>
      <c r="H34" s="190">
        <f t="shared" si="3"/>
        <v>3.3441039498867378</v>
      </c>
      <c r="I34" s="189">
        <v>6.2256879784812744</v>
      </c>
      <c r="J34" s="190">
        <f t="shared" si="3"/>
        <v>-0.28226765069103887</v>
      </c>
      <c r="K34" s="189">
        <v>7.0874621376027696</v>
      </c>
      <c r="L34" s="190">
        <f t="shared" si="4"/>
        <v>0.86177415912149513</v>
      </c>
      <c r="M34" s="189">
        <v>6.8284109816971714</v>
      </c>
      <c r="N34" s="190">
        <f t="shared" si="5"/>
        <v>-0.25905115590559813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3.4084800302858222</v>
      </c>
      <c r="F35" s="190" t="str">
        <f t="shared" si="3"/>
        <v>-</v>
      </c>
      <c r="G35" s="189">
        <v>6.3496859616363945</v>
      </c>
      <c r="H35" s="190">
        <f t="shared" si="3"/>
        <v>2.9412059313505723</v>
      </c>
      <c r="I35" s="189">
        <v>6.6629379024337005</v>
      </c>
      <c r="J35" s="190">
        <f t="shared" si="3"/>
        <v>0.31325194079730601</v>
      </c>
      <c r="K35" s="189">
        <v>7.071705031574659</v>
      </c>
      <c r="L35" s="190">
        <f t="shared" si="4"/>
        <v>0.40876712914095847</v>
      </c>
      <c r="M35" s="189">
        <v>7.8248397332124586</v>
      </c>
      <c r="N35" s="190">
        <f t="shared" si="5"/>
        <v>0.75313470163779961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5.217721518987342</v>
      </c>
      <c r="F36" s="190" t="str">
        <f t="shared" si="3"/>
        <v>-</v>
      </c>
      <c r="G36" s="189">
        <v>7.3215162773125115</v>
      </c>
      <c r="H36" s="190">
        <f t="shared" si="3"/>
        <v>2.1037947583251695</v>
      </c>
      <c r="I36" s="189">
        <v>6.9370747342968002</v>
      </c>
      <c r="J36" s="190">
        <f t="shared" si="3"/>
        <v>-0.38444154301571132</v>
      </c>
      <c r="K36" s="189">
        <v>7.119649250246459</v>
      </c>
      <c r="L36" s="190">
        <f t="shared" si="4"/>
        <v>0.18257451594965879</v>
      </c>
      <c r="M36" s="189">
        <v>6.8711458333333333</v>
      </c>
      <c r="N36" s="190">
        <f t="shared" si="5"/>
        <v>-0.24850341691312572</v>
      </c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5.9580014482259234</v>
      </c>
      <c r="F37" s="190" t="str">
        <f t="shared" si="3"/>
        <v>-</v>
      </c>
      <c r="G37" s="189">
        <v>7.2865069625993701</v>
      </c>
      <c r="H37" s="190">
        <f t="shared" si="3"/>
        <v>1.3285055143734468</v>
      </c>
      <c r="I37" s="189">
        <v>6.9112867374660407</v>
      </c>
      <c r="J37" s="190">
        <f t="shared" si="3"/>
        <v>-0.37522022513332942</v>
      </c>
      <c r="K37" s="189">
        <v>7.1540335151987531</v>
      </c>
      <c r="L37" s="190">
        <f t="shared" si="4"/>
        <v>0.24274677773271236</v>
      </c>
      <c r="M37" s="189">
        <v>6.7409203102961914</v>
      </c>
      <c r="N37" s="190">
        <f t="shared" si="5"/>
        <v>-0.41311320490256165</v>
      </c>
    </row>
    <row r="38" spans="2:15" x14ac:dyDescent="0.25">
      <c r="B38" s="119" t="s">
        <v>87</v>
      </c>
      <c r="C38" s="189">
        <v>4.5153065649119766</v>
      </c>
      <c r="D38" s="190">
        <v>-2.8611240796310389</v>
      </c>
      <c r="E38" s="189">
        <v>5.031186868686869</v>
      </c>
      <c r="F38" s="190">
        <f t="shared" si="3"/>
        <v>0.51588030377489247</v>
      </c>
      <c r="G38" s="189">
        <v>7.3807104118825428</v>
      </c>
      <c r="H38" s="190">
        <f t="shared" si="3"/>
        <v>2.3495235431956738</v>
      </c>
      <c r="I38" s="189">
        <v>7.3794321023981171</v>
      </c>
      <c r="J38" s="190">
        <f t="shared" si="3"/>
        <v>-1.2783094844257548E-3</v>
      </c>
      <c r="K38" s="189">
        <v>7.2201022146507663</v>
      </c>
      <c r="L38" s="190">
        <f t="shared" si="4"/>
        <v>-0.1593298877473508</v>
      </c>
      <c r="M38" s="189">
        <v>7.6395521243417353</v>
      </c>
      <c r="N38" s="190">
        <f t="shared" si="5"/>
        <v>0.41944990969096896</v>
      </c>
    </row>
    <row r="39" spans="2:15" x14ac:dyDescent="0.25">
      <c r="B39" s="119" t="s">
        <v>89</v>
      </c>
      <c r="C39" s="189">
        <v>3.9986810287975381</v>
      </c>
      <c r="D39" s="190">
        <v>-3.4416486738812964</v>
      </c>
      <c r="E39" s="189">
        <v>5.8902299289588269</v>
      </c>
      <c r="F39" s="190">
        <f t="shared" si="3"/>
        <v>1.8915489001612888</v>
      </c>
      <c r="G39" s="189">
        <v>6.9096228868660594</v>
      </c>
      <c r="H39" s="190">
        <f t="shared" si="3"/>
        <v>1.0193929579072325</v>
      </c>
      <c r="I39" s="189">
        <v>6.9975186104218361</v>
      </c>
      <c r="J39" s="190">
        <f t="shared" si="3"/>
        <v>8.7895723555776684E-2</v>
      </c>
      <c r="K39" s="189">
        <v>7.0984699200185464</v>
      </c>
      <c r="L39" s="190">
        <f t="shared" si="4"/>
        <v>0.10095130959671028</v>
      </c>
      <c r="M39" s="189"/>
      <c r="N39" s="190"/>
    </row>
    <row r="40" spans="2:15" x14ac:dyDescent="0.25">
      <c r="B40" s="119" t="s">
        <v>91</v>
      </c>
      <c r="C40" s="189">
        <v>3.5746102449888641</v>
      </c>
      <c r="D40" s="190">
        <v>-3.6582917882828547</v>
      </c>
      <c r="E40" s="189">
        <v>5.9594374235629841</v>
      </c>
      <c r="F40" s="190">
        <f t="shared" si="3"/>
        <v>2.38482717857412</v>
      </c>
      <c r="G40" s="189">
        <v>6.9936959076824445</v>
      </c>
      <c r="H40" s="190">
        <f t="shared" si="3"/>
        <v>1.0342584841194604</v>
      </c>
      <c r="I40" s="189">
        <v>6.9798752558230195</v>
      </c>
      <c r="J40" s="190">
        <f t="shared" si="3"/>
        <v>-1.3820651859425048E-2</v>
      </c>
      <c r="K40" s="189">
        <v>6.6309703145768717</v>
      </c>
      <c r="L40" s="190">
        <f t="shared" si="4"/>
        <v>-0.34890494124614779</v>
      </c>
      <c r="M40" s="189"/>
      <c r="N40" s="190"/>
    </row>
    <row r="41" spans="2:15" x14ac:dyDescent="0.25">
      <c r="B41" s="119" t="s">
        <v>93</v>
      </c>
      <c r="C41" s="189">
        <v>6.106996819627442</v>
      </c>
      <c r="D41" s="190">
        <v>-1.4409483858520105</v>
      </c>
      <c r="E41" s="189">
        <v>6.9410620974602013</v>
      </c>
      <c r="F41" s="190">
        <f t="shared" si="3"/>
        <v>0.8340652778327593</v>
      </c>
      <c r="G41" s="189">
        <v>7.5262712888029952</v>
      </c>
      <c r="H41" s="190">
        <f t="shared" si="3"/>
        <v>0.58520919134279392</v>
      </c>
      <c r="I41" s="189">
        <v>6.7701183875318449</v>
      </c>
      <c r="J41" s="190">
        <f t="shared" si="3"/>
        <v>-0.75615290127115031</v>
      </c>
      <c r="K41" s="189">
        <v>7.0974414220307027</v>
      </c>
      <c r="L41" s="190">
        <f t="shared" si="4"/>
        <v>0.3273230344988578</v>
      </c>
      <c r="M41" s="189"/>
      <c r="N41" s="190"/>
    </row>
    <row r="42" spans="2:15" x14ac:dyDescent="0.25">
      <c r="B42" s="119" t="s">
        <v>95</v>
      </c>
      <c r="C42" s="189">
        <v>5.2586779911373709</v>
      </c>
      <c r="D42" s="190">
        <v>-2.0825300625539045</v>
      </c>
      <c r="E42" s="189">
        <v>6.2516087926091108</v>
      </c>
      <c r="F42" s="190">
        <f t="shared" si="3"/>
        <v>0.99293080147173995</v>
      </c>
      <c r="G42" s="189">
        <v>6.8146903504560727</v>
      </c>
      <c r="H42" s="190">
        <f t="shared" si="3"/>
        <v>0.5630815578469619</v>
      </c>
      <c r="I42" s="189">
        <v>6.5663884479492038</v>
      </c>
      <c r="J42" s="190">
        <f t="shared" si="3"/>
        <v>-0.2483019025068689</v>
      </c>
      <c r="K42" s="189">
        <v>7.0378726397229885</v>
      </c>
      <c r="L42" s="190">
        <f t="shared" si="4"/>
        <v>0.47148419177378464</v>
      </c>
      <c r="M42" s="189"/>
      <c r="N42" s="190"/>
    </row>
    <row r="43" spans="2:15" ht="15.75" x14ac:dyDescent="0.25">
      <c r="B43" s="122" t="s">
        <v>32</v>
      </c>
      <c r="C43" s="191">
        <v>6.1436409624489263</v>
      </c>
      <c r="D43" s="192">
        <v>-1.5301397799910923</v>
      </c>
      <c r="E43" s="191">
        <v>5.4757354833176084</v>
      </c>
      <c r="F43" s="192">
        <f t="shared" si="3"/>
        <v>-0.66790547913131793</v>
      </c>
      <c r="G43" s="191">
        <v>6.9692850855190303</v>
      </c>
      <c r="H43" s="192">
        <f t="shared" si="3"/>
        <v>1.4935496022014219</v>
      </c>
      <c r="I43" s="191">
        <v>6.8539201732403097</v>
      </c>
      <c r="J43" s="192">
        <f t="shared" si="3"/>
        <v>-0.11536491227872059</v>
      </c>
      <c r="K43" s="191">
        <v>7.063027169075573</v>
      </c>
      <c r="L43" s="192">
        <f t="shared" si="4"/>
        <v>0.20910699583526338</v>
      </c>
      <c r="M43" s="191">
        <v>7.1683615080273357</v>
      </c>
      <c r="N43" s="192">
        <v>4.8964809967508849E-2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2" t="s">
        <v>303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6.6858373639661428</v>
      </c>
      <c r="D53" s="190">
        <v>-1.3342627393150197</v>
      </c>
      <c r="E53" s="189" t="s">
        <v>250</v>
      </c>
      <c r="F53" s="190" t="str">
        <f t="shared" ref="F53:J65" si="6">IFERROR(E53-C53,"-")</f>
        <v>-</v>
      </c>
      <c r="G53" s="189">
        <v>7.9259781077273219</v>
      </c>
      <c r="H53" s="190" t="str">
        <f t="shared" si="6"/>
        <v>-</v>
      </c>
      <c r="I53" s="189">
        <v>7.5696016069635084</v>
      </c>
      <c r="J53" s="190">
        <f t="shared" si="6"/>
        <v>-0.35637650076381355</v>
      </c>
      <c r="K53" s="189">
        <v>7.9239933119687889</v>
      </c>
      <c r="L53" s="190">
        <f t="shared" ref="L53:L65" si="7">IFERROR(K53-I53,"-")</f>
        <v>0.3543917050052805</v>
      </c>
      <c r="M53" s="189">
        <v>7.7086852477477477</v>
      </c>
      <c r="N53" s="190">
        <f>IFERROR(M53-K53,"-")</f>
        <v>-0.21530806422104121</v>
      </c>
    </row>
    <row r="54" spans="1:15" x14ac:dyDescent="0.25">
      <c r="A54" s="1"/>
      <c r="B54" s="119" t="s">
        <v>75</v>
      </c>
      <c r="C54" s="189">
        <v>7.6288147622427251</v>
      </c>
      <c r="D54" s="190">
        <v>-0.22527807205583095</v>
      </c>
      <c r="E54" s="189" t="s">
        <v>250</v>
      </c>
      <c r="F54" s="190" t="str">
        <f t="shared" si="6"/>
        <v>-</v>
      </c>
      <c r="G54" s="189">
        <v>6.6174134790528232</v>
      </c>
      <c r="H54" s="190" t="str">
        <f t="shared" si="6"/>
        <v>-</v>
      </c>
      <c r="I54" s="189">
        <v>7.1070247129791788</v>
      </c>
      <c r="J54" s="190">
        <f t="shared" si="6"/>
        <v>0.48961123392635564</v>
      </c>
      <c r="K54" s="189">
        <v>7.2324605998983227</v>
      </c>
      <c r="L54" s="190">
        <f t="shared" si="7"/>
        <v>0.12543588691914387</v>
      </c>
      <c r="M54" s="189">
        <v>7.367411718026716</v>
      </c>
      <c r="N54" s="190">
        <f t="shared" ref="N54:N60" si="8">IFERROR(M54-K54,"-")</f>
        <v>0.13495111812839333</v>
      </c>
    </row>
    <row r="55" spans="1:15" x14ac:dyDescent="0.25">
      <c r="A55" s="1"/>
      <c r="B55" s="119" t="s">
        <v>77</v>
      </c>
      <c r="C55" s="189">
        <v>8.848810437452034</v>
      </c>
      <c r="D55" s="190">
        <v>1.4140643511595563</v>
      </c>
      <c r="E55" s="189" t="s">
        <v>250</v>
      </c>
      <c r="F55" s="190" t="str">
        <f t="shared" si="6"/>
        <v>-</v>
      </c>
      <c r="G55" s="189">
        <v>6.8081226387678004</v>
      </c>
      <c r="H55" s="190" t="str">
        <f t="shared" si="6"/>
        <v>-</v>
      </c>
      <c r="I55" s="189">
        <v>7.0281066163120052</v>
      </c>
      <c r="J55" s="190">
        <f t="shared" si="6"/>
        <v>0.21998397754420473</v>
      </c>
      <c r="K55" s="189">
        <v>6.6665713795666344</v>
      </c>
      <c r="L55" s="190">
        <f t="shared" si="7"/>
        <v>-0.3615352367453708</v>
      </c>
      <c r="M55" s="189">
        <v>7.0097489486427937</v>
      </c>
      <c r="N55" s="190">
        <f t="shared" si="8"/>
        <v>0.34317756907615937</v>
      </c>
    </row>
    <row r="56" spans="1:15" x14ac:dyDescent="0.25">
      <c r="A56" s="1"/>
      <c r="B56" s="119" t="s">
        <v>79</v>
      </c>
      <c r="C56" s="189" t="s">
        <v>250</v>
      </c>
      <c r="D56" s="190" t="s">
        <v>250</v>
      </c>
      <c r="E56" s="189" t="s">
        <v>250</v>
      </c>
      <c r="F56" s="190" t="str">
        <f t="shared" si="6"/>
        <v>-</v>
      </c>
      <c r="G56" s="189">
        <v>6.5498000499875033</v>
      </c>
      <c r="H56" s="190" t="str">
        <f t="shared" si="6"/>
        <v>-</v>
      </c>
      <c r="I56" s="189">
        <v>6.4091439688715957</v>
      </c>
      <c r="J56" s="190">
        <f t="shared" si="6"/>
        <v>-0.14065608111590766</v>
      </c>
      <c r="K56" s="189">
        <v>7.219209496829893</v>
      </c>
      <c r="L56" s="190">
        <f t="shared" si="7"/>
        <v>0.81006552795829734</v>
      </c>
      <c r="M56" s="189">
        <v>6.8985964460468709</v>
      </c>
      <c r="N56" s="190">
        <f t="shared" si="8"/>
        <v>-0.32061305078302205</v>
      </c>
    </row>
    <row r="57" spans="1:15" x14ac:dyDescent="0.25">
      <c r="A57" s="1"/>
      <c r="B57" s="119" t="s">
        <v>81</v>
      </c>
      <c r="C57" s="189" t="s">
        <v>250</v>
      </c>
      <c r="D57" s="190" t="s">
        <v>250</v>
      </c>
      <c r="E57" s="189" t="s">
        <v>250</v>
      </c>
      <c r="F57" s="190" t="str">
        <f t="shared" si="6"/>
        <v>-</v>
      </c>
      <c r="G57" s="189">
        <v>6.3911605532170777</v>
      </c>
      <c r="H57" s="190" t="str">
        <f t="shared" si="6"/>
        <v>-</v>
      </c>
      <c r="I57" s="189">
        <v>6.6776628459603016</v>
      </c>
      <c r="J57" s="190">
        <f t="shared" si="6"/>
        <v>0.28650229274322392</v>
      </c>
      <c r="K57" s="189">
        <v>7.0987581312832644</v>
      </c>
      <c r="L57" s="190">
        <f t="shared" si="7"/>
        <v>0.42109528532296281</v>
      </c>
      <c r="M57" s="189">
        <v>8.7607566765578628</v>
      </c>
      <c r="N57" s="190">
        <f t="shared" si="8"/>
        <v>1.6619985452745984</v>
      </c>
    </row>
    <row r="58" spans="1:15" x14ac:dyDescent="0.25">
      <c r="A58" s="1"/>
      <c r="B58" s="119" t="s">
        <v>83</v>
      </c>
      <c r="C58" s="189" t="s">
        <v>250</v>
      </c>
      <c r="D58" s="190" t="s">
        <v>250</v>
      </c>
      <c r="E58" s="189" t="s">
        <v>250</v>
      </c>
      <c r="F58" s="190" t="str">
        <f t="shared" si="6"/>
        <v>-</v>
      </c>
      <c r="G58" s="189">
        <v>7.6223715960013791</v>
      </c>
      <c r="H58" s="190" t="str">
        <f t="shared" si="6"/>
        <v>-</v>
      </c>
      <c r="I58" s="189">
        <v>7.1394742559200521</v>
      </c>
      <c r="J58" s="190">
        <f t="shared" si="6"/>
        <v>-0.48289734008132701</v>
      </c>
      <c r="K58" s="189">
        <v>7.222138964577657</v>
      </c>
      <c r="L58" s="190">
        <f t="shared" si="7"/>
        <v>8.2664708657604891E-2</v>
      </c>
      <c r="M58" s="189">
        <v>7.2048691170486912</v>
      </c>
      <c r="N58" s="190">
        <f t="shared" si="8"/>
        <v>-1.7269847528965876E-2</v>
      </c>
    </row>
    <row r="59" spans="1:15" x14ac:dyDescent="0.25">
      <c r="A59" s="1"/>
      <c r="B59" s="119" t="s">
        <v>85</v>
      </c>
      <c r="C59" s="189" t="s">
        <v>250</v>
      </c>
      <c r="D59" s="190" t="s">
        <v>250</v>
      </c>
      <c r="E59" s="189">
        <v>6.5758733624454146</v>
      </c>
      <c r="F59" s="190" t="str">
        <f t="shared" si="6"/>
        <v>-</v>
      </c>
      <c r="G59" s="189">
        <v>7.7461226264676037</v>
      </c>
      <c r="H59" s="190">
        <f t="shared" si="6"/>
        <v>1.1702492640221891</v>
      </c>
      <c r="I59" s="189">
        <v>7.1045693075643159</v>
      </c>
      <c r="J59" s="190">
        <f t="shared" si="6"/>
        <v>-0.64155331890328782</v>
      </c>
      <c r="K59" s="189">
        <v>7.3560683324834271</v>
      </c>
      <c r="L59" s="190">
        <f t="shared" si="7"/>
        <v>0.25149902491911114</v>
      </c>
      <c r="M59" s="189">
        <v>6.848147736121927</v>
      </c>
      <c r="N59" s="190">
        <f t="shared" si="8"/>
        <v>-0.50792059636150011</v>
      </c>
    </row>
    <row r="60" spans="1:15" x14ac:dyDescent="0.25">
      <c r="A60" s="1"/>
      <c r="B60" s="119" t="s">
        <v>87</v>
      </c>
      <c r="C60" s="189">
        <v>4.7418665400142483</v>
      </c>
      <c r="D60" s="190">
        <v>-2.2227567206840977</v>
      </c>
      <c r="E60" s="189">
        <v>5.4869713369412709</v>
      </c>
      <c r="F60" s="190">
        <f t="shared" si="6"/>
        <v>0.74510479692702258</v>
      </c>
      <c r="G60" s="189">
        <v>7.6563286361348766</v>
      </c>
      <c r="H60" s="190">
        <f t="shared" si="6"/>
        <v>2.1693572991936056</v>
      </c>
      <c r="I60" s="189">
        <v>7.7446084724005138</v>
      </c>
      <c r="J60" s="190">
        <f t="shared" si="6"/>
        <v>8.8279836265637179E-2</v>
      </c>
      <c r="K60" s="189">
        <v>7.669089242454004</v>
      </c>
      <c r="L60" s="190">
        <f t="shared" si="7"/>
        <v>-7.5519229946509725E-2</v>
      </c>
      <c r="M60" s="189">
        <v>8.2811066314472406</v>
      </c>
      <c r="N60" s="190">
        <f t="shared" si="8"/>
        <v>0.61201738899323654</v>
      </c>
    </row>
    <row r="61" spans="1:15" x14ac:dyDescent="0.25">
      <c r="A61" s="1"/>
      <c r="B61" s="119" t="s">
        <v>89</v>
      </c>
      <c r="C61" s="189" t="s">
        <v>250</v>
      </c>
      <c r="D61" s="190" t="s">
        <v>250</v>
      </c>
      <c r="E61" s="189">
        <v>6.1032858936793639</v>
      </c>
      <c r="F61" s="190" t="str">
        <f t="shared" si="6"/>
        <v>-</v>
      </c>
      <c r="G61" s="189">
        <v>7.0747476304230563</v>
      </c>
      <c r="H61" s="190">
        <f t="shared" si="6"/>
        <v>0.97146173674369241</v>
      </c>
      <c r="I61" s="189">
        <v>7.0548697823760254</v>
      </c>
      <c r="J61" s="190">
        <f t="shared" si="6"/>
        <v>-1.9877848047030966E-2</v>
      </c>
      <c r="K61" s="189">
        <v>7.4543844791746858</v>
      </c>
      <c r="L61" s="190">
        <f t="shared" si="7"/>
        <v>0.39951469679866047</v>
      </c>
      <c r="M61" s="189"/>
      <c r="N61" s="190"/>
    </row>
    <row r="62" spans="1:15" x14ac:dyDescent="0.25">
      <c r="A62" s="1"/>
      <c r="B62" s="119" t="s">
        <v>91</v>
      </c>
      <c r="C62" s="189" t="s">
        <v>250</v>
      </c>
      <c r="D62" s="190" t="s">
        <v>250</v>
      </c>
      <c r="E62" s="189">
        <v>6.2974696288341496</v>
      </c>
      <c r="F62" s="190" t="str">
        <f t="shared" si="6"/>
        <v>-</v>
      </c>
      <c r="G62" s="189">
        <v>7.0171175404443851</v>
      </c>
      <c r="H62" s="190">
        <f t="shared" si="6"/>
        <v>0.71964791161023545</v>
      </c>
      <c r="I62" s="189">
        <v>7.3329767822311709</v>
      </c>
      <c r="J62" s="190">
        <f t="shared" si="6"/>
        <v>0.31585924178678582</v>
      </c>
      <c r="K62" s="189">
        <v>6.8535038932146826</v>
      </c>
      <c r="L62" s="190">
        <f t="shared" si="7"/>
        <v>-0.47947288901648832</v>
      </c>
      <c r="M62" s="189"/>
      <c r="N62" s="190"/>
    </row>
    <row r="63" spans="1:15" x14ac:dyDescent="0.25">
      <c r="A63" s="1"/>
      <c r="B63" s="119" t="s">
        <v>93</v>
      </c>
      <c r="C63" s="189" t="s">
        <v>250</v>
      </c>
      <c r="D63" s="190" t="s">
        <v>250</v>
      </c>
      <c r="E63" s="189">
        <v>7.1325370675453046</v>
      </c>
      <c r="F63" s="190" t="str">
        <f t="shared" si="6"/>
        <v>-</v>
      </c>
      <c r="G63" s="189">
        <v>7.4343215592562171</v>
      </c>
      <c r="H63" s="190">
        <f t="shared" si="6"/>
        <v>0.30178449171091248</v>
      </c>
      <c r="I63" s="189">
        <v>7.0038556349156185</v>
      </c>
      <c r="J63" s="190">
        <f t="shared" si="6"/>
        <v>-0.4304659243405986</v>
      </c>
      <c r="K63" s="189">
        <v>7.313558145989453</v>
      </c>
      <c r="L63" s="190">
        <f t="shared" si="7"/>
        <v>0.30970251107383451</v>
      </c>
      <c r="M63" s="189"/>
      <c r="N63" s="190"/>
    </row>
    <row r="64" spans="1:15" x14ac:dyDescent="0.25">
      <c r="A64" s="1"/>
      <c r="B64" s="119" t="s">
        <v>95</v>
      </c>
      <c r="C64" s="189" t="s">
        <v>250</v>
      </c>
      <c r="D64" s="190" t="s">
        <v>250</v>
      </c>
      <c r="E64" s="189">
        <v>6.3402881271733733</v>
      </c>
      <c r="F64" s="190" t="str">
        <f t="shared" si="6"/>
        <v>-</v>
      </c>
      <c r="G64" s="189">
        <v>6.6331723867936843</v>
      </c>
      <c r="H64" s="190">
        <f t="shared" si="6"/>
        <v>0.29288425962031095</v>
      </c>
      <c r="I64" s="189">
        <v>6.6860472644868887</v>
      </c>
      <c r="J64" s="190">
        <f t="shared" si="6"/>
        <v>5.2874877693204425E-2</v>
      </c>
      <c r="K64" s="189">
        <v>7.1532647919929193</v>
      </c>
      <c r="L64" s="190">
        <f t="shared" si="7"/>
        <v>0.46721752750603063</v>
      </c>
      <c r="M64" s="189"/>
      <c r="N64" s="190"/>
    </row>
    <row r="65" spans="1:15" ht="15.75" x14ac:dyDescent="0.25">
      <c r="B65" s="122" t="s">
        <v>32</v>
      </c>
      <c r="C65" s="191" t="s">
        <v>250</v>
      </c>
      <c r="D65" s="192" t="s">
        <v>250</v>
      </c>
      <c r="E65" s="191">
        <v>5.6931988597987475</v>
      </c>
      <c r="F65" s="192" t="str">
        <f t="shared" si="6"/>
        <v>-</v>
      </c>
      <c r="G65" s="191">
        <v>7.0897793341589743</v>
      </c>
      <c r="H65" s="192">
        <f t="shared" si="6"/>
        <v>1.3965804743602268</v>
      </c>
      <c r="I65" s="191">
        <v>7.0736233461824725</v>
      </c>
      <c r="J65" s="192">
        <f t="shared" si="6"/>
        <v>-1.6155987976501862E-2</v>
      </c>
      <c r="K65" s="191">
        <v>7.2451577712929884</v>
      </c>
      <c r="L65" s="192">
        <f t="shared" si="7"/>
        <v>0.17153442511051598</v>
      </c>
      <c r="M65" s="191">
        <v>7.4382608695652177</v>
      </c>
      <c r="N65" s="192">
        <v>0.15507072135036726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2" t="s">
        <v>304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9.5154714233709505</v>
      </c>
      <c r="D75" s="190">
        <v>1.2690286231432903</v>
      </c>
      <c r="E75" s="189" t="s">
        <v>250</v>
      </c>
      <c r="F75" s="190" t="str">
        <f t="shared" ref="F75:J87" si="9">IFERROR(E75-C75,"-")</f>
        <v>-</v>
      </c>
      <c r="G75" s="189">
        <v>5.8678739101274315</v>
      </c>
      <c r="H75" s="190" t="str">
        <f t="shared" si="9"/>
        <v>-</v>
      </c>
      <c r="I75" s="189">
        <v>6.2030573983270836</v>
      </c>
      <c r="J75" s="190">
        <f t="shared" si="9"/>
        <v>0.33518348819965205</v>
      </c>
      <c r="K75" s="189">
        <v>7.2678207739307537</v>
      </c>
      <c r="L75" s="190">
        <f t="shared" ref="L75:L87" si="10">IFERROR(K75-I75,"-")</f>
        <v>1.0647633756036701</v>
      </c>
      <c r="M75" s="189">
        <v>7.3472718001019892</v>
      </c>
      <c r="N75" s="190">
        <f>IFERROR(M75-K75,"-")</f>
        <v>7.9451026171235561E-2</v>
      </c>
    </row>
    <row r="76" spans="1:15" x14ac:dyDescent="0.25">
      <c r="A76" s="1"/>
      <c r="B76" s="119" t="s">
        <v>75</v>
      </c>
      <c r="C76" s="189">
        <v>8.580380577427821</v>
      </c>
      <c r="D76" s="190">
        <v>2.816912132071228</v>
      </c>
      <c r="E76" s="189" t="s">
        <v>250</v>
      </c>
      <c r="F76" s="190" t="str">
        <f t="shared" si="9"/>
        <v>-</v>
      </c>
      <c r="G76" s="189">
        <v>5.999748427672956</v>
      </c>
      <c r="H76" s="190" t="str">
        <f t="shared" si="9"/>
        <v>-</v>
      </c>
      <c r="I76" s="189">
        <v>5.2008991289688113</v>
      </c>
      <c r="J76" s="190">
        <f t="shared" si="9"/>
        <v>-0.79884929870414467</v>
      </c>
      <c r="K76" s="189">
        <v>6.3748866727107885</v>
      </c>
      <c r="L76" s="190">
        <f t="shared" si="10"/>
        <v>1.1739875437419771</v>
      </c>
      <c r="M76" s="189">
        <v>6.5530456852791881</v>
      </c>
      <c r="N76" s="190">
        <f t="shared" ref="N76:N82" si="11">IFERROR(M76-K76,"-")</f>
        <v>0.17815901256839961</v>
      </c>
    </row>
    <row r="77" spans="1:15" x14ac:dyDescent="0.25">
      <c r="A77" s="1"/>
      <c r="B77" s="119" t="s">
        <v>77</v>
      </c>
      <c r="C77" s="189">
        <v>13.32776617954071</v>
      </c>
      <c r="D77" s="190">
        <v>7.0527980537438548</v>
      </c>
      <c r="E77" s="189" t="s">
        <v>250</v>
      </c>
      <c r="F77" s="190" t="str">
        <f t="shared" si="9"/>
        <v>-</v>
      </c>
      <c r="G77" s="189">
        <v>6.9111833875406559</v>
      </c>
      <c r="H77" s="190" t="str">
        <f t="shared" si="9"/>
        <v>-</v>
      </c>
      <c r="I77" s="189">
        <v>5.6217860105059438</v>
      </c>
      <c r="J77" s="190">
        <f t="shared" si="9"/>
        <v>-1.289397377034712</v>
      </c>
      <c r="K77" s="189">
        <v>6.2699807156631673</v>
      </c>
      <c r="L77" s="190">
        <f t="shared" si="10"/>
        <v>0.64819470515722344</v>
      </c>
      <c r="M77" s="189">
        <v>6.1735346813411827</v>
      </c>
      <c r="N77" s="190">
        <f t="shared" si="11"/>
        <v>-9.6446034321984619E-2</v>
      </c>
    </row>
    <row r="78" spans="1:15" x14ac:dyDescent="0.25">
      <c r="A78" s="1"/>
      <c r="B78" s="119" t="s">
        <v>79</v>
      </c>
      <c r="C78" s="189" t="s">
        <v>250</v>
      </c>
      <c r="D78" s="190" t="s">
        <v>250</v>
      </c>
      <c r="E78" s="189" t="s">
        <v>250</v>
      </c>
      <c r="F78" s="190" t="str">
        <f t="shared" si="9"/>
        <v>-</v>
      </c>
      <c r="G78" s="189">
        <v>6.3370757846389383</v>
      </c>
      <c r="H78" s="190" t="str">
        <f t="shared" si="9"/>
        <v>-</v>
      </c>
      <c r="I78" s="189">
        <v>5.5025562372188137</v>
      </c>
      <c r="J78" s="190">
        <f t="shared" si="9"/>
        <v>-0.83451954742012457</v>
      </c>
      <c r="K78" s="189">
        <v>6.5540688148552704</v>
      </c>
      <c r="L78" s="190">
        <f t="shared" si="10"/>
        <v>1.0515125776364567</v>
      </c>
      <c r="M78" s="189">
        <v>6.5337837837837842</v>
      </c>
      <c r="N78" s="190">
        <f t="shared" si="11"/>
        <v>-2.0285031071486159E-2</v>
      </c>
    </row>
    <row r="79" spans="1:15" x14ac:dyDescent="0.25">
      <c r="A79" s="1"/>
      <c r="B79" s="119" t="s">
        <v>81</v>
      </c>
      <c r="C79" s="189" t="s">
        <v>250</v>
      </c>
      <c r="D79" s="190" t="s">
        <v>250</v>
      </c>
      <c r="E79" s="189" t="s">
        <v>250</v>
      </c>
      <c r="F79" s="190" t="str">
        <f t="shared" si="9"/>
        <v>-</v>
      </c>
      <c r="G79" s="189">
        <v>6.2233920805676357</v>
      </c>
      <c r="H79" s="190" t="str">
        <f t="shared" si="9"/>
        <v>-</v>
      </c>
      <c r="I79" s="189">
        <v>6.6105027376804379</v>
      </c>
      <c r="J79" s="190">
        <f t="shared" si="9"/>
        <v>0.38711065711280224</v>
      </c>
      <c r="K79" s="189">
        <v>6.9784921892687342</v>
      </c>
      <c r="L79" s="190">
        <f t="shared" si="10"/>
        <v>0.36798945158829621</v>
      </c>
      <c r="M79" s="189">
        <v>5.6585104099592183</v>
      </c>
      <c r="N79" s="190">
        <f t="shared" si="11"/>
        <v>-1.3199817793095159</v>
      </c>
    </row>
    <row r="80" spans="1:15" x14ac:dyDescent="0.25">
      <c r="A80" s="1"/>
      <c r="B80" s="119" t="s">
        <v>83</v>
      </c>
      <c r="C80" s="189" t="s">
        <v>250</v>
      </c>
      <c r="D80" s="190" t="s">
        <v>250</v>
      </c>
      <c r="E80" s="189" t="s">
        <v>250</v>
      </c>
      <c r="F80" s="190" t="str">
        <f t="shared" si="9"/>
        <v>-</v>
      </c>
      <c r="G80" s="189">
        <v>6.5052606967500584</v>
      </c>
      <c r="H80" s="190" t="str">
        <f t="shared" si="9"/>
        <v>-</v>
      </c>
      <c r="I80" s="189">
        <v>6.2337695017614498</v>
      </c>
      <c r="J80" s="190">
        <f t="shared" si="9"/>
        <v>-0.27149119498860852</v>
      </c>
      <c r="K80" s="189">
        <v>6.792074896581755</v>
      </c>
      <c r="L80" s="190">
        <f t="shared" si="10"/>
        <v>0.55830539482030517</v>
      </c>
      <c r="M80" s="189">
        <v>5.7662775033677596</v>
      </c>
      <c r="N80" s="190">
        <f t="shared" si="11"/>
        <v>-1.0257973932139954</v>
      </c>
    </row>
    <row r="81" spans="1:15" x14ac:dyDescent="0.25">
      <c r="A81" s="1"/>
      <c r="B81" s="119" t="s">
        <v>85</v>
      </c>
      <c r="C81" s="189" t="s">
        <v>250</v>
      </c>
      <c r="D81" s="190" t="s">
        <v>250</v>
      </c>
      <c r="E81" s="189">
        <v>4.7408602150537638</v>
      </c>
      <c r="F81" s="190" t="str">
        <f t="shared" si="9"/>
        <v>-</v>
      </c>
      <c r="G81" s="189">
        <v>6.0040444893832152</v>
      </c>
      <c r="H81" s="190">
        <f t="shared" si="9"/>
        <v>1.2631842743294515</v>
      </c>
      <c r="I81" s="189">
        <v>6.2574150248971643</v>
      </c>
      <c r="J81" s="190">
        <f t="shared" si="9"/>
        <v>0.25337053551394906</v>
      </c>
      <c r="K81" s="189">
        <v>6.4991735537190083</v>
      </c>
      <c r="L81" s="190">
        <f t="shared" si="10"/>
        <v>0.24175852882184401</v>
      </c>
      <c r="M81" s="189">
        <v>6.3316348195329084</v>
      </c>
      <c r="N81" s="190">
        <f t="shared" si="11"/>
        <v>-0.16753873418609988</v>
      </c>
    </row>
    <row r="82" spans="1:15" x14ac:dyDescent="0.25">
      <c r="A82" s="1"/>
      <c r="B82" s="119" t="s">
        <v>87</v>
      </c>
      <c r="C82" s="189">
        <v>3.9015760694757158</v>
      </c>
      <c r="D82" s="190">
        <v>-5.5490024429209779</v>
      </c>
      <c r="E82" s="189">
        <v>4.2553735926305016</v>
      </c>
      <c r="F82" s="190">
        <f t="shared" si="9"/>
        <v>0.35379752315478585</v>
      </c>
      <c r="G82" s="189">
        <v>6.4222270837891049</v>
      </c>
      <c r="H82" s="190">
        <f t="shared" si="9"/>
        <v>2.1668534911586033</v>
      </c>
      <c r="I82" s="189">
        <v>6.1968405736853045</v>
      </c>
      <c r="J82" s="190">
        <f t="shared" si="9"/>
        <v>-0.2253865101038004</v>
      </c>
      <c r="K82" s="189">
        <v>5.9193854324734447</v>
      </c>
      <c r="L82" s="190">
        <f t="shared" si="10"/>
        <v>-0.27745514121185977</v>
      </c>
      <c r="M82" s="189">
        <v>5.8554030543205107</v>
      </c>
      <c r="N82" s="190">
        <f t="shared" si="11"/>
        <v>-6.3982378152934061E-2</v>
      </c>
    </row>
    <row r="83" spans="1:15" x14ac:dyDescent="0.25">
      <c r="A83" s="1"/>
      <c r="B83" s="119" t="s">
        <v>89</v>
      </c>
      <c r="C83" s="189" t="s">
        <v>250</v>
      </c>
      <c r="D83" s="190" t="s">
        <v>250</v>
      </c>
      <c r="E83" s="189">
        <v>5.3142857142857141</v>
      </c>
      <c r="F83" s="190" t="str">
        <f t="shared" si="9"/>
        <v>-</v>
      </c>
      <c r="G83" s="189">
        <v>6.3658969804618115</v>
      </c>
      <c r="H83" s="190">
        <f t="shared" si="9"/>
        <v>1.0516112661760975</v>
      </c>
      <c r="I83" s="189">
        <v>6.8024271844660191</v>
      </c>
      <c r="J83" s="190">
        <f t="shared" si="9"/>
        <v>0.43653020400420761</v>
      </c>
      <c r="K83" s="189">
        <v>6.0145369284876908</v>
      </c>
      <c r="L83" s="190">
        <f t="shared" si="10"/>
        <v>-0.78789025597832829</v>
      </c>
      <c r="M83" s="189"/>
      <c r="N83" s="190"/>
    </row>
    <row r="84" spans="1:15" x14ac:dyDescent="0.25">
      <c r="A84" s="1"/>
      <c r="B84" s="119" t="s">
        <v>91</v>
      </c>
      <c r="C84" s="189" t="s">
        <v>250</v>
      </c>
      <c r="D84" s="190" t="s">
        <v>250</v>
      </c>
      <c r="E84" s="189">
        <v>4.8935449735449739</v>
      </c>
      <c r="F84" s="190" t="str">
        <f t="shared" si="9"/>
        <v>-</v>
      </c>
      <c r="G84" s="189">
        <v>6.9023815755037949</v>
      </c>
      <c r="H84" s="190">
        <f t="shared" si="9"/>
        <v>2.0088366019588211</v>
      </c>
      <c r="I84" s="189">
        <v>5.767552387124649</v>
      </c>
      <c r="J84" s="190">
        <f t="shared" si="9"/>
        <v>-1.1348291883791459</v>
      </c>
      <c r="K84" s="189">
        <v>5.7592592592592595</v>
      </c>
      <c r="L84" s="190">
        <f t="shared" si="10"/>
        <v>-8.2931278653894935E-3</v>
      </c>
      <c r="M84" s="189"/>
      <c r="N84" s="190"/>
    </row>
    <row r="85" spans="1:15" x14ac:dyDescent="0.25">
      <c r="A85" s="1"/>
      <c r="B85" s="119" t="s">
        <v>93</v>
      </c>
      <c r="C85" s="189" t="s">
        <v>250</v>
      </c>
      <c r="D85" s="190" t="s">
        <v>250</v>
      </c>
      <c r="E85" s="189">
        <v>6.4027327466419637</v>
      </c>
      <c r="F85" s="190" t="str">
        <f t="shared" si="9"/>
        <v>-</v>
      </c>
      <c r="G85" s="189">
        <v>7.9150615724660565</v>
      </c>
      <c r="H85" s="190">
        <f t="shared" si="9"/>
        <v>1.5123288258240928</v>
      </c>
      <c r="I85" s="189">
        <v>5.8892329680800382</v>
      </c>
      <c r="J85" s="190">
        <f t="shared" si="9"/>
        <v>-2.0258286043860183</v>
      </c>
      <c r="K85" s="189">
        <v>6.3474596677100887</v>
      </c>
      <c r="L85" s="190">
        <f t="shared" si="10"/>
        <v>0.45822669963005058</v>
      </c>
      <c r="M85" s="189"/>
      <c r="N85" s="190"/>
    </row>
    <row r="86" spans="1:15" x14ac:dyDescent="0.25">
      <c r="A86" s="1"/>
      <c r="B86" s="119" t="s">
        <v>95</v>
      </c>
      <c r="C86" s="189" t="s">
        <v>250</v>
      </c>
      <c r="D86" s="190" t="s">
        <v>250</v>
      </c>
      <c r="E86" s="189">
        <v>5.9554879734586672</v>
      </c>
      <c r="F86" s="190" t="str">
        <f t="shared" si="9"/>
        <v>-</v>
      </c>
      <c r="G86" s="189">
        <v>7.6278865828705058</v>
      </c>
      <c r="H86" s="190">
        <f t="shared" si="9"/>
        <v>1.6723986094118386</v>
      </c>
      <c r="I86" s="189">
        <v>6.1138589618021548</v>
      </c>
      <c r="J86" s="190">
        <f t="shared" si="9"/>
        <v>-1.514027621068351</v>
      </c>
      <c r="K86" s="189">
        <v>6.5914120126448896</v>
      </c>
      <c r="L86" s="190">
        <f t="shared" si="10"/>
        <v>0.47755305084273481</v>
      </c>
      <c r="M86" s="189"/>
      <c r="N86" s="190"/>
    </row>
    <row r="87" spans="1:15" ht="15.75" x14ac:dyDescent="0.25">
      <c r="B87" s="122" t="s">
        <v>32</v>
      </c>
      <c r="C87" s="191" t="s">
        <v>250</v>
      </c>
      <c r="D87" s="192" t="s">
        <v>250</v>
      </c>
      <c r="E87" s="191">
        <v>4.826008140370079</v>
      </c>
      <c r="F87" s="192" t="str">
        <f t="shared" si="9"/>
        <v>-</v>
      </c>
      <c r="G87" s="191">
        <v>6.5524744117336713</v>
      </c>
      <c r="H87" s="192">
        <f t="shared" si="9"/>
        <v>1.7264662713635923</v>
      </c>
      <c r="I87" s="191">
        <v>6.0468086842964412</v>
      </c>
      <c r="J87" s="192">
        <f t="shared" si="9"/>
        <v>-0.50566572743723004</v>
      </c>
      <c r="K87" s="191">
        <v>6.4281585702062936</v>
      </c>
      <c r="L87" s="192">
        <f t="shared" si="10"/>
        <v>0.3813498859098523</v>
      </c>
      <c r="M87" s="191">
        <v>6.2407659944871607</v>
      </c>
      <c r="N87" s="192">
        <v>-0.31451326566203885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2" t="s">
        <v>305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8.5498812351543947</v>
      </c>
      <c r="D97" s="190">
        <v>0.97130451165550635</v>
      </c>
      <c r="E97" s="189">
        <v>7.459677419354839</v>
      </c>
      <c r="F97" s="190">
        <f t="shared" ref="F97:J109" si="12">IFERROR(E97-C97,"-")</f>
        <v>-1.0902038157995557</v>
      </c>
      <c r="G97" s="189">
        <v>7.1522573030392449</v>
      </c>
      <c r="H97" s="190">
        <f t="shared" si="12"/>
        <v>-0.30742011631559407</v>
      </c>
      <c r="I97" s="189">
        <v>7.1824853228962819</v>
      </c>
      <c r="J97" s="190">
        <f t="shared" si="12"/>
        <v>3.0228019857037047E-2</v>
      </c>
      <c r="K97" s="189">
        <v>7.124313186813187</v>
      </c>
      <c r="L97" s="190">
        <f t="shared" ref="L97:L109" si="13">IFERROR(K97-I97,"-")</f>
        <v>-5.8172136083094905E-2</v>
      </c>
      <c r="M97" s="189">
        <v>7.185766257389723</v>
      </c>
      <c r="N97" s="190">
        <f>IFERROR(M97-K97,"-")</f>
        <v>6.1453070576535929E-2</v>
      </c>
    </row>
    <row r="98" spans="2:14" x14ac:dyDescent="0.25">
      <c r="B98" s="119" t="s">
        <v>75</v>
      </c>
      <c r="C98" s="189">
        <v>7.4531813865147196</v>
      </c>
      <c r="D98" s="190">
        <v>-3.656445047038126E-2</v>
      </c>
      <c r="E98" s="189">
        <v>5.3148734177215191</v>
      </c>
      <c r="F98" s="190">
        <f t="shared" si="12"/>
        <v>-2.1383079687932005</v>
      </c>
      <c r="G98" s="189">
        <v>6.7112960161371662</v>
      </c>
      <c r="H98" s="190">
        <f t="shared" si="12"/>
        <v>1.3964225984156471</v>
      </c>
      <c r="I98" s="189">
        <v>6.8844282238442824</v>
      </c>
      <c r="J98" s="190">
        <f t="shared" si="12"/>
        <v>0.17313220770711624</v>
      </c>
      <c r="K98" s="189">
        <v>6.5791147627882323</v>
      </c>
      <c r="L98" s="190">
        <f t="shared" si="13"/>
        <v>-0.30531346105605017</v>
      </c>
      <c r="M98" s="189">
        <v>7.3258347146578258</v>
      </c>
      <c r="N98" s="190">
        <f t="shared" ref="N98:N104" si="14">IFERROR(M98-K98,"-")</f>
        <v>0.7467199518695935</v>
      </c>
    </row>
    <row r="99" spans="2:14" x14ac:dyDescent="0.25">
      <c r="B99" s="119" t="s">
        <v>77</v>
      </c>
      <c r="C99" s="189">
        <v>8.57847866419295</v>
      </c>
      <c r="D99" s="190">
        <v>2.0284403500167052</v>
      </c>
      <c r="E99" s="189">
        <v>4.8379487179487182</v>
      </c>
      <c r="F99" s="190">
        <f t="shared" si="12"/>
        <v>-3.7405299462442319</v>
      </c>
      <c r="G99" s="189">
        <v>6.1686800894854583</v>
      </c>
      <c r="H99" s="190">
        <f t="shared" si="12"/>
        <v>1.3307313715367401</v>
      </c>
      <c r="I99" s="189">
        <v>6.7464559609574719</v>
      </c>
      <c r="J99" s="190">
        <f t="shared" si="12"/>
        <v>0.57777587147201359</v>
      </c>
      <c r="K99" s="189">
        <v>5.9644093882262412</v>
      </c>
      <c r="L99" s="190">
        <f t="shared" si="13"/>
        <v>-0.78204657273123068</v>
      </c>
      <c r="M99" s="189">
        <v>7.2472490455872443</v>
      </c>
      <c r="N99" s="190">
        <f t="shared" si="14"/>
        <v>1.282839657361003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4.4596036585365857</v>
      </c>
      <c r="F100" s="190" t="str">
        <f t="shared" si="12"/>
        <v>-</v>
      </c>
      <c r="G100" s="189">
        <v>5.7547217325610678</v>
      </c>
      <c r="H100" s="190">
        <f t="shared" si="12"/>
        <v>1.2951180740244821</v>
      </c>
      <c r="I100" s="189">
        <v>5.8959537572254339</v>
      </c>
      <c r="J100" s="190">
        <f t="shared" si="12"/>
        <v>0.14123202466436613</v>
      </c>
      <c r="K100" s="189">
        <v>6.3570083400591875</v>
      </c>
      <c r="L100" s="190">
        <f t="shared" si="13"/>
        <v>0.46105458283375356</v>
      </c>
      <c r="M100" s="189">
        <v>6.7478342308592838</v>
      </c>
      <c r="N100" s="190">
        <f t="shared" si="14"/>
        <v>0.39082589080009633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3.953896103896104</v>
      </c>
      <c r="F101" s="190" t="str">
        <f t="shared" si="12"/>
        <v>-</v>
      </c>
      <c r="G101" s="189">
        <v>5.3110938712179987</v>
      </c>
      <c r="H101" s="190">
        <f t="shared" si="12"/>
        <v>1.3571977673218947</v>
      </c>
      <c r="I101" s="189">
        <v>5.6957466625271653</v>
      </c>
      <c r="J101" s="190">
        <f t="shared" si="12"/>
        <v>0.38465279130916663</v>
      </c>
      <c r="K101" s="189">
        <v>5.5242591135588777</v>
      </c>
      <c r="L101" s="190">
        <f t="shared" si="13"/>
        <v>-0.17148754896828766</v>
      </c>
      <c r="M101" s="189">
        <v>5.4668946982653308</v>
      </c>
      <c r="N101" s="190">
        <f t="shared" si="14"/>
        <v>-5.7364415293546855E-2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4.488826815642458</v>
      </c>
      <c r="F102" s="190" t="str">
        <f t="shared" si="12"/>
        <v>-</v>
      </c>
      <c r="G102" s="189">
        <v>5.3068219633943432</v>
      </c>
      <c r="H102" s="190">
        <f t="shared" si="12"/>
        <v>0.8179951477518852</v>
      </c>
      <c r="I102" s="189">
        <v>5.7669104204753197</v>
      </c>
      <c r="J102" s="190">
        <f t="shared" si="12"/>
        <v>0.46008845708097645</v>
      </c>
      <c r="K102" s="189">
        <v>5.5762331838565027</v>
      </c>
      <c r="L102" s="190">
        <f t="shared" si="13"/>
        <v>-0.19067723661881697</v>
      </c>
      <c r="M102" s="189">
        <v>6.1121495327102799</v>
      </c>
      <c r="N102" s="190">
        <f t="shared" si="14"/>
        <v>0.53591634885377726</v>
      </c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6.0620796689084324</v>
      </c>
      <c r="F103" s="190" t="str">
        <f t="shared" si="12"/>
        <v>-</v>
      </c>
      <c r="G103" s="189">
        <v>5.2538919413919416</v>
      </c>
      <c r="H103" s="190">
        <f t="shared" si="12"/>
        <v>-0.80818772751649082</v>
      </c>
      <c r="I103" s="189">
        <v>6.5770280327462167</v>
      </c>
      <c r="J103" s="190">
        <f t="shared" si="12"/>
        <v>1.3231360913542751</v>
      </c>
      <c r="K103" s="189">
        <v>6.1647193585337918</v>
      </c>
      <c r="L103" s="190">
        <f t="shared" si="13"/>
        <v>-0.4123086742124249</v>
      </c>
      <c r="M103" s="189">
        <v>6.5442629179331311</v>
      </c>
      <c r="N103" s="190">
        <f t="shared" si="14"/>
        <v>0.37954355939933926</v>
      </c>
    </row>
    <row r="104" spans="2:14" x14ac:dyDescent="0.25">
      <c r="B104" s="119" t="s">
        <v>87</v>
      </c>
      <c r="C104" s="189">
        <v>4.7885487528344672</v>
      </c>
      <c r="D104" s="190">
        <v>-2.5236410734682622</v>
      </c>
      <c r="E104" s="189">
        <v>6.3088786994581074</v>
      </c>
      <c r="F104" s="190">
        <f t="shared" si="12"/>
        <v>1.5203299466236402</v>
      </c>
      <c r="G104" s="189">
        <v>6.5515267175572518</v>
      </c>
      <c r="H104" s="190">
        <f t="shared" si="12"/>
        <v>0.24264801809914438</v>
      </c>
      <c r="I104" s="189">
        <v>6.1520376175548588</v>
      </c>
      <c r="J104" s="190">
        <f t="shared" si="12"/>
        <v>-0.39948910000239302</v>
      </c>
      <c r="K104" s="189">
        <v>6.5305823209049016</v>
      </c>
      <c r="L104" s="190">
        <f t="shared" si="13"/>
        <v>0.37854470335004287</v>
      </c>
      <c r="M104" s="189">
        <v>6.7305084745762711</v>
      </c>
      <c r="N104" s="190">
        <f t="shared" si="14"/>
        <v>0.19992615367136946</v>
      </c>
    </row>
    <row r="105" spans="2:14" x14ac:dyDescent="0.25">
      <c r="B105" s="119" t="s">
        <v>89</v>
      </c>
      <c r="C105" s="189">
        <v>4.0127551020408161</v>
      </c>
      <c r="D105" s="190">
        <v>-3.2957266950157296</v>
      </c>
      <c r="E105" s="189">
        <v>5.477022058823529</v>
      </c>
      <c r="F105" s="190">
        <f t="shared" si="12"/>
        <v>1.4642669567827129</v>
      </c>
      <c r="G105" s="189">
        <v>5.9750933997509339</v>
      </c>
      <c r="H105" s="190">
        <f t="shared" si="12"/>
        <v>0.4980713409274049</v>
      </c>
      <c r="I105" s="189">
        <v>6.0209015361369929</v>
      </c>
      <c r="J105" s="190">
        <f t="shared" si="12"/>
        <v>4.5808136386058962E-2</v>
      </c>
      <c r="K105" s="189">
        <v>5.9559572301425661</v>
      </c>
      <c r="L105" s="190">
        <f t="shared" si="13"/>
        <v>-6.4944305994426799E-2</v>
      </c>
      <c r="M105" s="189"/>
      <c r="N105" s="190"/>
    </row>
    <row r="106" spans="2:14" x14ac:dyDescent="0.25">
      <c r="B106" s="119" t="s">
        <v>91</v>
      </c>
      <c r="C106" s="189">
        <v>4.2004830917874392</v>
      </c>
      <c r="D106" s="190">
        <v>-2.4052353565826206</v>
      </c>
      <c r="E106" s="189">
        <v>5.7539817974971559</v>
      </c>
      <c r="F106" s="190">
        <f t="shared" si="12"/>
        <v>1.5534987057097167</v>
      </c>
      <c r="G106" s="189">
        <v>6.4300360210584646</v>
      </c>
      <c r="H106" s="190">
        <f t="shared" si="12"/>
        <v>0.67605422356130873</v>
      </c>
      <c r="I106" s="189">
        <v>6.1241917502787064</v>
      </c>
      <c r="J106" s="190">
        <f t="shared" si="12"/>
        <v>-0.30584427077975818</v>
      </c>
      <c r="K106" s="189">
        <v>5.8792705931670506</v>
      </c>
      <c r="L106" s="190">
        <f t="shared" si="13"/>
        <v>-0.24492115711165585</v>
      </c>
      <c r="M106" s="189"/>
      <c r="N106" s="190"/>
    </row>
    <row r="107" spans="2:14" x14ac:dyDescent="0.25">
      <c r="B107" s="119" t="s">
        <v>93</v>
      </c>
      <c r="C107" s="189">
        <v>7.1730038022813689</v>
      </c>
      <c r="D107" s="190">
        <v>3.489099258184325E-2</v>
      </c>
      <c r="E107" s="189">
        <v>6.8810650887573965</v>
      </c>
      <c r="F107" s="190">
        <f t="shared" si="12"/>
        <v>-0.29193871352397238</v>
      </c>
      <c r="G107" s="189">
        <v>6.2824596328245965</v>
      </c>
      <c r="H107" s="190">
        <f t="shared" si="12"/>
        <v>-0.59860545593280001</v>
      </c>
      <c r="I107" s="189">
        <v>6.8906399235912126</v>
      </c>
      <c r="J107" s="190">
        <f t="shared" si="12"/>
        <v>0.60818029076661606</v>
      </c>
      <c r="K107" s="189">
        <v>6.4353897457273863</v>
      </c>
      <c r="L107" s="190">
        <f t="shared" si="13"/>
        <v>-0.45525017786382627</v>
      </c>
      <c r="M107" s="189"/>
      <c r="N107" s="190"/>
    </row>
    <row r="108" spans="2:14" x14ac:dyDescent="0.25">
      <c r="B108" s="119" t="s">
        <v>95</v>
      </c>
      <c r="C108" s="189">
        <v>5.5751479289940828</v>
      </c>
      <c r="D108" s="190">
        <v>-1.0231398550032829</v>
      </c>
      <c r="E108" s="189">
        <v>6.1369528001956466</v>
      </c>
      <c r="F108" s="190">
        <f t="shared" si="12"/>
        <v>0.56180487120156375</v>
      </c>
      <c r="G108" s="189">
        <v>6.2551784927280742</v>
      </c>
      <c r="H108" s="190">
        <f t="shared" si="12"/>
        <v>0.11822569253242765</v>
      </c>
      <c r="I108" s="189">
        <v>6.5660091047040972</v>
      </c>
      <c r="J108" s="190">
        <f t="shared" si="12"/>
        <v>0.31083061197602291</v>
      </c>
      <c r="K108" s="189">
        <v>6.3361764094029542</v>
      </c>
      <c r="L108" s="190">
        <f t="shared" si="13"/>
        <v>-0.22983269530114292</v>
      </c>
      <c r="M108" s="189"/>
      <c r="N108" s="190"/>
    </row>
    <row r="109" spans="2:14" ht="15.75" x14ac:dyDescent="0.25">
      <c r="B109" s="122" t="s">
        <v>32</v>
      </c>
      <c r="C109" s="191">
        <v>7.0010211375472275</v>
      </c>
      <c r="D109" s="192">
        <v>0.22502895325510153</v>
      </c>
      <c r="E109" s="191">
        <v>5.7489897289105913</v>
      </c>
      <c r="F109" s="192">
        <f t="shared" si="12"/>
        <v>-1.2520314086366362</v>
      </c>
      <c r="G109" s="191">
        <v>6.1223728147711647</v>
      </c>
      <c r="H109" s="192">
        <f t="shared" si="12"/>
        <v>0.37338308586057334</v>
      </c>
      <c r="I109" s="191">
        <v>6.3953136352627755</v>
      </c>
      <c r="J109" s="192">
        <f t="shared" si="12"/>
        <v>0.27294082049161084</v>
      </c>
      <c r="K109" s="191">
        <v>6.214340786430224</v>
      </c>
      <c r="L109" s="192">
        <f t="shared" si="13"/>
        <v>-0.18097284883255149</v>
      </c>
      <c r="M109" s="191">
        <v>6.6837613850824651</v>
      </c>
      <c r="N109" s="192">
        <v>0.44061151612845073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AFD8F-F36A-488D-B76F-9972E9844E1D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F44A-068A-4557-A59E-C95602A87F98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2" t="s">
        <v>306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0.7387999999999999</v>
      </c>
      <c r="D9" s="121">
        <v>9.42751742041259E-3</v>
      </c>
      <c r="E9" s="198">
        <v>0.22309999999999999</v>
      </c>
      <c r="F9" s="121">
        <f t="shared" ref="F9:L21" si="0">IFERROR(E9/C9-1,"-")</f>
        <v>-0.6980238224147266</v>
      </c>
      <c r="G9" s="198">
        <v>0.57789999999999997</v>
      </c>
      <c r="H9" s="121">
        <f t="shared" si="0"/>
        <v>1.5903182429403855</v>
      </c>
      <c r="I9" s="198">
        <v>0.82430000000000003</v>
      </c>
      <c r="J9" s="121">
        <f t="shared" si="0"/>
        <v>0.42637134452327397</v>
      </c>
      <c r="K9" s="198">
        <v>0.872</v>
      </c>
      <c r="L9" s="121">
        <f t="shared" si="0"/>
        <v>5.7867281329613052E-2</v>
      </c>
      <c r="M9" s="198">
        <v>0.84379999999999999</v>
      </c>
      <c r="N9" s="121">
        <f t="shared" ref="N9:N16" si="1">IFERROR(M9/K9-1,"-")</f>
        <v>-3.2339449541284426E-2</v>
      </c>
    </row>
    <row r="10" spans="1:16" x14ac:dyDescent="0.25">
      <c r="A10" s="1" t="s">
        <v>74</v>
      </c>
      <c r="B10" s="119" t="s">
        <v>75</v>
      </c>
      <c r="C10" s="198">
        <v>0.82779999999999998</v>
      </c>
      <c r="D10" s="121">
        <v>0.10270414280005347</v>
      </c>
      <c r="E10" s="198">
        <v>0.2339</v>
      </c>
      <c r="F10" s="121">
        <f t="shared" si="0"/>
        <v>-0.71744382701135545</v>
      </c>
      <c r="G10" s="198">
        <v>0.78700000000000003</v>
      </c>
      <c r="H10" s="121">
        <f t="shared" si="0"/>
        <v>2.3646857631466442</v>
      </c>
      <c r="I10" s="198">
        <v>0.87060000000000004</v>
      </c>
      <c r="J10" s="121">
        <f t="shared" si="0"/>
        <v>0.10622617534942824</v>
      </c>
      <c r="K10" s="198">
        <v>0.89639999999999997</v>
      </c>
      <c r="L10" s="121">
        <f t="shared" si="0"/>
        <v>2.9634734665747731E-2</v>
      </c>
      <c r="M10" s="198">
        <v>0.9244</v>
      </c>
      <c r="N10" s="121">
        <f t="shared" si="1"/>
        <v>3.1236055332440893E-2</v>
      </c>
    </row>
    <row r="11" spans="1:16" x14ac:dyDescent="0.25">
      <c r="A11" s="1" t="s">
        <v>76</v>
      </c>
      <c r="B11" s="119" t="s">
        <v>77</v>
      </c>
      <c r="C11" s="198">
        <v>0.36729999999999996</v>
      </c>
      <c r="D11" s="121">
        <v>-0.49337931034482763</v>
      </c>
      <c r="E11" s="198">
        <v>0.25269999999999998</v>
      </c>
      <c r="F11" s="121">
        <f t="shared" si="0"/>
        <v>-0.31200653416825486</v>
      </c>
      <c r="G11" s="198">
        <v>0.74909999999999999</v>
      </c>
      <c r="H11" s="121">
        <f t="shared" si="0"/>
        <v>1.9643846458250893</v>
      </c>
      <c r="I11" s="198">
        <v>0.73480000000000001</v>
      </c>
      <c r="J11" s="121">
        <f t="shared" si="0"/>
        <v>-1.9089574155653377E-2</v>
      </c>
      <c r="K11" s="198">
        <v>0.88939999999999997</v>
      </c>
      <c r="L11" s="121">
        <f t="shared" si="0"/>
        <v>0.21039738704409361</v>
      </c>
      <c r="M11" s="198">
        <v>0.82620000000000005</v>
      </c>
      <c r="N11" s="121">
        <f t="shared" si="1"/>
        <v>-7.1059140993928405E-2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0.2611</v>
      </c>
      <c r="F12" s="121" t="str">
        <f t="shared" si="0"/>
        <v>-</v>
      </c>
      <c r="G12" s="198">
        <v>0.79280000000000006</v>
      </c>
      <c r="H12" s="121">
        <f t="shared" si="0"/>
        <v>2.0363845270011494</v>
      </c>
      <c r="I12" s="198">
        <v>0.78159999999999996</v>
      </c>
      <c r="J12" s="121">
        <f t="shared" si="0"/>
        <v>-1.4127144298688332E-2</v>
      </c>
      <c r="K12" s="198">
        <v>0.80359999999999998</v>
      </c>
      <c r="L12" s="121">
        <f t="shared" si="0"/>
        <v>2.814738996929389E-2</v>
      </c>
      <c r="M12" s="198">
        <v>0.8216</v>
      </c>
      <c r="N12" s="121">
        <f t="shared" si="1"/>
        <v>2.2399203583872485E-2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0.27500000000000002</v>
      </c>
      <c r="F13" s="121" t="str">
        <f t="shared" si="0"/>
        <v>-</v>
      </c>
      <c r="G13" s="198">
        <v>0.63340000000000007</v>
      </c>
      <c r="H13" s="121">
        <f t="shared" si="0"/>
        <v>1.3032727272727271</v>
      </c>
      <c r="I13" s="198">
        <v>0.73349999999999993</v>
      </c>
      <c r="J13" s="121">
        <f t="shared" si="0"/>
        <v>0.15803599621092501</v>
      </c>
      <c r="K13" s="198">
        <v>0.80420000000000003</v>
      </c>
      <c r="L13" s="121">
        <f t="shared" si="0"/>
        <v>9.6387184730743147E-2</v>
      </c>
      <c r="M13" s="198">
        <v>0.71109999999999995</v>
      </c>
      <c r="N13" s="121">
        <f t="shared" si="1"/>
        <v>-0.11576722208405876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0.20440000000000003</v>
      </c>
      <c r="F14" s="121" t="str">
        <f t="shared" si="0"/>
        <v>-</v>
      </c>
      <c r="G14" s="198">
        <v>0.6873999999999999</v>
      </c>
      <c r="H14" s="121">
        <f t="shared" si="0"/>
        <v>2.363013698630136</v>
      </c>
      <c r="I14" s="198">
        <v>0.76780000000000004</v>
      </c>
      <c r="J14" s="121">
        <f t="shared" si="0"/>
        <v>0.11696246726796655</v>
      </c>
      <c r="K14" s="198">
        <v>0.81640000000000001</v>
      </c>
      <c r="L14" s="121">
        <f t="shared" si="0"/>
        <v>6.3297733784839716E-2</v>
      </c>
      <c r="M14" s="198">
        <v>0.80099999999999993</v>
      </c>
      <c r="N14" s="121">
        <f t="shared" si="1"/>
        <v>-1.8863302302792873E-2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0.39960000000000001</v>
      </c>
      <c r="F15" s="121" t="str">
        <f t="shared" si="0"/>
        <v>-</v>
      </c>
      <c r="G15" s="198">
        <v>0.80249999999999999</v>
      </c>
      <c r="H15" s="121">
        <f t="shared" si="0"/>
        <v>1.008258258258258</v>
      </c>
      <c r="I15" s="198">
        <v>0.83689999999999998</v>
      </c>
      <c r="J15" s="121">
        <f t="shared" si="0"/>
        <v>4.2866043613707161E-2</v>
      </c>
      <c r="K15" s="198">
        <v>0.87379999999999991</v>
      </c>
      <c r="L15" s="121">
        <f t="shared" si="0"/>
        <v>4.4091289281873447E-2</v>
      </c>
      <c r="M15" s="198">
        <v>0.93040000000000012</v>
      </c>
      <c r="N15" s="121">
        <f t="shared" si="1"/>
        <v>6.4774547951476524E-2</v>
      </c>
    </row>
    <row r="16" spans="1:16" x14ac:dyDescent="0.25">
      <c r="A16" s="1" t="s">
        <v>86</v>
      </c>
      <c r="B16" s="119" t="s">
        <v>87</v>
      </c>
      <c r="C16" s="198">
        <v>0.43909999999999999</v>
      </c>
      <c r="D16" s="121">
        <v>-0.48426121681935641</v>
      </c>
      <c r="E16" s="198">
        <v>0.62039999999999995</v>
      </c>
      <c r="F16" s="121">
        <f t="shared" si="0"/>
        <v>0.41289000227738559</v>
      </c>
      <c r="G16" s="198">
        <v>0.89769999999999994</v>
      </c>
      <c r="H16" s="121">
        <f t="shared" si="0"/>
        <v>0.44696969696969702</v>
      </c>
      <c r="I16" s="198">
        <v>0.91459999999999997</v>
      </c>
      <c r="J16" s="121">
        <f t="shared" si="0"/>
        <v>1.8825888381419187E-2</v>
      </c>
      <c r="K16" s="198">
        <v>0.90269999999999995</v>
      </c>
      <c r="L16" s="121">
        <f t="shared" si="0"/>
        <v>-1.3011152416356864E-2</v>
      </c>
      <c r="M16" s="198">
        <v>0.93909999999999993</v>
      </c>
      <c r="N16" s="121">
        <f t="shared" si="1"/>
        <v>4.0323474022377237E-2</v>
      </c>
    </row>
    <row r="17" spans="1:29" x14ac:dyDescent="0.25">
      <c r="A17" s="1" t="s">
        <v>88</v>
      </c>
      <c r="B17" s="119" t="s">
        <v>89</v>
      </c>
      <c r="C17" s="198">
        <v>0.20370000000000002</v>
      </c>
      <c r="D17" s="121">
        <v>-0.74345088161209061</v>
      </c>
      <c r="E17" s="198">
        <v>0.5484</v>
      </c>
      <c r="F17" s="121">
        <f t="shared" si="0"/>
        <v>1.6921944035346095</v>
      </c>
      <c r="G17" s="198">
        <v>0.70709999999999995</v>
      </c>
      <c r="H17" s="121">
        <f t="shared" si="0"/>
        <v>0.2893873085339167</v>
      </c>
      <c r="I17" s="198">
        <v>0.78359999999999996</v>
      </c>
      <c r="J17" s="121">
        <f t="shared" si="0"/>
        <v>0.10818837505303347</v>
      </c>
      <c r="K17" s="198">
        <v>0.75800000000000001</v>
      </c>
      <c r="L17" s="121">
        <f t="shared" si="0"/>
        <v>-3.2669729453802865E-2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0.20949999999999999</v>
      </c>
      <c r="D18" s="121">
        <v>-0.72292024864435922</v>
      </c>
      <c r="E18" s="198">
        <v>0.69010000000000005</v>
      </c>
      <c r="F18" s="121">
        <f t="shared" si="0"/>
        <v>2.2940334128878286</v>
      </c>
      <c r="G18" s="198">
        <v>0.77500000000000002</v>
      </c>
      <c r="H18" s="121">
        <f t="shared" si="0"/>
        <v>0.12302564845674535</v>
      </c>
      <c r="I18" s="198">
        <v>0.85840000000000005</v>
      </c>
      <c r="J18" s="121">
        <f t="shared" si="0"/>
        <v>0.10761290322580641</v>
      </c>
      <c r="K18" s="198">
        <v>0.89359999999999995</v>
      </c>
      <c r="L18" s="121">
        <f t="shared" si="0"/>
        <v>4.1006523765144243E-2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0.27260000000000001</v>
      </c>
      <c r="D19" s="121">
        <v>-0.61223328591749637</v>
      </c>
      <c r="E19" s="198">
        <v>0.71479999999999999</v>
      </c>
      <c r="F19" s="121">
        <f t="shared" si="0"/>
        <v>1.6221570066030813</v>
      </c>
      <c r="G19" s="198">
        <v>0.79510000000000003</v>
      </c>
      <c r="H19" s="121">
        <f t="shared" si="0"/>
        <v>0.11233911583659761</v>
      </c>
      <c r="I19" s="198">
        <v>0.85420000000000007</v>
      </c>
      <c r="J19" s="121">
        <f t="shared" si="0"/>
        <v>7.4330272921645069E-2</v>
      </c>
      <c r="K19" s="198">
        <v>0.83440000000000003</v>
      </c>
      <c r="L19" s="121">
        <f t="shared" si="0"/>
        <v>-2.317958323577618E-2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0.2797</v>
      </c>
      <c r="D20" s="121">
        <v>-0.60031437553586742</v>
      </c>
      <c r="E20" s="198">
        <v>0.61990000000000001</v>
      </c>
      <c r="F20" s="121">
        <f t="shared" si="0"/>
        <v>1.2163031819806935</v>
      </c>
      <c r="G20" s="198">
        <v>0.78520000000000001</v>
      </c>
      <c r="H20" s="121">
        <f t="shared" si="0"/>
        <v>0.26665591224391028</v>
      </c>
      <c r="I20" s="198">
        <v>0.79709999999999992</v>
      </c>
      <c r="J20" s="121">
        <f t="shared" si="0"/>
        <v>1.5155374426897517E-2</v>
      </c>
      <c r="K20" s="198">
        <v>0.79709999999999992</v>
      </c>
      <c r="L20" s="121">
        <f t="shared" si="0"/>
        <v>0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0.49125694136118242</v>
      </c>
      <c r="D21" s="124">
        <v>-0.33462581029377603</v>
      </c>
      <c r="E21" s="200">
        <v>0.48201408869433904</v>
      </c>
      <c r="F21" s="124">
        <f t="shared" si="0"/>
        <v>-1.881470140906949E-2</v>
      </c>
      <c r="G21" s="200">
        <v>0.74892677369097149</v>
      </c>
      <c r="H21" s="124">
        <f t="shared" si="0"/>
        <v>0.5537445714909186</v>
      </c>
      <c r="I21" s="200">
        <v>0.81331329152256404</v>
      </c>
      <c r="J21" s="124">
        <f t="shared" si="0"/>
        <v>8.5971713248110149E-2</v>
      </c>
      <c r="K21" s="200">
        <v>0.84524916570756325</v>
      </c>
      <c r="L21" s="124">
        <f t="shared" si="0"/>
        <v>3.9266386665357089E-2</v>
      </c>
      <c r="M21" s="200"/>
      <c r="N21" s="124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1"/>
      <c r="K24" s="201"/>
      <c r="M24" s="201"/>
      <c r="N24" s="121"/>
      <c r="O24" s="316"/>
    </row>
    <row r="26" spans="1:29" ht="21.75" customHeight="1" thickBot="1" x14ac:dyDescent="0.3">
      <c r="B26" s="282" t="s">
        <v>307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0.8327</v>
      </c>
      <c r="D31" s="121"/>
      <c r="E31" s="198">
        <v>0.32579999999999998</v>
      </c>
      <c r="F31" s="121">
        <f t="shared" ref="F31:J43" si="2">IFERROR(E31/C31-1,"-")</f>
        <v>-0.60874264440975145</v>
      </c>
      <c r="G31" s="198">
        <v>0.61520000000000008</v>
      </c>
      <c r="H31" s="121">
        <f t="shared" si="2"/>
        <v>0.88827501534683884</v>
      </c>
      <c r="I31" s="198">
        <v>0.91280000000000006</v>
      </c>
      <c r="J31" s="121">
        <f t="shared" si="2"/>
        <v>0.48374512353706112</v>
      </c>
      <c r="K31" s="198">
        <v>0.96530000000000005</v>
      </c>
      <c r="L31" s="121">
        <f t="shared" ref="L31:L43" si="3">IFERROR(K31/I31-1,"-")</f>
        <v>5.7515337423312829E-2</v>
      </c>
      <c r="M31" s="198">
        <v>0.93849999999999989</v>
      </c>
      <c r="N31" s="121">
        <f t="shared" ref="N31:N38" si="4">IFERROR(M31/K31-1,"-")</f>
        <v>-2.776338961980751E-2</v>
      </c>
    </row>
    <row r="32" spans="1:29" x14ac:dyDescent="0.25">
      <c r="B32" s="119" t="s">
        <v>75</v>
      </c>
      <c r="C32" s="198">
        <v>0.9698</v>
      </c>
      <c r="D32" s="121"/>
      <c r="E32" s="198">
        <v>0.40229999999999999</v>
      </c>
      <c r="F32" s="121">
        <f t="shared" si="2"/>
        <v>-0.58517220045370177</v>
      </c>
      <c r="G32" s="198">
        <v>0.86180000000000012</v>
      </c>
      <c r="H32" s="121">
        <f t="shared" si="2"/>
        <v>1.1421824509072835</v>
      </c>
      <c r="I32" s="198">
        <v>0.96200000000000008</v>
      </c>
      <c r="J32" s="121">
        <f t="shared" si="2"/>
        <v>0.11626827570201903</v>
      </c>
      <c r="K32" s="198">
        <v>1.0661</v>
      </c>
      <c r="L32" s="121">
        <f t="shared" si="3"/>
        <v>0.10821205821205826</v>
      </c>
      <c r="M32" s="198">
        <v>1.0306999999999999</v>
      </c>
      <c r="N32" s="121">
        <f t="shared" si="4"/>
        <v>-3.3205140230747721E-2</v>
      </c>
    </row>
    <row r="33" spans="2:16" x14ac:dyDescent="0.25">
      <c r="B33" s="119" t="s">
        <v>77</v>
      </c>
      <c r="C33" s="198">
        <v>0.39979999999999999</v>
      </c>
      <c r="D33" s="121"/>
      <c r="E33" s="198">
        <v>0.41789999999999999</v>
      </c>
      <c r="F33" s="121">
        <f t="shared" si="2"/>
        <v>4.5272636318159032E-2</v>
      </c>
      <c r="G33" s="198">
        <v>0.8236</v>
      </c>
      <c r="H33" s="121">
        <f t="shared" si="2"/>
        <v>0.97080641301746828</v>
      </c>
      <c r="I33" s="198">
        <v>0.7944</v>
      </c>
      <c r="J33" s="121">
        <f t="shared" si="2"/>
        <v>-3.5454103933948544E-2</v>
      </c>
      <c r="K33" s="198">
        <v>0.98959999999999992</v>
      </c>
      <c r="L33" s="121">
        <f t="shared" si="3"/>
        <v>0.2457200402819737</v>
      </c>
      <c r="M33" s="198">
        <v>0.90989999999999993</v>
      </c>
      <c r="N33" s="121">
        <f t="shared" si="4"/>
        <v>-8.0537590945836679E-2</v>
      </c>
    </row>
    <row r="34" spans="2:16" x14ac:dyDescent="0.25">
      <c r="B34" s="119" t="s">
        <v>79</v>
      </c>
      <c r="C34" s="198">
        <v>0</v>
      </c>
      <c r="D34" s="121"/>
      <c r="E34" s="198">
        <v>0.40389999999999998</v>
      </c>
      <c r="F34" s="121" t="str">
        <f t="shared" si="2"/>
        <v>-</v>
      </c>
      <c r="G34" s="198">
        <v>0.90949999999999998</v>
      </c>
      <c r="H34" s="121">
        <f t="shared" si="2"/>
        <v>1.2517949987620698</v>
      </c>
      <c r="I34" s="198">
        <v>0.88819999999999988</v>
      </c>
      <c r="J34" s="121">
        <f t="shared" si="2"/>
        <v>-2.3419461242440986E-2</v>
      </c>
      <c r="K34" s="198">
        <v>0.91859999999999997</v>
      </c>
      <c r="L34" s="121">
        <f t="shared" si="3"/>
        <v>3.4226525557307097E-2</v>
      </c>
      <c r="M34" s="198">
        <v>0.92059999999999997</v>
      </c>
      <c r="N34" s="121">
        <f t="shared" si="4"/>
        <v>2.1772262138035625E-3</v>
      </c>
    </row>
    <row r="35" spans="2:16" x14ac:dyDescent="0.25">
      <c r="B35" s="119" t="s">
        <v>81</v>
      </c>
      <c r="C35" s="198">
        <v>0</v>
      </c>
      <c r="D35" s="121"/>
      <c r="E35" s="198">
        <v>0.43189999999999995</v>
      </c>
      <c r="F35" s="121" t="str">
        <f t="shared" si="2"/>
        <v>-</v>
      </c>
      <c r="G35" s="198">
        <v>0.76180000000000003</v>
      </c>
      <c r="H35" s="121">
        <f t="shared" si="2"/>
        <v>0.76383422088446418</v>
      </c>
      <c r="I35" s="198">
        <v>0.872</v>
      </c>
      <c r="J35" s="121">
        <f t="shared" si="2"/>
        <v>0.14465739039117875</v>
      </c>
      <c r="K35" s="198">
        <v>0.94200000000000006</v>
      </c>
      <c r="L35" s="121">
        <f t="shared" si="3"/>
        <v>8.0275229357798183E-2</v>
      </c>
      <c r="M35" s="198">
        <v>0.81980000000000008</v>
      </c>
      <c r="N35" s="121">
        <f t="shared" si="4"/>
        <v>-0.12972399150743097</v>
      </c>
    </row>
    <row r="36" spans="2:16" x14ac:dyDescent="0.25">
      <c r="B36" s="119" t="s">
        <v>83</v>
      </c>
      <c r="C36" s="198">
        <v>0</v>
      </c>
      <c r="D36" s="121"/>
      <c r="E36" s="198">
        <v>0.26039999999999996</v>
      </c>
      <c r="F36" s="121" t="str">
        <f t="shared" si="2"/>
        <v>-</v>
      </c>
      <c r="G36" s="198">
        <v>0.81559999999999999</v>
      </c>
      <c r="H36" s="121">
        <f t="shared" si="2"/>
        <v>2.1321044546851002</v>
      </c>
      <c r="I36" s="198">
        <v>0.9104000000000001</v>
      </c>
      <c r="J36" s="121">
        <f t="shared" si="2"/>
        <v>0.11623344776851408</v>
      </c>
      <c r="K36" s="198">
        <v>0.96189999999999998</v>
      </c>
      <c r="L36" s="121">
        <f t="shared" si="3"/>
        <v>5.656854130052702E-2</v>
      </c>
      <c r="M36" s="198">
        <v>0.92480000000000007</v>
      </c>
      <c r="N36" s="121">
        <f t="shared" si="4"/>
        <v>-3.8569497868801261E-2</v>
      </c>
    </row>
    <row r="37" spans="2:16" x14ac:dyDescent="0.25">
      <c r="B37" s="119" t="s">
        <v>85</v>
      </c>
      <c r="C37" s="198">
        <v>0</v>
      </c>
      <c r="D37" s="121"/>
      <c r="E37" s="198">
        <v>0.4869</v>
      </c>
      <c r="F37" s="121" t="str">
        <f t="shared" si="2"/>
        <v>-</v>
      </c>
      <c r="G37" s="198">
        <v>0.92709999999999992</v>
      </c>
      <c r="H37" s="121">
        <f t="shared" si="2"/>
        <v>0.90408708153624961</v>
      </c>
      <c r="I37" s="198">
        <v>0.94920000000000004</v>
      </c>
      <c r="J37" s="121">
        <f t="shared" si="2"/>
        <v>2.3837773702944709E-2</v>
      </c>
      <c r="K37" s="198">
        <v>0.99629999999999996</v>
      </c>
      <c r="L37" s="121">
        <f t="shared" si="3"/>
        <v>4.9620733249051696E-2</v>
      </c>
      <c r="M37" s="198">
        <v>1.0375000000000001</v>
      </c>
      <c r="N37" s="121">
        <f t="shared" si="4"/>
        <v>4.1353006122653913E-2</v>
      </c>
    </row>
    <row r="38" spans="2:16" x14ac:dyDescent="0.25">
      <c r="B38" s="119" t="s">
        <v>87</v>
      </c>
      <c r="C38" s="198">
        <v>0.52979999999999994</v>
      </c>
      <c r="D38" s="121"/>
      <c r="E38" s="198">
        <v>0.78590000000000004</v>
      </c>
      <c r="F38" s="121">
        <f t="shared" si="2"/>
        <v>0.48338995847489641</v>
      </c>
      <c r="G38" s="198">
        <v>1.0247999999999999</v>
      </c>
      <c r="H38" s="121">
        <f t="shared" si="2"/>
        <v>0.30398269499936359</v>
      </c>
      <c r="I38" s="198">
        <v>1.0207999999999999</v>
      </c>
      <c r="J38" s="121">
        <f t="shared" si="2"/>
        <v>-3.9032006245121043E-3</v>
      </c>
      <c r="K38" s="198">
        <v>1.0063</v>
      </c>
      <c r="L38" s="121">
        <f t="shared" si="3"/>
        <v>-1.4204545454545414E-2</v>
      </c>
      <c r="M38" s="198">
        <v>1.0137</v>
      </c>
      <c r="N38" s="121">
        <f t="shared" si="4"/>
        <v>7.3536718672364554E-3</v>
      </c>
    </row>
    <row r="39" spans="2:16" x14ac:dyDescent="0.25">
      <c r="B39" s="119" t="s">
        <v>89</v>
      </c>
      <c r="C39" s="198">
        <v>0.25850000000000001</v>
      </c>
      <c r="D39" s="121"/>
      <c r="E39" s="198">
        <v>0.68519999999999992</v>
      </c>
      <c r="F39" s="121">
        <f t="shared" si="2"/>
        <v>1.6506769825918757</v>
      </c>
      <c r="G39" s="198">
        <v>0.81950000000000001</v>
      </c>
      <c r="H39" s="121">
        <f t="shared" si="2"/>
        <v>0.19600116754232366</v>
      </c>
      <c r="I39" s="198">
        <v>0.88959999999999995</v>
      </c>
      <c r="J39" s="121">
        <f t="shared" si="2"/>
        <v>8.5539963392312401E-2</v>
      </c>
      <c r="K39" s="198">
        <v>0.85860000000000003</v>
      </c>
      <c r="L39" s="121">
        <f t="shared" si="3"/>
        <v>-3.484712230215814E-2</v>
      </c>
      <c r="M39" s="198"/>
      <c r="N39" s="121"/>
    </row>
    <row r="40" spans="2:16" x14ac:dyDescent="0.25">
      <c r="B40" s="119" t="s">
        <v>91</v>
      </c>
      <c r="C40" s="198">
        <v>0.28689999999999999</v>
      </c>
      <c r="D40" s="121"/>
      <c r="E40" s="198">
        <v>0.79390000000000005</v>
      </c>
      <c r="F40" s="121">
        <f t="shared" si="2"/>
        <v>1.7671662600209137</v>
      </c>
      <c r="G40" s="198">
        <v>0.8881</v>
      </c>
      <c r="H40" s="121">
        <f t="shared" si="2"/>
        <v>0.11865474241088281</v>
      </c>
      <c r="I40" s="198">
        <v>0.97180000000000011</v>
      </c>
      <c r="J40" s="121">
        <f t="shared" si="2"/>
        <v>9.424614345231408E-2</v>
      </c>
      <c r="K40" s="198">
        <v>1.0153000000000001</v>
      </c>
      <c r="L40" s="121">
        <f t="shared" si="3"/>
        <v>4.4762296768882548E-2</v>
      </c>
      <c r="M40" s="198"/>
      <c r="N40" s="121"/>
    </row>
    <row r="41" spans="2:16" x14ac:dyDescent="0.25">
      <c r="B41" s="119" t="s">
        <v>93</v>
      </c>
      <c r="C41" s="198">
        <v>0.38200000000000001</v>
      </c>
      <c r="D41" s="121"/>
      <c r="E41" s="198">
        <v>0.8012999999999999</v>
      </c>
      <c r="F41" s="121">
        <f t="shared" si="2"/>
        <v>1.0976439790575911</v>
      </c>
      <c r="G41" s="198">
        <v>0.87360000000000004</v>
      </c>
      <c r="H41" s="121">
        <f t="shared" si="2"/>
        <v>9.0228378884313232E-2</v>
      </c>
      <c r="I41" s="198">
        <v>0.95010000000000006</v>
      </c>
      <c r="J41" s="121">
        <f t="shared" si="2"/>
        <v>8.7568681318681341E-2</v>
      </c>
      <c r="K41" s="198">
        <v>0.92370000000000008</v>
      </c>
      <c r="L41" s="121">
        <f t="shared" si="3"/>
        <v>-2.7786548784338505E-2</v>
      </c>
      <c r="M41" s="198"/>
      <c r="N41" s="121"/>
    </row>
    <row r="42" spans="2:16" x14ac:dyDescent="0.25">
      <c r="B42" s="119" t="s">
        <v>95</v>
      </c>
      <c r="C42" s="198">
        <v>0.39159999999999995</v>
      </c>
      <c r="D42" s="121"/>
      <c r="E42" s="198">
        <v>0.66610000000000003</v>
      </c>
      <c r="F42" s="121">
        <f t="shared" si="2"/>
        <v>0.70097037793667027</v>
      </c>
      <c r="G42" s="198">
        <v>0.86670000000000003</v>
      </c>
      <c r="H42" s="121">
        <f t="shared" si="2"/>
        <v>0.30115598258519749</v>
      </c>
      <c r="I42" s="198">
        <v>0.87</v>
      </c>
      <c r="J42" s="121">
        <f t="shared" si="2"/>
        <v>3.8075458636206427E-3</v>
      </c>
      <c r="K42" s="198">
        <v>0.88249999999999995</v>
      </c>
      <c r="L42" s="121">
        <f t="shared" si="3"/>
        <v>1.4367816091954033E-2</v>
      </c>
      <c r="M42" s="198"/>
      <c r="N42" s="121"/>
    </row>
    <row r="43" spans="2:16" ht="15.75" x14ac:dyDescent="0.25">
      <c r="B43" s="122" t="s">
        <v>32</v>
      </c>
      <c r="C43" s="200">
        <v>0.52310000000000001</v>
      </c>
      <c r="D43" s="124">
        <v>-0.38489098729636306</v>
      </c>
      <c r="E43" s="200">
        <v>0.61734478770601819</v>
      </c>
      <c r="F43" s="124">
        <v>0.18016591035369567</v>
      </c>
      <c r="G43" s="200">
        <v>0.84878834356712252</v>
      </c>
      <c r="H43" s="124">
        <v>0.3749016116603523</v>
      </c>
      <c r="I43" s="200">
        <v>0.9159504223366709</v>
      </c>
      <c r="J43" s="124">
        <v>7.9127004133082934E-2</v>
      </c>
      <c r="K43" s="200">
        <v>0.95750805881643142</v>
      </c>
      <c r="L43" s="124">
        <f t="shared" si="3"/>
        <v>4.5371054443911207E-2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2" t="s">
        <v>308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0.84459999999999991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0.98719999999999997</v>
      </c>
      <c r="J53" s="121" t="str">
        <f t="shared" si="5"/>
        <v>-</v>
      </c>
      <c r="K53" s="198">
        <v>0.99319999999999997</v>
      </c>
      <c r="L53" s="121">
        <f t="shared" ref="L53:L65" si="6">IFERROR(K53/I53-1,"-")</f>
        <v>6.0777957860616016E-3</v>
      </c>
      <c r="M53" s="198">
        <v>0.95640000000000003</v>
      </c>
      <c r="N53" s="121">
        <f t="shared" ref="N53:N60" si="7">IFERROR(M53/K53-1,"-")</f>
        <v>-3.7051953282319694E-2</v>
      </c>
    </row>
    <row r="54" spans="2:16" x14ac:dyDescent="0.25">
      <c r="B54" s="119" t="s">
        <v>75</v>
      </c>
      <c r="C54" s="198">
        <v>1.0042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1.0593000000000001</v>
      </c>
      <c r="J54" s="121" t="str">
        <f t="shared" si="5"/>
        <v>-</v>
      </c>
      <c r="K54" s="198">
        <v>1.1003000000000001</v>
      </c>
      <c r="L54" s="121">
        <f t="shared" si="6"/>
        <v>3.8704805059945224E-2</v>
      </c>
      <c r="M54" s="198">
        <v>1.0770999999999999</v>
      </c>
      <c r="N54" s="121">
        <f t="shared" si="7"/>
        <v>-2.1085158593111109E-2</v>
      </c>
    </row>
    <row r="55" spans="2:16" x14ac:dyDescent="0.25">
      <c r="B55" s="119" t="s">
        <v>77</v>
      </c>
      <c r="C55" s="198">
        <v>0.40310000000000001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0.84499999999999997</v>
      </c>
      <c r="J55" s="121" t="str">
        <f t="shared" si="5"/>
        <v>-</v>
      </c>
      <c r="K55" s="198">
        <v>1.0183</v>
      </c>
      <c r="L55" s="121">
        <f t="shared" si="6"/>
        <v>0.20508875739644972</v>
      </c>
      <c r="M55" s="198">
        <v>0.96069999999999989</v>
      </c>
      <c r="N55" s="121">
        <f t="shared" si="7"/>
        <v>-5.6564863006972499E-2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0.95319999999999994</v>
      </c>
      <c r="J56" s="121" t="str">
        <f t="shared" si="5"/>
        <v>-</v>
      </c>
      <c r="K56" s="198">
        <v>0.96579999999999999</v>
      </c>
      <c r="L56" s="121">
        <f t="shared" si="6"/>
        <v>1.3218631976500195E-2</v>
      </c>
      <c r="M56" s="198">
        <v>0.96689999999999998</v>
      </c>
      <c r="N56" s="121">
        <f t="shared" si="7"/>
        <v>1.138952164009055E-3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0.89180000000000004</v>
      </c>
      <c r="J57" s="121" t="str">
        <f t="shared" si="5"/>
        <v>-</v>
      </c>
      <c r="K57" s="198">
        <v>0.94340000000000002</v>
      </c>
      <c r="L57" s="121">
        <f t="shared" si="6"/>
        <v>5.786050684009858E-2</v>
      </c>
      <c r="M57" s="198">
        <v>0.82499999999999996</v>
      </c>
      <c r="N57" s="121">
        <f t="shared" si="7"/>
        <v>-0.12550349798600813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0.95090000000000008</v>
      </c>
      <c r="J58" s="121" t="str">
        <f t="shared" si="5"/>
        <v>-</v>
      </c>
      <c r="K58" s="198">
        <v>0.95669999999999999</v>
      </c>
      <c r="L58" s="121">
        <f t="shared" si="6"/>
        <v>6.0994846987063589E-3</v>
      </c>
      <c r="M58" s="198">
        <v>0.9587</v>
      </c>
      <c r="N58" s="121">
        <f t="shared" si="7"/>
        <v>2.0905194940943339E-3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0.96950000000000003</v>
      </c>
      <c r="J59" s="121" t="str">
        <f t="shared" si="5"/>
        <v>-</v>
      </c>
      <c r="K59" s="198">
        <v>1.0078</v>
      </c>
      <c r="L59" s="121">
        <f t="shared" si="6"/>
        <v>3.9504899432697194E-2</v>
      </c>
      <c r="M59" s="198">
        <v>1.0750999999999999</v>
      </c>
      <c r="N59" s="121">
        <f t="shared" si="7"/>
        <v>6.6779122841833516E-2</v>
      </c>
    </row>
    <row r="60" spans="2:16" x14ac:dyDescent="0.25">
      <c r="B60" s="119" t="s">
        <v>87</v>
      </c>
      <c r="C60" s="198">
        <v>0.61080000000000001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1.0537000000000001</v>
      </c>
      <c r="J60" s="121" t="str">
        <f t="shared" si="5"/>
        <v>-</v>
      </c>
      <c r="K60" s="198">
        <v>1.0227999999999999</v>
      </c>
      <c r="L60" s="121">
        <f t="shared" si="6"/>
        <v>-2.9325234886590223E-2</v>
      </c>
      <c r="M60" s="198">
        <v>1.0403</v>
      </c>
      <c r="N60" s="121">
        <f t="shared" si="7"/>
        <v>1.7109894407508763E-2</v>
      </c>
    </row>
    <row r="61" spans="2:16" x14ac:dyDescent="0.25">
      <c r="B61" s="119" t="s">
        <v>89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0.89219999999999999</v>
      </c>
      <c r="J61" s="121" t="str">
        <f t="shared" si="5"/>
        <v>-</v>
      </c>
      <c r="K61" s="198">
        <v>0.87370000000000003</v>
      </c>
      <c r="L61" s="121">
        <f t="shared" si="6"/>
        <v>-2.0735261152208029E-2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1.0177</v>
      </c>
      <c r="J62" s="121" t="str">
        <f t="shared" si="5"/>
        <v>-</v>
      </c>
      <c r="K62" s="198">
        <v>1.0761000000000001</v>
      </c>
      <c r="L62" s="121">
        <f t="shared" si="6"/>
        <v>5.7384297926697414E-2</v>
      </c>
      <c r="M62" s="198"/>
      <c r="N62" s="121"/>
    </row>
    <row r="63" spans="2:16" x14ac:dyDescent="0.25">
      <c r="B63" s="119" t="s">
        <v>93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0.9998999999999999</v>
      </c>
      <c r="J63" s="121" t="str">
        <f t="shared" si="5"/>
        <v>-</v>
      </c>
      <c r="K63" s="198">
        <v>0.95109999999999995</v>
      </c>
      <c r="L63" s="121">
        <f t="shared" si="6"/>
        <v>-4.8804880488048763E-2</v>
      </c>
      <c r="M63" s="198"/>
      <c r="N63" s="121"/>
    </row>
    <row r="64" spans="2:16" x14ac:dyDescent="0.25">
      <c r="B64" s="119" t="s">
        <v>95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0.90180000000000005</v>
      </c>
      <c r="J64" s="121" t="str">
        <f t="shared" si="5"/>
        <v>-</v>
      </c>
      <c r="K64" s="198">
        <v>0.91739999999999999</v>
      </c>
      <c r="L64" s="121">
        <f t="shared" si="6"/>
        <v>1.7298735861610126E-2</v>
      </c>
      <c r="M64" s="198"/>
      <c r="N64" s="121"/>
    </row>
    <row r="65" spans="2:16" ht="15.75" x14ac:dyDescent="0.25">
      <c r="B65" s="122" t="s">
        <v>32</v>
      </c>
      <c r="C65" s="200">
        <v>0</v>
      </c>
      <c r="D65" s="124">
        <v>-1</v>
      </c>
      <c r="E65" s="200">
        <v>0.62480000000000002</v>
      </c>
      <c r="F65" s="124" t="s">
        <v>250</v>
      </c>
      <c r="G65" s="200">
        <v>0.86230572081972345</v>
      </c>
      <c r="H65" s="124">
        <v>0.38013079516601067</v>
      </c>
      <c r="I65" s="200">
        <v>0.95995106478564085</v>
      </c>
      <c r="J65" s="124">
        <v>0.11323749988935927</v>
      </c>
      <c r="K65" s="200">
        <v>0.9824608507075423</v>
      </c>
      <c r="L65" s="124">
        <v>2.3448888956571823E-2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2" t="s">
        <v>309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0.79469999999999996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0.65390000000000004</v>
      </c>
      <c r="J75" s="121" t="str">
        <f t="shared" si="8"/>
        <v>-</v>
      </c>
      <c r="K75" s="198">
        <v>0.86799999999999999</v>
      </c>
      <c r="L75" s="121">
        <f t="shared" ref="L75:L87" si="9">IFERROR(K75/I75-1,"-")</f>
        <v>0.32742009481572087</v>
      </c>
      <c r="M75" s="198">
        <v>0.87609999999999999</v>
      </c>
      <c r="N75" s="121">
        <f t="shared" ref="N75:N82" si="10">IFERROR(M75/K75-1,"-")</f>
        <v>9.3317972350230871E-3</v>
      </c>
    </row>
    <row r="76" spans="2:16" x14ac:dyDescent="0.25">
      <c r="B76" s="119" t="s">
        <v>75</v>
      </c>
      <c r="C76" s="198">
        <v>0.85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0.62309999999999999</v>
      </c>
      <c r="J76" s="121" t="str">
        <f t="shared" si="8"/>
        <v>-</v>
      </c>
      <c r="K76" s="198">
        <v>0.94669999999999999</v>
      </c>
      <c r="L76" s="121">
        <f t="shared" si="9"/>
        <v>0.51933878992136084</v>
      </c>
      <c r="M76" s="198">
        <v>0.86909999999999998</v>
      </c>
      <c r="N76" s="121">
        <f t="shared" si="10"/>
        <v>-8.1968944755466344E-2</v>
      </c>
    </row>
    <row r="77" spans="2:16" x14ac:dyDescent="0.25">
      <c r="B77" s="119" t="s">
        <v>77</v>
      </c>
      <c r="C77" s="198">
        <v>0.38819999999999999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0.61819999999999997</v>
      </c>
      <c r="J77" s="121" t="str">
        <f t="shared" si="8"/>
        <v>-</v>
      </c>
      <c r="K77" s="198">
        <v>0.88969999999999994</v>
      </c>
      <c r="L77" s="121">
        <f t="shared" si="9"/>
        <v>0.43917825946295697</v>
      </c>
      <c r="M77" s="198">
        <v>0.73329999999999995</v>
      </c>
      <c r="N77" s="121">
        <f t="shared" si="10"/>
        <v>-0.17578959199730249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0.6762999999999999</v>
      </c>
      <c r="J78" s="121" t="str">
        <f t="shared" si="8"/>
        <v>-</v>
      </c>
      <c r="K78" s="198">
        <v>0.754</v>
      </c>
      <c r="L78" s="121">
        <f t="shared" si="9"/>
        <v>0.11488984178618966</v>
      </c>
      <c r="M78" s="198">
        <v>0.75950000000000006</v>
      </c>
      <c r="N78" s="121">
        <f t="shared" si="10"/>
        <v>7.2944297082229159E-3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0.8075</v>
      </c>
      <c r="J79" s="121" t="str">
        <f t="shared" si="8"/>
        <v>-</v>
      </c>
      <c r="K79" s="198">
        <v>0.93720000000000003</v>
      </c>
      <c r="L79" s="121">
        <f t="shared" si="9"/>
        <v>0.16061919504643973</v>
      </c>
      <c r="M79" s="198">
        <v>0.8015000000000001</v>
      </c>
      <c r="N79" s="121">
        <f t="shared" si="10"/>
        <v>-0.14479300042680321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0.77829999999999999</v>
      </c>
      <c r="J80" s="121" t="str">
        <f t="shared" si="8"/>
        <v>-</v>
      </c>
      <c r="K80" s="198">
        <v>0.98010000000000008</v>
      </c>
      <c r="L80" s="121">
        <f t="shared" si="9"/>
        <v>0.25928305280740083</v>
      </c>
      <c r="M80" s="198">
        <v>0.80689999999999995</v>
      </c>
      <c r="N80" s="121">
        <f t="shared" si="10"/>
        <v>-0.17671666156514654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0.87879999999999991</v>
      </c>
      <c r="J81" s="121" t="str">
        <f t="shared" si="8"/>
        <v>-</v>
      </c>
      <c r="K81" s="198">
        <v>0.95640000000000003</v>
      </c>
      <c r="L81" s="121">
        <f t="shared" si="9"/>
        <v>8.8302230314064811E-2</v>
      </c>
      <c r="M81" s="198">
        <v>0.90670000000000006</v>
      </c>
      <c r="N81" s="121">
        <f t="shared" si="10"/>
        <v>-5.1965704726055995E-2</v>
      </c>
    </row>
    <row r="82" spans="2:16" x14ac:dyDescent="0.25">
      <c r="B82" s="119" t="s">
        <v>87</v>
      </c>
      <c r="C82" s="198">
        <v>0.36880000000000002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0.90639999999999998</v>
      </c>
      <c r="J82" s="121" t="str">
        <f t="shared" si="8"/>
        <v>-</v>
      </c>
      <c r="K82" s="198">
        <v>0.94879999999999998</v>
      </c>
      <c r="L82" s="121">
        <f t="shared" si="9"/>
        <v>4.6778464254192409E-2</v>
      </c>
      <c r="M82" s="198">
        <v>0.92090000000000005</v>
      </c>
      <c r="N82" s="121">
        <f t="shared" si="10"/>
        <v>-2.9405564924114613E-2</v>
      </c>
    </row>
    <row r="83" spans="2:16" x14ac:dyDescent="0.25">
      <c r="B83" s="119" t="s">
        <v>89</v>
      </c>
      <c r="C83" s="198">
        <v>0</v>
      </c>
      <c r="D83" s="121"/>
      <c r="E83" s="198">
        <v>0</v>
      </c>
      <c r="F83" s="121" t="str">
        <f t="shared" si="8"/>
        <v>-</v>
      </c>
      <c r="G83" s="198">
        <v>0</v>
      </c>
      <c r="H83" s="121" t="str">
        <f t="shared" si="8"/>
        <v>-</v>
      </c>
      <c r="I83" s="198">
        <v>0.88049999999999995</v>
      </c>
      <c r="J83" s="121" t="str">
        <f t="shared" si="8"/>
        <v>-</v>
      </c>
      <c r="K83" s="198">
        <v>0.80590000000000006</v>
      </c>
      <c r="L83" s="121">
        <f t="shared" si="9"/>
        <v>-8.4724588302100945E-2</v>
      </c>
      <c r="M83" s="198"/>
      <c r="N83" s="121"/>
    </row>
    <row r="84" spans="2:16" x14ac:dyDescent="0.25">
      <c r="B84" s="119" t="s">
        <v>91</v>
      </c>
      <c r="C84" s="198">
        <v>0</v>
      </c>
      <c r="D84" s="121"/>
      <c r="E84" s="198">
        <v>0</v>
      </c>
      <c r="F84" s="121" t="str">
        <f t="shared" si="8"/>
        <v>-</v>
      </c>
      <c r="G84" s="198">
        <v>0</v>
      </c>
      <c r="H84" s="121" t="str">
        <f t="shared" si="8"/>
        <v>-</v>
      </c>
      <c r="I84" s="198">
        <v>0.81169999999999998</v>
      </c>
      <c r="J84" s="121" t="str">
        <f t="shared" si="8"/>
        <v>-</v>
      </c>
      <c r="K84" s="198">
        <v>0.80370000000000008</v>
      </c>
      <c r="L84" s="121">
        <f t="shared" si="9"/>
        <v>-9.8558580756435976E-3</v>
      </c>
      <c r="M84" s="198"/>
      <c r="N84" s="121"/>
    </row>
    <row r="85" spans="2:16" x14ac:dyDescent="0.25">
      <c r="B85" s="119" t="s">
        <v>93</v>
      </c>
      <c r="C85" s="198">
        <v>0</v>
      </c>
      <c r="D85" s="121"/>
      <c r="E85" s="198">
        <v>0</v>
      </c>
      <c r="F85" s="121" t="str">
        <f t="shared" si="8"/>
        <v>-</v>
      </c>
      <c r="G85" s="198">
        <v>0</v>
      </c>
      <c r="H85" s="121" t="str">
        <f t="shared" si="8"/>
        <v>-</v>
      </c>
      <c r="I85" s="198">
        <v>0.77670000000000006</v>
      </c>
      <c r="J85" s="121" t="str">
        <f t="shared" si="8"/>
        <v>-</v>
      </c>
      <c r="K85" s="198">
        <v>0.82819999999999994</v>
      </c>
      <c r="L85" s="121">
        <f t="shared" si="9"/>
        <v>6.6306167117290871E-2</v>
      </c>
      <c r="M85" s="198"/>
      <c r="N85" s="121"/>
    </row>
    <row r="86" spans="2:16" x14ac:dyDescent="0.25">
      <c r="B86" s="119" t="s">
        <v>95</v>
      </c>
      <c r="C86" s="198">
        <v>0</v>
      </c>
      <c r="D86" s="121"/>
      <c r="E86" s="198">
        <v>0</v>
      </c>
      <c r="F86" s="121" t="str">
        <f t="shared" si="8"/>
        <v>-</v>
      </c>
      <c r="G86" s="198">
        <v>0</v>
      </c>
      <c r="H86" s="121" t="str">
        <f t="shared" si="8"/>
        <v>-</v>
      </c>
      <c r="I86" s="198">
        <v>0.7591</v>
      </c>
      <c r="J86" s="121" t="str">
        <f t="shared" si="8"/>
        <v>-</v>
      </c>
      <c r="K86" s="198">
        <v>0.76069999999999993</v>
      </c>
      <c r="L86" s="121">
        <f t="shared" si="9"/>
        <v>2.1077591885125813E-3</v>
      </c>
      <c r="M86" s="198"/>
      <c r="N86" s="121"/>
    </row>
    <row r="87" spans="2:16" ht="15.75" x14ac:dyDescent="0.25">
      <c r="B87" s="122" t="s">
        <v>32</v>
      </c>
      <c r="C87" s="200">
        <v>0</v>
      </c>
      <c r="D87" s="124">
        <v>-1</v>
      </c>
      <c r="E87" s="200">
        <v>0.59250000000000003</v>
      </c>
      <c r="F87" s="124" t="s">
        <v>250</v>
      </c>
      <c r="G87" s="200">
        <v>0.80182500000000001</v>
      </c>
      <c r="H87" s="124">
        <v>0.35329113924050626</v>
      </c>
      <c r="I87" s="200">
        <v>0.76420833333333338</v>
      </c>
      <c r="J87" s="124">
        <v>-4.691381120152982E-2</v>
      </c>
      <c r="K87" s="200">
        <f>IFERROR(AVERAGE(K75:K86),"-")</f>
        <v>0.8732833333333333</v>
      </c>
      <c r="L87" s="124">
        <v>0.14122220300643629</v>
      </c>
      <c r="M87" s="203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2" t="s">
        <v>310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0.56869999999999998</v>
      </c>
      <c r="D97" s="121"/>
      <c r="E97" s="198">
        <v>6.0400000000000002E-2</v>
      </c>
      <c r="F97" s="121">
        <f t="shared" ref="F97:J109" si="11">IFERROR(E97/C97-1,"-")</f>
        <v>-0.89379286091084931</v>
      </c>
      <c r="G97" s="198">
        <v>0.47100000000000003</v>
      </c>
      <c r="H97" s="121">
        <f t="shared" si="11"/>
        <v>6.798013245033113</v>
      </c>
      <c r="I97" s="198">
        <v>0.5706</v>
      </c>
      <c r="J97" s="121">
        <f t="shared" si="11"/>
        <v>0.2114649681528662</v>
      </c>
      <c r="K97" s="198">
        <v>0.60470000000000002</v>
      </c>
      <c r="L97" s="121">
        <f t="shared" ref="L97:L109" si="12">IFERROR(K97/I97-1,"-")</f>
        <v>5.9761654398878372E-2</v>
      </c>
      <c r="M97" s="198">
        <v>0.58520000000000005</v>
      </c>
      <c r="N97" s="121">
        <f t="shared" ref="N97:N104" si="13">IFERROR(M97/K97-1,"-")</f>
        <v>-3.2247395402678958E-2</v>
      </c>
    </row>
    <row r="98" spans="2:14" x14ac:dyDescent="0.25">
      <c r="B98" s="119" t="s">
        <v>75</v>
      </c>
      <c r="C98" s="198">
        <v>0.55230000000000001</v>
      </c>
      <c r="D98" s="121"/>
      <c r="E98" s="198">
        <v>8.09E-2</v>
      </c>
      <c r="F98" s="121">
        <f t="shared" si="11"/>
        <v>-0.85352163679159876</v>
      </c>
      <c r="G98" s="198">
        <v>0.57269999999999999</v>
      </c>
      <c r="H98" s="121">
        <f t="shared" si="11"/>
        <v>6.079110012360939</v>
      </c>
      <c r="I98" s="198">
        <v>0.60880000000000001</v>
      </c>
      <c r="J98" s="121">
        <f t="shared" si="11"/>
        <v>6.3034747686397719E-2</v>
      </c>
      <c r="K98" s="198">
        <v>0.53410000000000002</v>
      </c>
      <c r="L98" s="121">
        <f t="shared" si="12"/>
        <v>-0.12270039421813406</v>
      </c>
      <c r="M98" s="198">
        <v>0.63429999999999997</v>
      </c>
      <c r="N98" s="121">
        <f t="shared" si="13"/>
        <v>0.18760531735630015</v>
      </c>
    </row>
    <row r="99" spans="2:14" x14ac:dyDescent="0.25">
      <c r="B99" s="119" t="s">
        <v>77</v>
      </c>
      <c r="C99" s="198">
        <v>0.3044</v>
      </c>
      <c r="D99" s="121"/>
      <c r="E99" s="198">
        <v>0.1027</v>
      </c>
      <c r="F99" s="121">
        <f t="shared" si="11"/>
        <v>-0.66261498028909327</v>
      </c>
      <c r="G99" s="198">
        <v>0.53579999999999994</v>
      </c>
      <c r="H99" s="121">
        <f t="shared" si="11"/>
        <v>4.21713729308666</v>
      </c>
      <c r="I99" s="198">
        <v>0.56409999999999993</v>
      </c>
      <c r="J99" s="121">
        <f t="shared" si="11"/>
        <v>5.2818215752146402E-2</v>
      </c>
      <c r="K99" s="198">
        <v>0.60250000000000004</v>
      </c>
      <c r="L99" s="121">
        <f t="shared" si="12"/>
        <v>6.8073036695621481E-2</v>
      </c>
      <c r="M99" s="198">
        <v>0.59760000000000002</v>
      </c>
      <c r="N99" s="121">
        <f t="shared" si="13"/>
        <v>-8.1327800829875674E-3</v>
      </c>
    </row>
    <row r="100" spans="2:14" x14ac:dyDescent="0.25">
      <c r="B100" s="119" t="s">
        <v>79</v>
      </c>
      <c r="C100" s="198">
        <v>0</v>
      </c>
      <c r="D100" s="121"/>
      <c r="E100" s="198">
        <v>0.13159999999999999</v>
      </c>
      <c r="F100" s="121" t="str">
        <f t="shared" si="11"/>
        <v>-</v>
      </c>
      <c r="G100" s="198">
        <v>0.45890000000000003</v>
      </c>
      <c r="H100" s="121">
        <f t="shared" si="11"/>
        <v>2.4870820668693012</v>
      </c>
      <c r="I100" s="198">
        <v>0.49159999999999998</v>
      </c>
      <c r="J100" s="121">
        <f t="shared" si="11"/>
        <v>7.1257354543473372E-2</v>
      </c>
      <c r="K100" s="198">
        <v>0.47450000000000003</v>
      </c>
      <c r="L100" s="121">
        <f t="shared" si="12"/>
        <v>-3.4784377542717571E-2</v>
      </c>
      <c r="M100" s="198">
        <v>0.55149999999999999</v>
      </c>
      <c r="N100" s="121">
        <f t="shared" si="13"/>
        <v>0.16227608008429906</v>
      </c>
    </row>
    <row r="101" spans="2:14" x14ac:dyDescent="0.25">
      <c r="B101" s="119" t="s">
        <v>81</v>
      </c>
      <c r="C101" s="198">
        <v>0</v>
      </c>
      <c r="D101" s="121"/>
      <c r="E101" s="198">
        <v>0.13250000000000001</v>
      </c>
      <c r="F101" s="121" t="str">
        <f t="shared" si="11"/>
        <v>-</v>
      </c>
      <c r="G101" s="198">
        <v>0.2661</v>
      </c>
      <c r="H101" s="121">
        <f t="shared" si="11"/>
        <v>1.0083018867924527</v>
      </c>
      <c r="I101" s="198">
        <v>0.35649999999999998</v>
      </c>
      <c r="J101" s="121">
        <f t="shared" si="11"/>
        <v>0.3397219090567456</v>
      </c>
      <c r="K101" s="198">
        <v>0.4093</v>
      </c>
      <c r="L101" s="121">
        <f t="shared" si="12"/>
        <v>0.14810659186535768</v>
      </c>
      <c r="M101" s="198">
        <v>0.41439999999999999</v>
      </c>
      <c r="N101" s="121">
        <f t="shared" si="13"/>
        <v>1.2460298069875364E-2</v>
      </c>
    </row>
    <row r="102" spans="2:14" x14ac:dyDescent="0.25">
      <c r="B102" s="119" t="s">
        <v>83</v>
      </c>
      <c r="C102" s="198">
        <v>0</v>
      </c>
      <c r="D102" s="121"/>
      <c r="E102" s="198">
        <v>0.14460000000000001</v>
      </c>
      <c r="F102" s="121" t="str">
        <f t="shared" si="11"/>
        <v>-</v>
      </c>
      <c r="G102" s="198">
        <v>0.32020000000000004</v>
      </c>
      <c r="H102" s="121">
        <f t="shared" si="11"/>
        <v>1.2143845089903182</v>
      </c>
      <c r="I102" s="198">
        <v>0.38009999999999999</v>
      </c>
      <c r="J102" s="121">
        <f t="shared" si="11"/>
        <v>0.1870705808869455</v>
      </c>
      <c r="K102" s="198">
        <v>0.39950000000000002</v>
      </c>
      <c r="L102" s="121">
        <f t="shared" si="12"/>
        <v>5.1039200210470925E-2</v>
      </c>
      <c r="M102" s="198">
        <v>0.46299999999999997</v>
      </c>
      <c r="N102" s="121">
        <f t="shared" si="13"/>
        <v>0.15894868585732147</v>
      </c>
    </row>
    <row r="103" spans="2:14" x14ac:dyDescent="0.25">
      <c r="B103" s="119" t="s">
        <v>85</v>
      </c>
      <c r="C103" s="198">
        <v>0</v>
      </c>
      <c r="D103" s="121"/>
      <c r="E103" s="198">
        <v>0.22769999999999999</v>
      </c>
      <c r="F103" s="121" t="str">
        <f t="shared" si="11"/>
        <v>-</v>
      </c>
      <c r="G103" s="198">
        <v>0.44600000000000001</v>
      </c>
      <c r="H103" s="121">
        <f t="shared" si="11"/>
        <v>0.95871761089152407</v>
      </c>
      <c r="I103" s="198">
        <v>0.51519999999999999</v>
      </c>
      <c r="J103" s="121">
        <f t="shared" si="11"/>
        <v>0.15515695067264579</v>
      </c>
      <c r="K103" s="198">
        <v>0.52290000000000003</v>
      </c>
      <c r="L103" s="121">
        <f t="shared" si="12"/>
        <v>1.4945652173913082E-2</v>
      </c>
      <c r="M103" s="198">
        <v>0.63790000000000002</v>
      </c>
      <c r="N103" s="121">
        <f t="shared" si="13"/>
        <v>0.21992732836106321</v>
      </c>
    </row>
    <row r="104" spans="2:14" x14ac:dyDescent="0.25">
      <c r="B104" s="119" t="s">
        <v>87</v>
      </c>
      <c r="C104" s="198">
        <v>0.21350000000000002</v>
      </c>
      <c r="D104" s="121"/>
      <c r="E104" s="198">
        <v>0.29410000000000003</v>
      </c>
      <c r="F104" s="121">
        <f t="shared" si="11"/>
        <v>0.37751756440281037</v>
      </c>
      <c r="G104" s="198">
        <v>0.53369999999999995</v>
      </c>
      <c r="H104" s="121">
        <f t="shared" si="11"/>
        <v>0.81468888133287964</v>
      </c>
      <c r="I104" s="198">
        <v>0.61020000000000008</v>
      </c>
      <c r="J104" s="121">
        <f t="shared" si="11"/>
        <v>0.14333895446880285</v>
      </c>
      <c r="K104" s="198">
        <v>0.60580000000000001</v>
      </c>
      <c r="L104" s="121">
        <f t="shared" si="12"/>
        <v>-7.2107505735825583E-3</v>
      </c>
      <c r="M104" s="198">
        <v>0.73530000000000006</v>
      </c>
      <c r="N104" s="121">
        <f t="shared" si="13"/>
        <v>0.21376691977550366</v>
      </c>
    </row>
    <row r="105" spans="2:14" x14ac:dyDescent="0.25">
      <c r="B105" s="119" t="s">
        <v>89</v>
      </c>
      <c r="C105" s="198">
        <v>0.11220000000000001</v>
      </c>
      <c r="D105" s="121"/>
      <c r="E105" s="198">
        <v>0.23929999999999998</v>
      </c>
      <c r="F105" s="121">
        <f t="shared" si="11"/>
        <v>1.1327985739750441</v>
      </c>
      <c r="G105" s="198">
        <v>0.38539999999999996</v>
      </c>
      <c r="H105" s="121">
        <f t="shared" si="11"/>
        <v>0.61053071458420383</v>
      </c>
      <c r="I105" s="198">
        <v>0.48009999999999997</v>
      </c>
      <c r="J105" s="121">
        <f t="shared" si="11"/>
        <v>0.24571873378308262</v>
      </c>
      <c r="K105" s="198">
        <v>0.4698</v>
      </c>
      <c r="L105" s="121">
        <f t="shared" si="12"/>
        <v>-2.1453863778379434E-2</v>
      </c>
      <c r="M105" s="198"/>
      <c r="N105" s="121"/>
    </row>
    <row r="106" spans="2:14" x14ac:dyDescent="0.25">
      <c r="B106" s="119" t="s">
        <v>91</v>
      </c>
      <c r="C106" s="198">
        <v>0.08</v>
      </c>
      <c r="D106" s="121"/>
      <c r="E106" s="198">
        <v>0.3931</v>
      </c>
      <c r="F106" s="121">
        <f t="shared" si="11"/>
        <v>3.9137500000000003</v>
      </c>
      <c r="G106" s="198">
        <v>0.45100000000000001</v>
      </c>
      <c r="H106" s="121">
        <f t="shared" si="11"/>
        <v>0.14729076570847122</v>
      </c>
      <c r="I106" s="198">
        <v>0.53380000000000005</v>
      </c>
      <c r="J106" s="121">
        <f t="shared" si="11"/>
        <v>0.1835920177383592</v>
      </c>
      <c r="K106" s="198">
        <v>0.54510000000000003</v>
      </c>
      <c r="L106" s="121">
        <f t="shared" si="12"/>
        <v>2.1168977144998102E-2</v>
      </c>
      <c r="M106" s="198"/>
      <c r="N106" s="121"/>
    </row>
    <row r="107" spans="2:14" x14ac:dyDescent="0.25">
      <c r="B107" s="119" t="s">
        <v>93</v>
      </c>
      <c r="C107" s="198">
        <v>8.9700000000000002E-2</v>
      </c>
      <c r="D107" s="121"/>
      <c r="E107" s="198">
        <v>0.46700000000000003</v>
      </c>
      <c r="F107" s="121">
        <f t="shared" si="11"/>
        <v>4.2062430323299891</v>
      </c>
      <c r="G107" s="198">
        <v>0.57030000000000003</v>
      </c>
      <c r="H107" s="121">
        <f t="shared" si="11"/>
        <v>0.22119914346895064</v>
      </c>
      <c r="I107" s="198">
        <v>0.57950000000000002</v>
      </c>
      <c r="J107" s="121">
        <f t="shared" si="11"/>
        <v>1.6131860424338118E-2</v>
      </c>
      <c r="K107" s="198">
        <v>0.59079999999999999</v>
      </c>
      <c r="L107" s="121">
        <f t="shared" si="12"/>
        <v>1.9499568593615235E-2</v>
      </c>
      <c r="M107" s="198"/>
      <c r="N107" s="121"/>
    </row>
    <row r="108" spans="2:14" x14ac:dyDescent="0.25">
      <c r="B108" s="119" t="s">
        <v>95</v>
      </c>
      <c r="C108" s="198">
        <v>0.10249999999999999</v>
      </c>
      <c r="D108" s="121"/>
      <c r="E108" s="198">
        <v>0.48759999999999998</v>
      </c>
      <c r="F108" s="121">
        <f t="shared" si="11"/>
        <v>3.7570731707317071</v>
      </c>
      <c r="G108" s="198">
        <v>0.55159999999999998</v>
      </c>
      <c r="H108" s="121">
        <f t="shared" si="11"/>
        <v>0.13125512715340437</v>
      </c>
      <c r="I108" s="198">
        <v>0.58860000000000001</v>
      </c>
      <c r="J108" s="121">
        <f t="shared" si="11"/>
        <v>6.7077592458303137E-2</v>
      </c>
      <c r="K108" s="198">
        <v>0.56399999999999995</v>
      </c>
      <c r="L108" s="121">
        <f t="shared" si="12"/>
        <v>-4.1794087665647406E-2</v>
      </c>
      <c r="M108" s="198"/>
      <c r="N108" s="121"/>
    </row>
    <row r="109" spans="2:14" ht="15.75" x14ac:dyDescent="0.25">
      <c r="B109" s="122" t="s">
        <v>32</v>
      </c>
      <c r="C109" s="204">
        <v>0.28499999999999998</v>
      </c>
      <c r="D109" s="124">
        <v>-0.46748878923766823</v>
      </c>
      <c r="E109" s="204">
        <v>0.23810000000000001</v>
      </c>
      <c r="F109" s="124">
        <v>-0.1645614035087718</v>
      </c>
      <c r="G109" s="204">
        <v>0.46300000000000002</v>
      </c>
      <c r="H109" s="124">
        <v>0.94456110877782451</v>
      </c>
      <c r="I109" s="204">
        <v>0.52325833333333349</v>
      </c>
      <c r="J109" s="124">
        <v>0.13014758819294481</v>
      </c>
      <c r="K109" s="200">
        <f>IFERROR(AVERAGE(K97:K108),"-")</f>
        <v>0.5269166666666667</v>
      </c>
      <c r="L109" s="124">
        <v>7.5228665351743107E-3</v>
      </c>
      <c r="M109" s="204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5ABC4-4971-4C7C-9A58-1DFE2AEF8582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8BE13-9E8D-45F8-AE18-A40A9DF9A602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164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165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166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91.167694722717641</v>
      </c>
      <c r="D8" s="212">
        <v>104.29345939097809</v>
      </c>
      <c r="E8" s="212">
        <v>110.86459717295421</v>
      </c>
      <c r="F8" s="213">
        <v>122.50112352490383</v>
      </c>
      <c r="G8" s="212">
        <v>130.62537764864757</v>
      </c>
      <c r="H8" s="136">
        <f>G8/F8-1</f>
        <v>6.6319833565380515E-2</v>
      </c>
      <c r="I8" s="211">
        <v>93.95</v>
      </c>
      <c r="J8" s="214">
        <v>110.19</v>
      </c>
      <c r="K8" s="214">
        <v>119.89</v>
      </c>
      <c r="L8" s="214">
        <v>129.44999999999999</v>
      </c>
      <c r="M8" s="214">
        <v>137.16</v>
      </c>
      <c r="N8" s="136">
        <f t="shared" ref="N8:N18" si="0">M8/L8-1</f>
        <v>5.9559675550405533E-2</v>
      </c>
      <c r="P8" s="210" t="s">
        <v>45</v>
      </c>
      <c r="Q8" s="211">
        <v>34.951976543682953</v>
      </c>
      <c r="R8" s="213">
        <v>77.017720064690423</v>
      </c>
      <c r="S8" s="213">
        <v>89.579467058515803</v>
      </c>
      <c r="T8" s="213">
        <v>101.36928215841353</v>
      </c>
      <c r="U8" s="213">
        <v>107.51396891677857</v>
      </c>
      <c r="V8" s="136">
        <f t="shared" ref="V8:V18" si="1">U8/T8-1</f>
        <v>6.0616851846326592E-2</v>
      </c>
      <c r="W8" s="211">
        <v>57.12</v>
      </c>
      <c r="X8" s="214">
        <v>88.4</v>
      </c>
      <c r="Y8" s="214">
        <v>98.48</v>
      </c>
      <c r="Z8" s="214">
        <v>108.09</v>
      </c>
      <c r="AA8" s="214">
        <v>114.23</v>
      </c>
      <c r="AB8" s="136">
        <f t="shared" ref="AB8:AB18" si="2">AA8/Z8-1</f>
        <v>5.6804514756221725E-2</v>
      </c>
      <c r="AD8" s="67" t="s">
        <v>45</v>
      </c>
      <c r="AE8" s="215">
        <v>226823305.99000001</v>
      </c>
      <c r="AF8" s="135">
        <v>965949441.74999976</v>
      </c>
      <c r="AG8" s="135">
        <v>1145544683.48</v>
      </c>
      <c r="AH8" s="135">
        <v>1317355458.4700003</v>
      </c>
      <c r="AI8" s="135">
        <v>1375032768.26</v>
      </c>
      <c r="AJ8" s="136">
        <f t="shared" ref="AJ8:AJ18" si="3">AI8/AH8-1</f>
        <v>4.37826475907932E-2</v>
      </c>
      <c r="AK8" s="135">
        <f t="shared" ref="AK8:AK18" si="4">AI8-AH8</f>
        <v>57677309.789999723</v>
      </c>
      <c r="AL8" s="137">
        <f t="shared" ref="AL8:AL18" si="5">AI8/AI$8</f>
        <v>1</v>
      </c>
      <c r="AM8" s="216">
        <v>72974583.25</v>
      </c>
      <c r="AN8" s="217">
        <v>143721654.31</v>
      </c>
      <c r="AO8" s="217">
        <v>159824731.65000001</v>
      </c>
      <c r="AP8" s="217">
        <v>180138085.19</v>
      </c>
      <c r="AQ8" s="217">
        <v>186178545.43000001</v>
      </c>
      <c r="AR8" s="136">
        <f t="shared" ref="AR8:AR18" si="6">AQ8/AP8-1</f>
        <v>3.3532388409862612E-2</v>
      </c>
      <c r="AS8" s="135">
        <f t="shared" ref="AS8:AS18" si="7">AQ8-AP8</f>
        <v>6040460.2400000095</v>
      </c>
      <c r="AT8" s="136">
        <f t="shared" ref="AT8:AT18" si="8">AQ8/AM8-1</f>
        <v>1.5512793240926115</v>
      </c>
      <c r="AU8" s="135">
        <f t="shared" ref="AU8:AU18" si="9">AQ8-AM8</f>
        <v>113203962.18000001</v>
      </c>
      <c r="AV8" s="137">
        <f t="shared" ref="AV8:AV18" si="10">AQ8/AQ$8</f>
        <v>1</v>
      </c>
    </row>
    <row r="9" spans="2:48" x14ac:dyDescent="0.25">
      <c r="B9" s="15" t="s">
        <v>46</v>
      </c>
      <c r="C9" s="218">
        <v>118.12938654500434</v>
      </c>
      <c r="D9" s="219">
        <v>129.41671689371671</v>
      </c>
      <c r="E9" s="219">
        <v>135.32938384930677</v>
      </c>
      <c r="F9" s="219">
        <v>148.20504294707592</v>
      </c>
      <c r="G9" s="219">
        <v>156.55667762312635</v>
      </c>
      <c r="H9" s="76">
        <f>G9/F9-1</f>
        <v>5.635189268851537E-2</v>
      </c>
      <c r="I9" s="218">
        <v>116.97</v>
      </c>
      <c r="J9" s="219">
        <v>137.88999999999999</v>
      </c>
      <c r="K9" s="219">
        <v>141.62</v>
      </c>
      <c r="L9" s="219">
        <v>154.12</v>
      </c>
      <c r="M9" s="219">
        <v>159.91999999999999</v>
      </c>
      <c r="N9" s="76">
        <f t="shared" si="0"/>
        <v>3.7633013236439083E-2</v>
      </c>
      <c r="P9" s="15" t="s">
        <v>46</v>
      </c>
      <c r="Q9" s="218">
        <v>48.734157324451068</v>
      </c>
      <c r="R9" s="219">
        <v>103.86893611994266</v>
      </c>
      <c r="S9" s="219">
        <v>115.22566619359144</v>
      </c>
      <c r="T9" s="219">
        <v>126.89903352038823</v>
      </c>
      <c r="U9" s="219">
        <v>133.51187596215129</v>
      </c>
      <c r="V9" s="76">
        <f t="shared" si="1"/>
        <v>5.2111054421077219E-2</v>
      </c>
      <c r="W9" s="218">
        <v>78.06</v>
      </c>
      <c r="X9" s="219">
        <v>120.98</v>
      </c>
      <c r="Y9" s="219">
        <v>123.56</v>
      </c>
      <c r="Z9" s="219">
        <v>134.58000000000001</v>
      </c>
      <c r="AA9" s="219">
        <v>137.81</v>
      </c>
      <c r="AB9" s="76">
        <f t="shared" si="2"/>
        <v>2.4000594441967449E-2</v>
      </c>
      <c r="AD9" s="15" t="s">
        <v>46</v>
      </c>
      <c r="AE9" s="220">
        <v>118972466.24000001</v>
      </c>
      <c r="AF9" s="53">
        <v>474431950.37999994</v>
      </c>
      <c r="AG9" s="53">
        <v>547891105.72000003</v>
      </c>
      <c r="AH9" s="53">
        <v>613491327.0999999</v>
      </c>
      <c r="AI9" s="53">
        <v>611263097.57000005</v>
      </c>
      <c r="AJ9" s="76">
        <f t="shared" si="3"/>
        <v>-3.63204731928779E-3</v>
      </c>
      <c r="AK9" s="53">
        <f t="shared" si="4"/>
        <v>-2228229.5299998522</v>
      </c>
      <c r="AL9" s="100">
        <f t="shared" si="5"/>
        <v>0.44454438590834988</v>
      </c>
      <c r="AM9" s="221">
        <v>39162329.240000002</v>
      </c>
      <c r="AN9" s="222">
        <v>70775134.709999993</v>
      </c>
      <c r="AO9" s="222">
        <v>73918162.939999998</v>
      </c>
      <c r="AP9" s="222">
        <v>82515651.780000001</v>
      </c>
      <c r="AQ9" s="222">
        <v>81176820.569999993</v>
      </c>
      <c r="AR9" s="76">
        <f t="shared" si="6"/>
        <v>-1.6225178873573554E-2</v>
      </c>
      <c r="AS9" s="53">
        <f t="shared" si="7"/>
        <v>-1338831.2100000083</v>
      </c>
      <c r="AT9" s="76">
        <f t="shared" si="8"/>
        <v>1.072829225057605</v>
      </c>
      <c r="AU9" s="53">
        <f t="shared" si="9"/>
        <v>42014491.329999991</v>
      </c>
      <c r="AV9" s="100">
        <f t="shared" si="10"/>
        <v>0.43601597800924441</v>
      </c>
    </row>
    <row r="10" spans="2:48" x14ac:dyDescent="0.25">
      <c r="B10" s="19" t="s">
        <v>47</v>
      </c>
      <c r="C10" s="218">
        <v>74.977259295375134</v>
      </c>
      <c r="D10" s="219">
        <v>91.03757941935082</v>
      </c>
      <c r="E10" s="219">
        <v>98.7961519558433</v>
      </c>
      <c r="F10" s="219">
        <v>112.77171354055929</v>
      </c>
      <c r="G10" s="219">
        <v>123.11395269850797</v>
      </c>
      <c r="H10" s="76">
        <f>G10/F10-1</f>
        <v>9.1709515030371502E-2</v>
      </c>
      <c r="I10" s="218">
        <v>79.650000000000006</v>
      </c>
      <c r="J10" s="219">
        <v>93.63</v>
      </c>
      <c r="K10" s="219">
        <v>105.79</v>
      </c>
      <c r="L10" s="219">
        <v>121.88</v>
      </c>
      <c r="M10" s="219">
        <v>130.28</v>
      </c>
      <c r="N10" s="76">
        <f t="shared" si="0"/>
        <v>6.8920249425664659E-2</v>
      </c>
      <c r="P10" s="19" t="s">
        <v>47</v>
      </c>
      <c r="Q10" s="218">
        <v>23.894748836172461</v>
      </c>
      <c r="R10" s="219">
        <v>66.784818024891734</v>
      </c>
      <c r="S10" s="219">
        <v>80.158697360179417</v>
      </c>
      <c r="T10" s="219">
        <v>94.13841659649637</v>
      </c>
      <c r="U10" s="219">
        <v>100.67794011898609</v>
      </c>
      <c r="V10" s="76">
        <f t="shared" si="1"/>
        <v>6.946710767953479E-2</v>
      </c>
      <c r="W10" s="218">
        <v>45.19</v>
      </c>
      <c r="X10" s="219">
        <v>75.23</v>
      </c>
      <c r="Y10" s="219">
        <v>86.88</v>
      </c>
      <c r="Z10" s="219">
        <v>101.61</v>
      </c>
      <c r="AA10" s="219">
        <v>107.68</v>
      </c>
      <c r="AB10" s="76">
        <f t="shared" si="2"/>
        <v>5.9738214742643514E-2</v>
      </c>
      <c r="AD10" s="19" t="s">
        <v>47</v>
      </c>
      <c r="AE10" s="220">
        <v>37311445.389999993</v>
      </c>
      <c r="AF10" s="53">
        <v>235016125.90000001</v>
      </c>
      <c r="AG10" s="53">
        <v>277934126.69999999</v>
      </c>
      <c r="AH10" s="53">
        <v>331116061.97000003</v>
      </c>
      <c r="AI10" s="53">
        <v>354015925.14999998</v>
      </c>
      <c r="AJ10" s="76">
        <f t="shared" si="3"/>
        <v>6.9159626518132233E-2</v>
      </c>
      <c r="AK10" s="53">
        <f t="shared" si="4"/>
        <v>22899863.179999948</v>
      </c>
      <c r="AL10" s="100">
        <f t="shared" si="5"/>
        <v>0.25745999173385548</v>
      </c>
      <c r="AM10" s="221">
        <v>13794386</v>
      </c>
      <c r="AN10" s="222">
        <v>34927582.460000001</v>
      </c>
      <c r="AO10" s="222">
        <v>38148885.149999999</v>
      </c>
      <c r="AP10" s="222">
        <v>46238626.32</v>
      </c>
      <c r="AQ10" s="222">
        <v>47888266.18</v>
      </c>
      <c r="AR10" s="76">
        <f t="shared" si="6"/>
        <v>3.5676662377110091E-2</v>
      </c>
      <c r="AS10" s="53">
        <f t="shared" si="7"/>
        <v>1649639.8599999994</v>
      </c>
      <c r="AT10" s="76">
        <f t="shared" si="8"/>
        <v>2.4715764935097511</v>
      </c>
      <c r="AU10" s="53">
        <f t="shared" si="9"/>
        <v>34093880.18</v>
      </c>
      <c r="AV10" s="100">
        <f t="shared" si="10"/>
        <v>0.25721688860226477</v>
      </c>
    </row>
    <row r="11" spans="2:48" x14ac:dyDescent="0.25">
      <c r="B11" s="19" t="s">
        <v>48</v>
      </c>
      <c r="C11" s="218">
        <v>61.230435263999148</v>
      </c>
      <c r="D11" s="219">
        <v>72.462571077646587</v>
      </c>
      <c r="E11" s="219">
        <v>76.989629021676222</v>
      </c>
      <c r="F11" s="219">
        <v>85.660168405121254</v>
      </c>
      <c r="G11" s="219">
        <v>99.261257213774954</v>
      </c>
      <c r="H11" s="76">
        <f>G11/F11-1</f>
        <v>0.15877961790045414</v>
      </c>
      <c r="I11" s="218">
        <v>73.180000000000007</v>
      </c>
      <c r="J11" s="219">
        <v>83.27</v>
      </c>
      <c r="K11" s="219">
        <v>71.260000000000005</v>
      </c>
      <c r="L11" s="219">
        <v>93.58</v>
      </c>
      <c r="M11" s="219">
        <v>92.89</v>
      </c>
      <c r="N11" s="76">
        <f t="shared" si="0"/>
        <v>-7.3733703782858928E-3</v>
      </c>
      <c r="P11" s="19" t="s">
        <v>48</v>
      </c>
      <c r="Q11" s="218">
        <v>25.684427335737869</v>
      </c>
      <c r="R11" s="219">
        <v>48.95399893243102</v>
      </c>
      <c r="S11" s="219">
        <v>48.969435702641469</v>
      </c>
      <c r="T11" s="219">
        <v>59.573104626880856</v>
      </c>
      <c r="U11" s="219">
        <v>66.293443877018944</v>
      </c>
      <c r="V11" s="76">
        <f t="shared" si="1"/>
        <v>0.11280827635606738</v>
      </c>
      <c r="W11" s="218">
        <v>42.89</v>
      </c>
      <c r="X11" s="219">
        <v>57.78</v>
      </c>
      <c r="Y11" s="219">
        <v>38.6</v>
      </c>
      <c r="Z11" s="219">
        <v>67.22</v>
      </c>
      <c r="AA11" s="219">
        <v>65.599999999999994</v>
      </c>
      <c r="AB11" s="76">
        <f t="shared" si="2"/>
        <v>-2.4099970246950431E-2</v>
      </c>
      <c r="AD11" s="19" t="s">
        <v>48</v>
      </c>
      <c r="AE11" s="220">
        <v>1832087.32</v>
      </c>
      <c r="AF11" s="53">
        <v>4813822.7299999995</v>
      </c>
      <c r="AG11" s="53">
        <v>5242528.4400000004</v>
      </c>
      <c r="AH11" s="53">
        <v>6408679.5099999998</v>
      </c>
      <c r="AI11" s="53">
        <v>7277567.1799999997</v>
      </c>
      <c r="AJ11" s="76">
        <f t="shared" si="3"/>
        <v>0.13557982867518992</v>
      </c>
      <c r="AK11" s="53">
        <f t="shared" si="4"/>
        <v>868887.66999999993</v>
      </c>
      <c r="AL11" s="100">
        <f t="shared" si="5"/>
        <v>5.2926499993227148E-3</v>
      </c>
      <c r="AM11" s="221">
        <v>515927.91</v>
      </c>
      <c r="AN11" s="222">
        <v>734438.98</v>
      </c>
      <c r="AO11" s="222">
        <v>538467.42000000004</v>
      </c>
      <c r="AP11" s="222">
        <v>937731.08</v>
      </c>
      <c r="AQ11" s="222">
        <v>919175.02</v>
      </c>
      <c r="AR11" s="76">
        <f t="shared" si="6"/>
        <v>-1.9788253152492219E-2</v>
      </c>
      <c r="AS11" s="53">
        <f t="shared" si="7"/>
        <v>-18556.059999999939</v>
      </c>
      <c r="AT11" s="76">
        <f t="shared" si="8"/>
        <v>0.78159584349681732</v>
      </c>
      <c r="AU11" s="53">
        <f t="shared" si="9"/>
        <v>403247.11000000004</v>
      </c>
      <c r="AV11" s="100">
        <f t="shared" si="10"/>
        <v>4.9370619900218002E-3</v>
      </c>
    </row>
    <row r="12" spans="2:48" x14ac:dyDescent="0.25">
      <c r="B12" s="19" t="s">
        <v>49</v>
      </c>
      <c r="C12" s="218">
        <v>144.99240061998114</v>
      </c>
      <c r="D12" s="219">
        <v>208.47447148793344</v>
      </c>
      <c r="E12" s="219">
        <v>189.0541788468316</v>
      </c>
      <c r="F12" s="219">
        <v>196.30720748943347</v>
      </c>
      <c r="G12" s="219">
        <v>211.10420364618412</v>
      </c>
      <c r="H12" s="76">
        <f t="shared" ref="H12:H18" si="11">G12/F12-1</f>
        <v>7.5376733977264188E-2</v>
      </c>
      <c r="I12" s="218">
        <v>98.08</v>
      </c>
      <c r="J12" s="219">
        <v>148.46</v>
      </c>
      <c r="K12" s="219">
        <v>260.63</v>
      </c>
      <c r="L12" s="219">
        <v>181.59</v>
      </c>
      <c r="M12" s="219">
        <v>250.09</v>
      </c>
      <c r="N12" s="76">
        <f t="shared" si="0"/>
        <v>0.37722341538630988</v>
      </c>
      <c r="P12" s="19" t="s">
        <v>49</v>
      </c>
      <c r="Q12" s="218">
        <v>27.032096047740097</v>
      </c>
      <c r="R12" s="219">
        <v>102.86059202015834</v>
      </c>
      <c r="S12" s="219">
        <v>102.69527251033416</v>
      </c>
      <c r="T12" s="219">
        <v>117.35860497486016</v>
      </c>
      <c r="U12" s="219">
        <v>156.94064439203603</v>
      </c>
      <c r="V12" s="76">
        <f t="shared" si="1"/>
        <v>0.33727428359986811</v>
      </c>
      <c r="W12" s="218">
        <v>19.96</v>
      </c>
      <c r="X12" s="219">
        <v>75.36</v>
      </c>
      <c r="Y12" s="219">
        <v>149.65</v>
      </c>
      <c r="Z12" s="219">
        <v>108.8</v>
      </c>
      <c r="AA12" s="219">
        <v>189.75</v>
      </c>
      <c r="AB12" s="76">
        <f t="shared" si="2"/>
        <v>0.74402573529411775</v>
      </c>
      <c r="AD12" s="19" t="s">
        <v>49</v>
      </c>
      <c r="AE12" s="220">
        <v>8544019.1500000022</v>
      </c>
      <c r="AF12" s="53">
        <v>40796466.149999999</v>
      </c>
      <c r="AG12" s="53">
        <v>38216897.450000003</v>
      </c>
      <c r="AH12" s="53">
        <v>36476203.18</v>
      </c>
      <c r="AI12" s="53">
        <v>64450859.650000006</v>
      </c>
      <c r="AJ12" s="76">
        <f t="shared" si="3"/>
        <v>0.76692895726983412</v>
      </c>
      <c r="AK12" s="53">
        <f t="shared" si="4"/>
        <v>27974656.470000006</v>
      </c>
      <c r="AL12" s="100">
        <f t="shared" si="5"/>
        <v>4.6872235438838082E-2</v>
      </c>
      <c r="AM12" s="221">
        <v>948643.2</v>
      </c>
      <c r="AN12" s="222">
        <v>3856905.82</v>
      </c>
      <c r="AO12" s="222">
        <v>7097745.8899999997</v>
      </c>
      <c r="AP12" s="222">
        <v>5217668.83</v>
      </c>
      <c r="AQ12" s="222">
        <v>9940820.9700000007</v>
      </c>
      <c r="AR12" s="76">
        <f t="shared" si="6"/>
        <v>0.90522267585158334</v>
      </c>
      <c r="AS12" s="53">
        <f t="shared" si="7"/>
        <v>4723152.1400000006</v>
      </c>
      <c r="AT12" s="76">
        <f t="shared" si="8"/>
        <v>9.4789882750437684</v>
      </c>
      <c r="AU12" s="53">
        <f t="shared" si="9"/>
        <v>8992177.7700000014</v>
      </c>
      <c r="AV12" s="100">
        <f t="shared" si="10"/>
        <v>5.339401995563222E-2</v>
      </c>
    </row>
    <row r="13" spans="2:48" x14ac:dyDescent="0.25">
      <c r="B13" s="19" t="s">
        <v>50</v>
      </c>
      <c r="C13" s="218">
        <v>44.030417051368687</v>
      </c>
      <c r="D13" s="219">
        <v>57.076518254425906</v>
      </c>
      <c r="E13" s="219">
        <v>64.343901682205754</v>
      </c>
      <c r="F13" s="219">
        <v>73.191215889220231</v>
      </c>
      <c r="G13" s="219">
        <v>81.085597892832936</v>
      </c>
      <c r="H13" s="76">
        <f t="shared" si="11"/>
        <v>0.10785969200950807</v>
      </c>
      <c r="I13" s="218">
        <v>54.27</v>
      </c>
      <c r="J13" s="219">
        <v>65.010000000000005</v>
      </c>
      <c r="K13" s="219">
        <v>73.63</v>
      </c>
      <c r="L13" s="219">
        <v>80.91</v>
      </c>
      <c r="M13" s="219">
        <v>89.9</v>
      </c>
      <c r="N13" s="76">
        <f t="shared" si="0"/>
        <v>0.11111111111111116</v>
      </c>
      <c r="P13" s="19" t="s">
        <v>50</v>
      </c>
      <c r="Q13" s="218">
        <v>19.599767421952055</v>
      </c>
      <c r="R13" s="219">
        <v>38.609511754839708</v>
      </c>
      <c r="S13" s="219">
        <v>50.259848423024231</v>
      </c>
      <c r="T13" s="219">
        <v>59.215273964141907</v>
      </c>
      <c r="U13" s="219">
        <v>65.495358189624184</v>
      </c>
      <c r="V13" s="76">
        <f t="shared" si="1"/>
        <v>0.10605514093011226</v>
      </c>
      <c r="W13" s="218">
        <v>33.47</v>
      </c>
      <c r="X13" s="219">
        <v>48.64</v>
      </c>
      <c r="Y13" s="219">
        <v>58.27</v>
      </c>
      <c r="Z13" s="219">
        <v>68.53</v>
      </c>
      <c r="AA13" s="219">
        <v>74.45</v>
      </c>
      <c r="AB13" s="76">
        <f t="shared" si="2"/>
        <v>8.6385524587771823E-2</v>
      </c>
      <c r="AD13" s="19" t="s">
        <v>50</v>
      </c>
      <c r="AE13" s="220">
        <v>19133745.280000001</v>
      </c>
      <c r="AF13" s="53">
        <v>83874492.519999996</v>
      </c>
      <c r="AG13" s="53">
        <v>113707442.28</v>
      </c>
      <c r="AH13" s="53">
        <v>140702341.95000002</v>
      </c>
      <c r="AI13" s="53">
        <v>153750896.55999997</v>
      </c>
      <c r="AJ13" s="76">
        <f t="shared" si="3"/>
        <v>9.2738716564056078E-2</v>
      </c>
      <c r="AK13" s="53">
        <f t="shared" si="4"/>
        <v>13048554.609999955</v>
      </c>
      <c r="AL13" s="100">
        <f t="shared" si="5"/>
        <v>0.11181616911905315</v>
      </c>
      <c r="AM13" s="221">
        <v>7643395.96</v>
      </c>
      <c r="AN13" s="222">
        <v>13682782.65</v>
      </c>
      <c r="AO13" s="222">
        <v>17087761.27</v>
      </c>
      <c r="AP13" s="222">
        <v>20812913.18</v>
      </c>
      <c r="AQ13" s="222">
        <v>22422006.719999999</v>
      </c>
      <c r="AR13" s="76">
        <f t="shared" si="6"/>
        <v>7.7312268882486102E-2</v>
      </c>
      <c r="AS13" s="53">
        <f t="shared" si="7"/>
        <v>1609093.5399999991</v>
      </c>
      <c r="AT13" s="76">
        <f t="shared" si="8"/>
        <v>1.9335136943500699</v>
      </c>
      <c r="AU13" s="53">
        <f t="shared" si="9"/>
        <v>14778610.759999998</v>
      </c>
      <c r="AV13" s="100">
        <f t="shared" si="10"/>
        <v>0.12043281715524141</v>
      </c>
    </row>
    <row r="14" spans="2:48" x14ac:dyDescent="0.25">
      <c r="B14" s="19" t="s">
        <v>51</v>
      </c>
      <c r="C14" s="218">
        <v>79.301158521526375</v>
      </c>
      <c r="D14" s="219">
        <v>85.975341818393218</v>
      </c>
      <c r="E14" s="219">
        <v>94.394828433056759</v>
      </c>
      <c r="F14" s="219">
        <v>106.55347393097286</v>
      </c>
      <c r="G14" s="219">
        <v>114.18903512476601</v>
      </c>
      <c r="H14" s="76">
        <f t="shared" si="11"/>
        <v>7.1659429881559822E-2</v>
      </c>
      <c r="I14" s="218">
        <v>78.88</v>
      </c>
      <c r="J14" s="219">
        <v>79.42</v>
      </c>
      <c r="K14" s="219">
        <v>84.54</v>
      </c>
      <c r="L14" s="219">
        <v>95.3</v>
      </c>
      <c r="M14" s="219">
        <v>98.67</v>
      </c>
      <c r="N14" s="76">
        <f t="shared" si="0"/>
        <v>3.5362014690451193E-2</v>
      </c>
      <c r="P14" s="19" t="s">
        <v>51</v>
      </c>
      <c r="Q14" s="218">
        <v>35.227038524077322</v>
      </c>
      <c r="R14" s="219">
        <v>61.943336896333975</v>
      </c>
      <c r="S14" s="219">
        <v>70.046581956766403</v>
      </c>
      <c r="T14" s="219">
        <v>78.804999289677511</v>
      </c>
      <c r="U14" s="219">
        <v>85.372475145397487</v>
      </c>
      <c r="V14" s="76">
        <f t="shared" si="1"/>
        <v>8.3338315017030151E-2</v>
      </c>
      <c r="W14" s="218">
        <v>44.01</v>
      </c>
      <c r="X14" s="219">
        <v>51.14</v>
      </c>
      <c r="Y14" s="219">
        <v>54.98</v>
      </c>
      <c r="Z14" s="219">
        <v>52.09</v>
      </c>
      <c r="AA14" s="219">
        <v>55.95</v>
      </c>
      <c r="AB14" s="76">
        <f t="shared" si="2"/>
        <v>7.4102514878095604E-2</v>
      </c>
      <c r="AD14" s="19" t="s">
        <v>51</v>
      </c>
      <c r="AE14" s="220">
        <v>2114985.92</v>
      </c>
      <c r="AF14" s="53">
        <v>4974362.24</v>
      </c>
      <c r="AG14" s="53">
        <v>5726977.3300000001</v>
      </c>
      <c r="AH14" s="53">
        <v>6614600.9800000004</v>
      </c>
      <c r="AI14" s="53">
        <v>7136559.6099999994</v>
      </c>
      <c r="AJ14" s="76">
        <f t="shared" si="3"/>
        <v>7.8910070551224454E-2</v>
      </c>
      <c r="AK14" s="53">
        <f t="shared" si="4"/>
        <v>521958.62999999896</v>
      </c>
      <c r="AL14" s="100">
        <f t="shared" si="5"/>
        <v>5.1901014832037608E-3</v>
      </c>
      <c r="AM14" s="221">
        <v>431078.06</v>
      </c>
      <c r="AN14" s="222">
        <v>537391.92000000004</v>
      </c>
      <c r="AO14" s="222">
        <v>543731.87</v>
      </c>
      <c r="AP14" s="222">
        <v>555536.89</v>
      </c>
      <c r="AQ14" s="222">
        <v>596673.21</v>
      </c>
      <c r="AR14" s="76">
        <f t="shared" si="6"/>
        <v>7.4047863860129848E-2</v>
      </c>
      <c r="AS14" s="53">
        <f t="shared" si="7"/>
        <v>41136.319999999949</v>
      </c>
      <c r="AT14" s="76">
        <f t="shared" si="8"/>
        <v>0.38414191156005484</v>
      </c>
      <c r="AU14" s="53">
        <f t="shared" si="9"/>
        <v>165595.14999999997</v>
      </c>
      <c r="AV14" s="100">
        <f t="shared" si="10"/>
        <v>3.2048440845958755E-3</v>
      </c>
    </row>
    <row r="15" spans="2:48" x14ac:dyDescent="0.25">
      <c r="B15" s="19" t="s">
        <v>52</v>
      </c>
      <c r="C15" s="218">
        <v>129.7009515327868</v>
      </c>
      <c r="D15" s="219">
        <v>120.42144123126558</v>
      </c>
      <c r="E15" s="219">
        <v>143.34713873791705</v>
      </c>
      <c r="F15" s="219">
        <v>162.68820632090561</v>
      </c>
      <c r="G15" s="219">
        <v>190.19669562365527</v>
      </c>
      <c r="H15" s="76">
        <f t="shared" si="11"/>
        <v>0.16908717555400821</v>
      </c>
      <c r="I15" s="218">
        <v>135.93</v>
      </c>
      <c r="J15" s="219">
        <v>132.41</v>
      </c>
      <c r="K15" s="219">
        <v>156.97999999999999</v>
      </c>
      <c r="L15" s="219">
        <v>166.04</v>
      </c>
      <c r="M15" s="219">
        <v>197.41</v>
      </c>
      <c r="N15" s="76">
        <f t="shared" si="0"/>
        <v>0.18893037822211523</v>
      </c>
      <c r="P15" s="19" t="s">
        <v>52</v>
      </c>
      <c r="Q15" s="218">
        <v>71.736066580859287</v>
      </c>
      <c r="R15" s="219">
        <v>89.172009659933622</v>
      </c>
      <c r="S15" s="219">
        <v>115.57206133466974</v>
      </c>
      <c r="T15" s="219">
        <v>139.01766777122504</v>
      </c>
      <c r="U15" s="219">
        <v>159.84171342198567</v>
      </c>
      <c r="V15" s="76">
        <f t="shared" si="1"/>
        <v>0.1497942382764601</v>
      </c>
      <c r="W15" s="218">
        <v>101.59</v>
      </c>
      <c r="X15" s="219">
        <v>108.38</v>
      </c>
      <c r="Y15" s="219">
        <v>137.04</v>
      </c>
      <c r="Z15" s="219">
        <v>143.49</v>
      </c>
      <c r="AA15" s="219">
        <v>170.33</v>
      </c>
      <c r="AB15" s="76">
        <f t="shared" si="2"/>
        <v>0.18705136246428333</v>
      </c>
      <c r="AD15" s="19" t="s">
        <v>52</v>
      </c>
      <c r="AE15" s="220">
        <v>13995281.300000001</v>
      </c>
      <c r="AF15" s="53">
        <v>34504689.640000001</v>
      </c>
      <c r="AG15" s="53">
        <v>50130026.820000008</v>
      </c>
      <c r="AH15" s="53">
        <v>60648852.359999999</v>
      </c>
      <c r="AI15" s="53">
        <v>68514328.269999996</v>
      </c>
      <c r="AJ15" s="76">
        <f t="shared" si="3"/>
        <v>0.12968878394123662</v>
      </c>
      <c r="AK15" s="53">
        <f t="shared" si="4"/>
        <v>7865475.9099999964</v>
      </c>
      <c r="AL15" s="100">
        <f t="shared" si="5"/>
        <v>4.9827414918045695E-2</v>
      </c>
      <c r="AM15" s="221">
        <v>3968219.13</v>
      </c>
      <c r="AN15" s="222">
        <v>5997202.2400000002</v>
      </c>
      <c r="AO15" s="222">
        <v>7583290.4500000002</v>
      </c>
      <c r="AP15" s="222">
        <v>7953121.9199999999</v>
      </c>
      <c r="AQ15" s="222">
        <v>8955104.7799999993</v>
      </c>
      <c r="AR15" s="76">
        <f t="shared" si="6"/>
        <v>0.12598610584357783</v>
      </c>
      <c r="AS15" s="53">
        <f t="shared" si="7"/>
        <v>1001982.8599999994</v>
      </c>
      <c r="AT15" s="76">
        <f t="shared" si="8"/>
        <v>1.2567062167254859</v>
      </c>
      <c r="AU15" s="53">
        <f t="shared" si="9"/>
        <v>4986885.6499999994</v>
      </c>
      <c r="AV15" s="100">
        <f t="shared" si="10"/>
        <v>4.8099552820746294E-2</v>
      </c>
    </row>
    <row r="16" spans="2:48" x14ac:dyDescent="0.25">
      <c r="B16" s="19" t="s">
        <v>53</v>
      </c>
      <c r="C16" s="218">
        <v>64.327389060885466</v>
      </c>
      <c r="D16" s="219">
        <v>75.41303186488804</v>
      </c>
      <c r="E16" s="219">
        <v>84.925570738005305</v>
      </c>
      <c r="F16" s="219">
        <v>94.179165418846253</v>
      </c>
      <c r="G16" s="219">
        <v>101.25062461795461</v>
      </c>
      <c r="H16" s="76">
        <f t="shared" si="11"/>
        <v>7.5085175873657484E-2</v>
      </c>
      <c r="I16" s="218">
        <v>68.739999999999995</v>
      </c>
      <c r="J16" s="219">
        <v>74.67</v>
      </c>
      <c r="K16" s="219">
        <v>81.05</v>
      </c>
      <c r="L16" s="219">
        <v>86.31</v>
      </c>
      <c r="M16" s="219">
        <v>90.57</v>
      </c>
      <c r="N16" s="76">
        <f t="shared" si="0"/>
        <v>4.9356969064998202E-2</v>
      </c>
      <c r="P16" s="19" t="s">
        <v>53</v>
      </c>
      <c r="Q16" s="218">
        <v>29.352674122227864</v>
      </c>
      <c r="R16" s="219">
        <v>52.286470934342148</v>
      </c>
      <c r="S16" s="219">
        <v>59.272140632292192</v>
      </c>
      <c r="T16" s="219">
        <v>66.379128271953292</v>
      </c>
      <c r="U16" s="219">
        <v>73.61130157718307</v>
      </c>
      <c r="V16" s="76">
        <f t="shared" si="1"/>
        <v>0.10895252006925715</v>
      </c>
      <c r="W16" s="218">
        <v>39.479999999999997</v>
      </c>
      <c r="X16" s="219">
        <v>43.06</v>
      </c>
      <c r="Y16" s="219">
        <v>52.08</v>
      </c>
      <c r="Z16" s="219">
        <v>48.28</v>
      </c>
      <c r="AA16" s="219">
        <v>60.5</v>
      </c>
      <c r="AB16" s="76">
        <f t="shared" si="2"/>
        <v>0.25310687655343833</v>
      </c>
      <c r="AD16" s="19" t="s">
        <v>53</v>
      </c>
      <c r="AE16" s="220">
        <v>8192789.7699999986</v>
      </c>
      <c r="AF16" s="53">
        <v>17576637.32</v>
      </c>
      <c r="AG16" s="53">
        <v>21415033.379999995</v>
      </c>
      <c r="AH16" s="53">
        <v>23661745.129999999</v>
      </c>
      <c r="AI16" s="53">
        <v>25011680.260000002</v>
      </c>
      <c r="AJ16" s="76">
        <f t="shared" si="3"/>
        <v>5.7051376497520456E-2</v>
      </c>
      <c r="AK16" s="53">
        <f t="shared" si="4"/>
        <v>1349935.1300000027</v>
      </c>
      <c r="AL16" s="100">
        <f t="shared" si="5"/>
        <v>1.8189879424946646E-2</v>
      </c>
      <c r="AM16" s="221">
        <v>1451658.94</v>
      </c>
      <c r="AN16" s="222">
        <v>1879355.71</v>
      </c>
      <c r="AO16" s="222">
        <v>2279634.65</v>
      </c>
      <c r="AP16" s="222">
        <v>2092574.47</v>
      </c>
      <c r="AQ16" s="222">
        <v>2501854.11</v>
      </c>
      <c r="AR16" s="76">
        <f t="shared" si="6"/>
        <v>0.19558665455762725</v>
      </c>
      <c r="AS16" s="53">
        <f t="shared" si="7"/>
        <v>409279.6399999999</v>
      </c>
      <c r="AT16" s="76">
        <f t="shared" si="8"/>
        <v>0.72344484028734746</v>
      </c>
      <c r="AU16" s="53">
        <f t="shared" si="9"/>
        <v>1050195.17</v>
      </c>
      <c r="AV16" s="100">
        <f t="shared" si="10"/>
        <v>1.3437929189003439E-2</v>
      </c>
    </row>
    <row r="17" spans="2:48" x14ac:dyDescent="0.25">
      <c r="B17" s="19" t="s">
        <v>54</v>
      </c>
      <c r="C17" s="218">
        <v>90.201237109804381</v>
      </c>
      <c r="D17" s="219">
        <v>115.27242808419555</v>
      </c>
      <c r="E17" s="219">
        <v>128.77591964319672</v>
      </c>
      <c r="F17" s="219">
        <v>142.32967242878595</v>
      </c>
      <c r="G17" s="219">
        <v>117.19953835226218</v>
      </c>
      <c r="H17" s="76">
        <f t="shared" si="11"/>
        <v>-0.17656286034872681</v>
      </c>
      <c r="I17" s="218">
        <v>100.03</v>
      </c>
      <c r="J17" s="219">
        <v>137.72</v>
      </c>
      <c r="K17" s="219">
        <v>146.53</v>
      </c>
      <c r="L17" s="219">
        <v>158.72999999999999</v>
      </c>
      <c r="M17" s="219">
        <v>130.43</v>
      </c>
      <c r="N17" s="76">
        <f t="shared" si="0"/>
        <v>-0.17829017829017824</v>
      </c>
      <c r="P17" s="19" t="s">
        <v>54</v>
      </c>
      <c r="Q17" s="218">
        <v>34.722434348412648</v>
      </c>
      <c r="R17" s="219">
        <v>86.068517521212058</v>
      </c>
      <c r="S17" s="219">
        <v>107.31673270801484</v>
      </c>
      <c r="T17" s="219">
        <v>122.28447539009767</v>
      </c>
      <c r="U17" s="219">
        <v>100.1088048526041</v>
      </c>
      <c r="V17" s="76">
        <f t="shared" si="1"/>
        <v>-0.18134493742358826</v>
      </c>
      <c r="W17" s="218">
        <v>61.03</v>
      </c>
      <c r="X17" s="219">
        <v>115.74</v>
      </c>
      <c r="Y17" s="219">
        <v>128.71</v>
      </c>
      <c r="Z17" s="219">
        <v>140.74</v>
      </c>
      <c r="AA17" s="219">
        <v>114.55</v>
      </c>
      <c r="AB17" s="76">
        <f t="shared" si="2"/>
        <v>-0.18608782151485015</v>
      </c>
      <c r="AD17" s="19" t="s">
        <v>54</v>
      </c>
      <c r="AE17" s="220">
        <v>11072042.780000001</v>
      </c>
      <c r="AF17" s="53">
        <v>56910984.090000004</v>
      </c>
      <c r="AG17" s="53">
        <v>69851556.950000003</v>
      </c>
      <c r="AH17" s="53">
        <v>81216232.75</v>
      </c>
      <c r="AI17" s="53">
        <v>66678959.129999995</v>
      </c>
      <c r="AJ17" s="76">
        <f t="shared" si="3"/>
        <v>-0.17899468034609134</v>
      </c>
      <c r="AK17" s="53">
        <f t="shared" si="4"/>
        <v>-14537273.620000005</v>
      </c>
      <c r="AL17" s="100">
        <f t="shared" si="5"/>
        <v>4.849263280785459E-2</v>
      </c>
      <c r="AM17" s="221">
        <v>3716039.46</v>
      </c>
      <c r="AN17" s="222">
        <v>9766291.2300000004</v>
      </c>
      <c r="AO17" s="222">
        <v>10861089.32</v>
      </c>
      <c r="AP17" s="222">
        <v>11875846.74</v>
      </c>
      <c r="AQ17" s="222">
        <v>9733594.3200000003</v>
      </c>
      <c r="AR17" s="76">
        <f t="shared" si="6"/>
        <v>-0.18038734137453172</v>
      </c>
      <c r="AS17" s="53">
        <f t="shared" si="7"/>
        <v>-2142252.42</v>
      </c>
      <c r="AT17" s="76">
        <f t="shared" si="8"/>
        <v>1.6193463295462425</v>
      </c>
      <c r="AU17" s="53">
        <f t="shared" si="9"/>
        <v>6017554.8600000003</v>
      </c>
      <c r="AV17" s="100">
        <f t="shared" si="10"/>
        <v>5.2280966625446471E-2</v>
      </c>
    </row>
    <row r="18" spans="2:48" x14ac:dyDescent="0.25">
      <c r="B18" s="23" t="s">
        <v>55</v>
      </c>
      <c r="C18" s="218">
        <v>75.289454508021706</v>
      </c>
      <c r="D18" s="219">
        <v>61.688600774017914</v>
      </c>
      <c r="E18" s="219">
        <v>67.467318762677252</v>
      </c>
      <c r="F18" s="219">
        <v>71.385524022416874</v>
      </c>
      <c r="G18" s="219">
        <v>72.628790126556311</v>
      </c>
      <c r="H18" s="76">
        <f t="shared" si="11"/>
        <v>1.741622158224998E-2</v>
      </c>
      <c r="I18" s="218">
        <v>73.599999999999994</v>
      </c>
      <c r="J18" s="219">
        <v>63.68</v>
      </c>
      <c r="K18" s="219">
        <v>66.11</v>
      </c>
      <c r="L18" s="219">
        <v>69.209999999999994</v>
      </c>
      <c r="M18" s="219">
        <v>69.36</v>
      </c>
      <c r="N18" s="76">
        <f t="shared" si="0"/>
        <v>2.1673168617253324E-3</v>
      </c>
      <c r="P18" s="23" t="s">
        <v>55</v>
      </c>
      <c r="Q18" s="218">
        <v>20.932237655117316</v>
      </c>
      <c r="R18" s="219">
        <v>40.372639265276575</v>
      </c>
      <c r="S18" s="219">
        <v>52.055938485238578</v>
      </c>
      <c r="T18" s="219">
        <v>55.16183427473873</v>
      </c>
      <c r="U18" s="219">
        <v>54.845158261358044</v>
      </c>
      <c r="V18" s="76">
        <f t="shared" si="1"/>
        <v>-5.7408535728425969E-3</v>
      </c>
      <c r="W18" s="218">
        <v>36.99</v>
      </c>
      <c r="X18" s="219">
        <v>41.81</v>
      </c>
      <c r="Y18" s="219">
        <v>47.08</v>
      </c>
      <c r="Z18" s="219">
        <v>49.71</v>
      </c>
      <c r="AA18" s="219">
        <v>52.42</v>
      </c>
      <c r="AB18" s="76">
        <f t="shared" si="2"/>
        <v>5.451619392476359E-2</v>
      </c>
      <c r="AD18" s="23" t="s">
        <v>55</v>
      </c>
      <c r="AE18" s="220">
        <v>5654442.8399999999</v>
      </c>
      <c r="AF18" s="53">
        <v>13049910.790000001</v>
      </c>
      <c r="AG18" s="53">
        <v>15428988.440000001</v>
      </c>
      <c r="AH18" s="53">
        <v>17019413.530000001</v>
      </c>
      <c r="AI18" s="53">
        <v>16932894.870000001</v>
      </c>
      <c r="AJ18" s="76">
        <f t="shared" si="3"/>
        <v>-5.083527693095502E-3</v>
      </c>
      <c r="AK18" s="53">
        <f t="shared" si="4"/>
        <v>-86518.660000000149</v>
      </c>
      <c r="AL18" s="100">
        <f t="shared" si="5"/>
        <v>1.2314539159257492E-2</v>
      </c>
      <c r="AM18" s="221">
        <v>1342905.34</v>
      </c>
      <c r="AN18" s="222">
        <v>1564568.6</v>
      </c>
      <c r="AO18" s="222">
        <v>1765962.69</v>
      </c>
      <c r="AP18" s="222">
        <v>1938413.99</v>
      </c>
      <c r="AQ18" s="222">
        <v>2044229.54</v>
      </c>
      <c r="AR18" s="76">
        <f t="shared" si="6"/>
        <v>5.4588725909886726E-2</v>
      </c>
      <c r="AS18" s="53">
        <f t="shared" si="7"/>
        <v>105815.55000000005</v>
      </c>
      <c r="AT18" s="76">
        <f t="shared" si="8"/>
        <v>0.52224395801419621</v>
      </c>
      <c r="AU18" s="53">
        <f t="shared" si="9"/>
        <v>701324.2</v>
      </c>
      <c r="AV18" s="100">
        <f t="shared" si="10"/>
        <v>1.0979941514091353E-2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167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168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170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171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9895.306491549145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172</v>
      </c>
      <c r="C27" s="282"/>
      <c r="D27" s="282"/>
      <c r="E27" s="282"/>
      <c r="F27" s="282"/>
      <c r="G27" s="282"/>
      <c r="H27" s="282"/>
      <c r="I27" s="146"/>
      <c r="P27" s="282" t="s">
        <v>173</v>
      </c>
      <c r="Q27" s="282"/>
      <c r="R27" s="282"/>
      <c r="S27" s="282"/>
      <c r="T27" s="282"/>
      <c r="U27" s="282"/>
      <c r="V27" s="282"/>
      <c r="W27" s="282"/>
      <c r="AE27" s="282" t="s">
        <v>174</v>
      </c>
      <c r="AF27" s="282"/>
      <c r="AG27" s="282"/>
      <c r="AH27" s="282"/>
      <c r="AI27" s="282"/>
      <c r="AJ27" s="282"/>
      <c r="AK27" s="282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95.01</v>
      </c>
      <c r="D30" s="211">
        <v>99.07</v>
      </c>
      <c r="E30" s="211">
        <v>105.63</v>
      </c>
      <c r="F30" s="211">
        <v>113.88</v>
      </c>
      <c r="G30" s="211">
        <v>125.25</v>
      </c>
      <c r="H30" s="136">
        <f>G30/F30-1</f>
        <v>9.984193888303472E-2</v>
      </c>
      <c r="I30" s="211">
        <f>G30-F30</f>
        <v>11.370000000000005</v>
      </c>
      <c r="P30" s="210" t="s">
        <v>45</v>
      </c>
      <c r="Q30" s="211">
        <v>48.129999999999995</v>
      </c>
      <c r="R30" s="211">
        <v>53</v>
      </c>
      <c r="S30" s="211">
        <v>80.58</v>
      </c>
      <c r="T30" s="211">
        <v>93.24</v>
      </c>
      <c r="U30" s="211">
        <v>104.71</v>
      </c>
      <c r="V30" s="136">
        <f>U30/T30-1</f>
        <v>0.12301587301587302</v>
      </c>
      <c r="W30" s="211">
        <f>U30-T30</f>
        <v>11.469999999999999</v>
      </c>
      <c r="AE30" s="210" t="s">
        <v>45</v>
      </c>
      <c r="AF30" s="216">
        <v>476771371.48000002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134.75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52.22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19577887.920000002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167</v>
      </c>
      <c r="C43" s="280"/>
      <c r="D43" s="280"/>
      <c r="E43" s="280"/>
      <c r="F43" s="280"/>
      <c r="G43" s="280"/>
      <c r="H43" s="280"/>
      <c r="P43" s="280" t="s">
        <v>168</v>
      </c>
      <c r="Q43" s="280"/>
      <c r="R43" s="280"/>
      <c r="S43" s="280"/>
      <c r="T43" s="280"/>
      <c r="U43" s="280"/>
      <c r="V43" s="280"/>
      <c r="W43" s="280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170</v>
      </c>
      <c r="C44" s="280"/>
      <c r="D44" s="280"/>
      <c r="E44" s="280"/>
      <c r="F44" s="280"/>
      <c r="G44" s="280"/>
      <c r="H44" s="280"/>
      <c r="P44" s="319" t="s">
        <v>171</v>
      </c>
      <c r="Q44" s="319"/>
      <c r="R44" s="319"/>
      <c r="S44" s="319"/>
      <c r="T44" s="319"/>
      <c r="U44" s="319"/>
      <c r="V44" s="319"/>
      <c r="W44" s="319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47975-9AF9-4C1E-A50F-81058594871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95.01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93.95</v>
      </c>
      <c r="L6" s="228">
        <v>110.19</v>
      </c>
      <c r="M6" s="228">
        <v>119.89</v>
      </c>
      <c r="N6" s="228">
        <v>129.44999999999999</v>
      </c>
      <c r="O6" s="228">
        <v>137.16</v>
      </c>
      <c r="P6" s="95">
        <f t="shared" ref="P6:P51" si="2">IFERROR(O6/N6-1,"-")</f>
        <v>5.9559675550405533E-2</v>
      </c>
      <c r="Q6" s="227">
        <f t="shared" ref="Q6:Q51" si="3">IFERROR(O6-N6,"-")</f>
        <v>7.710000000000008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99.12</v>
      </c>
      <c r="L7" s="230">
        <v>118.15</v>
      </c>
      <c r="M7" s="230">
        <v>129.24</v>
      </c>
      <c r="N7" s="230">
        <v>139.91</v>
      </c>
      <c r="O7" s="230">
        <v>146.91</v>
      </c>
      <c r="P7" s="98">
        <f t="shared" si="2"/>
        <v>5.0032163533700214E-2</v>
      </c>
      <c r="Q7" s="229">
        <f t="shared" si="3"/>
        <v>7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107.11</v>
      </c>
      <c r="L8" s="232">
        <v>127.7</v>
      </c>
      <c r="M8" s="232">
        <v>139.02000000000001</v>
      </c>
      <c r="N8" s="232">
        <v>149.94</v>
      </c>
      <c r="O8" s="232">
        <v>158.28</v>
      </c>
      <c r="P8" s="100">
        <f t="shared" si="2"/>
        <v>5.5622248899559912E-2</v>
      </c>
      <c r="Q8" s="231">
        <f t="shared" si="3"/>
        <v>8.3400000000000034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56.54</v>
      </c>
      <c r="L9" s="232">
        <v>68.3</v>
      </c>
      <c r="M9" s="232">
        <v>74.459999999999994</v>
      </c>
      <c r="N9" s="232">
        <v>83.29</v>
      </c>
      <c r="O9" s="232">
        <v>85.05</v>
      </c>
      <c r="P9" s="100">
        <f t="shared" si="2"/>
        <v>2.1130988113819082E-2</v>
      </c>
      <c r="Q9" s="231">
        <f t="shared" si="3"/>
        <v>1.7599999999999909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72.7</v>
      </c>
      <c r="L10" s="230">
        <v>79.63</v>
      </c>
      <c r="M10" s="230">
        <v>84.69</v>
      </c>
      <c r="N10" s="230">
        <v>91.47</v>
      </c>
      <c r="O10" s="230">
        <v>103.43</v>
      </c>
      <c r="P10" s="98">
        <f t="shared" si="2"/>
        <v>0.1307532524324917</v>
      </c>
      <c r="Q10" s="229">
        <f t="shared" si="3"/>
        <v>11.960000000000008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116.97</v>
      </c>
      <c r="L11" s="234">
        <v>137.88999999999999</v>
      </c>
      <c r="M11" s="234">
        <v>141.62</v>
      </c>
      <c r="N11" s="234">
        <v>154.12</v>
      </c>
      <c r="O11" s="234">
        <v>159.91999999999999</v>
      </c>
      <c r="P11" s="102">
        <f t="shared" si="2"/>
        <v>3.7633013236439083E-2</v>
      </c>
      <c r="Q11" s="233">
        <f t="shared" si="3"/>
        <v>5.7999999999999829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122.16</v>
      </c>
      <c r="L12" s="230">
        <v>147.56</v>
      </c>
      <c r="M12" s="230">
        <v>153.29</v>
      </c>
      <c r="N12" s="230">
        <v>169.46</v>
      </c>
      <c r="O12" s="230">
        <v>174.61</v>
      </c>
      <c r="P12" s="98">
        <f t="shared" si="2"/>
        <v>3.0390652661395068E-2</v>
      </c>
      <c r="Q12" s="229">
        <f t="shared" si="3"/>
        <v>5.1500000000000057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129.4</v>
      </c>
      <c r="L13" s="232">
        <v>158.71</v>
      </c>
      <c r="M13" s="232">
        <v>164.7</v>
      </c>
      <c r="N13" s="232">
        <v>180.78</v>
      </c>
      <c r="O13" s="232">
        <v>186.56</v>
      </c>
      <c r="P13" s="100">
        <f t="shared" si="2"/>
        <v>3.1972563336652327E-2</v>
      </c>
      <c r="Q13" s="231">
        <f t="shared" si="3"/>
        <v>5.7800000000000011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50.79</v>
      </c>
      <c r="L14" s="232">
        <v>63.49</v>
      </c>
      <c r="M14" s="232">
        <v>57.32</v>
      </c>
      <c r="N14" s="232">
        <v>58.23</v>
      </c>
      <c r="O14" s="232">
        <v>70.02</v>
      </c>
      <c r="P14" s="100">
        <f t="shared" si="2"/>
        <v>0.20247295208655336</v>
      </c>
      <c r="Q14" s="231">
        <f t="shared" si="3"/>
        <v>11.79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82.93</v>
      </c>
      <c r="L15" s="230">
        <v>84.79</v>
      </c>
      <c r="M15" s="230">
        <v>86.44</v>
      </c>
      <c r="N15" s="230">
        <v>84.95</v>
      </c>
      <c r="O15" s="230">
        <v>100.45</v>
      </c>
      <c r="P15" s="98">
        <f t="shared" si="2"/>
        <v>0.18246027074749849</v>
      </c>
      <c r="Q15" s="229">
        <f t="shared" si="3"/>
        <v>15.5</v>
      </c>
    </row>
    <row r="16" spans="2:17" x14ac:dyDescent="0.25">
      <c r="B16" s="93" t="s">
        <v>54</v>
      </c>
      <c r="C16" s="233">
        <v>92.8</v>
      </c>
      <c r="D16" s="233">
        <v>102.24</v>
      </c>
      <c r="E16" s="233">
        <v>98.71</v>
      </c>
      <c r="F16" s="233">
        <v>114.5</v>
      </c>
      <c r="G16" s="233">
        <v>129.04</v>
      </c>
      <c r="H16" s="233">
        <v>138.44999999999999</v>
      </c>
      <c r="I16" s="102">
        <f t="shared" si="0"/>
        <v>7.292312461252326E-2</v>
      </c>
      <c r="J16" s="233">
        <f t="shared" si="1"/>
        <v>9.4099999999999966</v>
      </c>
      <c r="K16" s="234">
        <v>100.03</v>
      </c>
      <c r="L16" s="234">
        <v>137.72</v>
      </c>
      <c r="M16" s="234">
        <v>146.53</v>
      </c>
      <c r="N16" s="234">
        <v>158.72999999999999</v>
      </c>
      <c r="O16" s="234">
        <v>130.43</v>
      </c>
      <c r="P16" s="102">
        <f t="shared" si="2"/>
        <v>-0.17829017829017824</v>
      </c>
      <c r="Q16" s="233">
        <f t="shared" si="3"/>
        <v>-28.299999999999983</v>
      </c>
    </row>
    <row r="17" spans="2:17" x14ac:dyDescent="0.25">
      <c r="B17" s="96" t="s">
        <v>62</v>
      </c>
      <c r="C17" s="229">
        <v>97.8</v>
      </c>
      <c r="D17" s="229">
        <v>108.14</v>
      </c>
      <c r="E17" s="229">
        <v>104.52</v>
      </c>
      <c r="F17" s="229">
        <v>121.1</v>
      </c>
      <c r="G17" s="229">
        <v>137.22999999999999</v>
      </c>
      <c r="H17" s="229">
        <v>145.38999999999999</v>
      </c>
      <c r="I17" s="98">
        <f t="shared" si="0"/>
        <v>5.9462216716461347E-2</v>
      </c>
      <c r="J17" s="229">
        <f t="shared" si="1"/>
        <v>8.1599999999999966</v>
      </c>
      <c r="K17" s="230">
        <v>103.73</v>
      </c>
      <c r="L17" s="230">
        <v>145.44999999999999</v>
      </c>
      <c r="M17" s="230">
        <v>155.81</v>
      </c>
      <c r="N17" s="230">
        <v>168.83</v>
      </c>
      <c r="O17" s="230">
        <v>134.97</v>
      </c>
      <c r="P17" s="98">
        <f t="shared" si="2"/>
        <v>-0.20055677308535225</v>
      </c>
      <c r="Q17" s="229">
        <f t="shared" si="3"/>
        <v>-33.860000000000014</v>
      </c>
    </row>
    <row r="18" spans="2:17" x14ac:dyDescent="0.25">
      <c r="B18" s="99" t="s">
        <v>63</v>
      </c>
      <c r="C18" s="231">
        <v>101.92</v>
      </c>
      <c r="D18" s="231">
        <v>0</v>
      </c>
      <c r="E18" s="231">
        <v>111.35</v>
      </c>
      <c r="F18" s="231">
        <v>128.75</v>
      </c>
      <c r="G18" s="231">
        <v>146.41</v>
      </c>
      <c r="H18" s="231">
        <v>153.15</v>
      </c>
      <c r="I18" s="100">
        <f t="shared" si="0"/>
        <v>4.6035106891605837E-2</v>
      </c>
      <c r="J18" s="231">
        <f t="shared" si="1"/>
        <v>6.7400000000000091</v>
      </c>
      <c r="K18" s="232">
        <v>112.16</v>
      </c>
      <c r="L18" s="232">
        <v>154.55000000000001</v>
      </c>
      <c r="M18" s="232">
        <v>166.67</v>
      </c>
      <c r="N18" s="232">
        <v>180.68</v>
      </c>
      <c r="O18" s="232">
        <v>139.66999999999999</v>
      </c>
      <c r="P18" s="100">
        <f t="shared" si="2"/>
        <v>-0.22697586893956179</v>
      </c>
      <c r="Q18" s="231">
        <f t="shared" si="3"/>
        <v>-41.010000000000019</v>
      </c>
    </row>
    <row r="19" spans="2:17" x14ac:dyDescent="0.25">
      <c r="B19" s="99" t="s">
        <v>64</v>
      </c>
      <c r="C19" s="231">
        <v>81.52</v>
      </c>
      <c r="D19" s="231">
        <v>0</v>
      </c>
      <c r="E19" s="231">
        <v>79.67</v>
      </c>
      <c r="F19" s="231">
        <v>92.67</v>
      </c>
      <c r="G19" s="231">
        <v>100.97</v>
      </c>
      <c r="H19" s="231">
        <v>114.46</v>
      </c>
      <c r="I19" s="100">
        <f t="shared" si="0"/>
        <v>0.13360404080419919</v>
      </c>
      <c r="J19" s="231">
        <f t="shared" si="1"/>
        <v>13.489999999999995</v>
      </c>
      <c r="K19" s="232">
        <v>85.74</v>
      </c>
      <c r="L19" s="232">
        <v>112.24</v>
      </c>
      <c r="M19" s="232">
        <v>113.52</v>
      </c>
      <c r="N19" s="232">
        <v>124.47</v>
      </c>
      <c r="O19" s="232">
        <v>117.89</v>
      </c>
      <c r="P19" s="100">
        <f t="shared" si="2"/>
        <v>-5.2864143970434596E-2</v>
      </c>
      <c r="Q19" s="231">
        <f t="shared" si="3"/>
        <v>-6.5799999999999983</v>
      </c>
    </row>
    <row r="20" spans="2:17" x14ac:dyDescent="0.25">
      <c r="B20" s="96" t="s">
        <v>65</v>
      </c>
      <c r="C20" s="229">
        <v>74.09</v>
      </c>
      <c r="D20" s="229">
        <v>76.39</v>
      </c>
      <c r="E20" s="229">
        <v>66.930000000000007</v>
      </c>
      <c r="F20" s="229">
        <v>72.900000000000006</v>
      </c>
      <c r="G20" s="229">
        <v>77.459999999999994</v>
      </c>
      <c r="H20" s="229">
        <v>94.86</v>
      </c>
      <c r="I20" s="98">
        <f t="shared" si="0"/>
        <v>0.22463206816421377</v>
      </c>
      <c r="J20" s="229">
        <f t="shared" si="1"/>
        <v>17.400000000000006</v>
      </c>
      <c r="K20" s="230">
        <v>79.25</v>
      </c>
      <c r="L20" s="230">
        <v>85.38</v>
      </c>
      <c r="M20" s="230">
        <v>88.33</v>
      </c>
      <c r="N20" s="230">
        <v>97.81</v>
      </c>
      <c r="O20" s="230">
        <v>105.21</v>
      </c>
      <c r="P20" s="98">
        <f t="shared" si="2"/>
        <v>7.5656885798997875E-2</v>
      </c>
      <c r="Q20" s="229">
        <f t="shared" si="3"/>
        <v>7.3999999999999915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73.180000000000007</v>
      </c>
      <c r="L21" s="234">
        <v>83.27</v>
      </c>
      <c r="M21" s="234">
        <v>71.260000000000005</v>
      </c>
      <c r="N21" s="234">
        <v>93.58</v>
      </c>
      <c r="O21" s="234">
        <v>92.89</v>
      </c>
      <c r="P21" s="102">
        <f t="shared" si="2"/>
        <v>-7.3733703782858928E-3</v>
      </c>
      <c r="Q21" s="233">
        <f t="shared" si="3"/>
        <v>-0.68999999999999773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73.180000000000007</v>
      </c>
      <c r="L22" s="230">
        <v>83.27</v>
      </c>
      <c r="M22" s="230">
        <v>71.28</v>
      </c>
      <c r="N22" s="230">
        <v>93.81</v>
      </c>
      <c r="O22" s="230">
        <v>92.93</v>
      </c>
      <c r="P22" s="98">
        <f t="shared" si="2"/>
        <v>-9.3806630423195481E-3</v>
      </c>
      <c r="Q22" s="229">
        <f t="shared" si="3"/>
        <v>-0.87999999999999545</v>
      </c>
    </row>
    <row r="23" spans="2:17" x14ac:dyDescent="0.25">
      <c r="B23" s="96" t="s">
        <v>65</v>
      </c>
      <c r="C23" s="229">
        <v>81.73</v>
      </c>
      <c r="D23" s="229">
        <v>0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134.75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98.08</v>
      </c>
      <c r="L24" s="234">
        <v>148.46</v>
      </c>
      <c r="M24" s="234">
        <v>260.63</v>
      </c>
      <c r="N24" s="234">
        <v>181.59</v>
      </c>
      <c r="O24" s="234">
        <v>250.09</v>
      </c>
      <c r="P24" s="102">
        <f t="shared" si="2"/>
        <v>0.37722341538630988</v>
      </c>
      <c r="Q24" s="233">
        <f t="shared" si="3"/>
        <v>68.5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75.66</v>
      </c>
      <c r="L25" s="230">
        <v>138.68</v>
      </c>
      <c r="M25" s="230">
        <v>256.45999999999998</v>
      </c>
      <c r="N25" s="230">
        <v>189.21</v>
      </c>
      <c r="O25" s="230">
        <v>263.27</v>
      </c>
      <c r="P25" s="98">
        <f t="shared" si="2"/>
        <v>0.39141694413614481</v>
      </c>
      <c r="Q25" s="229">
        <f t="shared" si="3"/>
        <v>74.059999999999974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75.66</v>
      </c>
      <c r="L26" s="232">
        <v>0</v>
      </c>
      <c r="M26" s="232">
        <v>256.45999999999998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54.27</v>
      </c>
      <c r="L28" s="234">
        <v>65.010000000000005</v>
      </c>
      <c r="M28" s="234">
        <v>73.63</v>
      </c>
      <c r="N28" s="234">
        <v>80.91</v>
      </c>
      <c r="O28" s="234">
        <v>89.9</v>
      </c>
      <c r="P28" s="102">
        <f t="shared" si="2"/>
        <v>0.11111111111111116</v>
      </c>
      <c r="Q28" s="233">
        <f t="shared" si="3"/>
        <v>8.9900000000000091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55.58</v>
      </c>
      <c r="L29" s="230">
        <v>68.739999999999995</v>
      </c>
      <c r="M29" s="230">
        <v>77.790000000000006</v>
      </c>
      <c r="N29" s="230">
        <v>85.31</v>
      </c>
      <c r="O29" s="230">
        <v>96.43</v>
      </c>
      <c r="P29" s="98">
        <f t="shared" si="2"/>
        <v>0.13034814207009737</v>
      </c>
      <c r="Q29" s="229">
        <f t="shared" si="3"/>
        <v>11.120000000000005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58.18</v>
      </c>
      <c r="L30" s="232">
        <v>70.95</v>
      </c>
      <c r="M30" s="232">
        <v>80.98</v>
      </c>
      <c r="N30" s="232">
        <v>88.78</v>
      </c>
      <c r="O30" s="232">
        <v>102.08</v>
      </c>
      <c r="P30" s="100">
        <f t="shared" si="2"/>
        <v>0.1498085154314035</v>
      </c>
      <c r="Q30" s="231">
        <f t="shared" si="3"/>
        <v>13.299999999999997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41.84</v>
      </c>
      <c r="L31" s="232">
        <v>50.56</v>
      </c>
      <c r="M31" s="232">
        <v>53.01</v>
      </c>
      <c r="N31" s="232">
        <v>60.38</v>
      </c>
      <c r="O31" s="232">
        <v>59.41</v>
      </c>
      <c r="P31" s="100">
        <f t="shared" si="2"/>
        <v>-1.6064922159655604E-2</v>
      </c>
      <c r="Q31" s="231">
        <f t="shared" si="3"/>
        <v>-0.97000000000000597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48.49</v>
      </c>
      <c r="L32" s="230">
        <v>49.07</v>
      </c>
      <c r="M32" s="230">
        <v>52.93</v>
      </c>
      <c r="N32" s="230">
        <v>60.67</v>
      </c>
      <c r="O32" s="230">
        <v>61.66</v>
      </c>
      <c r="P32" s="98">
        <f t="shared" si="2"/>
        <v>1.6317784737102325E-2</v>
      </c>
      <c r="Q32" s="229">
        <f t="shared" si="3"/>
        <v>0.98999999999999488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78.88</v>
      </c>
      <c r="L33" s="234">
        <v>79.42</v>
      </c>
      <c r="M33" s="234">
        <v>84.54</v>
      </c>
      <c r="N33" s="234">
        <v>95.3</v>
      </c>
      <c r="O33" s="234">
        <v>98.67</v>
      </c>
      <c r="P33" s="102">
        <f t="shared" si="2"/>
        <v>3.5362014690451193E-2</v>
      </c>
      <c r="Q33" s="233">
        <f t="shared" si="3"/>
        <v>3.3700000000000045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78.88</v>
      </c>
      <c r="L34" s="230">
        <v>79.42</v>
      </c>
      <c r="M34" s="230">
        <v>84.54</v>
      </c>
      <c r="N34" s="230">
        <v>95.3</v>
      </c>
      <c r="O34" s="230">
        <v>98.67</v>
      </c>
      <c r="P34" s="98">
        <f t="shared" si="2"/>
        <v>3.5362014690451193E-2</v>
      </c>
      <c r="Q34" s="229">
        <f t="shared" si="3"/>
        <v>3.3700000000000045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135.93</v>
      </c>
      <c r="L35" s="234">
        <v>132.41</v>
      </c>
      <c r="M35" s="234">
        <v>156.97999999999999</v>
      </c>
      <c r="N35" s="234">
        <v>166.04</v>
      </c>
      <c r="O35" s="234">
        <v>197.41</v>
      </c>
      <c r="P35" s="102">
        <f t="shared" si="2"/>
        <v>0.18893037822211523</v>
      </c>
      <c r="Q35" s="233">
        <f t="shared" si="3"/>
        <v>31.370000000000005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147.53</v>
      </c>
      <c r="L36" s="230">
        <v>138.25</v>
      </c>
      <c r="M36" s="230">
        <v>165.98</v>
      </c>
      <c r="N36" s="230">
        <v>178.28</v>
      </c>
      <c r="O36" s="230">
        <v>211.18</v>
      </c>
      <c r="P36" s="98">
        <f t="shared" si="2"/>
        <v>0.18454117119138447</v>
      </c>
      <c r="Q36" s="229">
        <f t="shared" si="3"/>
        <v>32.900000000000006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50.19</v>
      </c>
      <c r="L37" s="230">
        <v>99.44</v>
      </c>
      <c r="M37" s="230">
        <v>105.3</v>
      </c>
      <c r="N37" s="230">
        <v>98.73</v>
      </c>
      <c r="O37" s="230">
        <v>131.96</v>
      </c>
      <c r="P37" s="98">
        <f t="shared" si="2"/>
        <v>0.33657449610047596</v>
      </c>
      <c r="Q37" s="229">
        <f t="shared" si="3"/>
        <v>33.230000000000004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68.739999999999995</v>
      </c>
      <c r="L38" s="234">
        <v>74.67</v>
      </c>
      <c r="M38" s="234">
        <v>81.05</v>
      </c>
      <c r="N38" s="234">
        <v>86.31</v>
      </c>
      <c r="O38" s="234">
        <v>90.57</v>
      </c>
      <c r="P38" s="102">
        <f t="shared" si="2"/>
        <v>4.9356969064998202E-2</v>
      </c>
      <c r="Q38" s="233">
        <f t="shared" si="3"/>
        <v>4.2599999999999909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68.739999999999995</v>
      </c>
      <c r="L39" s="230">
        <v>74.67</v>
      </c>
      <c r="M39" s="230">
        <v>81.05</v>
      </c>
      <c r="N39" s="230">
        <v>86.31</v>
      </c>
      <c r="O39" s="230">
        <v>90.57</v>
      </c>
      <c r="P39" s="98">
        <f t="shared" si="2"/>
        <v>4.9356969064998202E-2</v>
      </c>
      <c r="Q39" s="229">
        <f t="shared" si="3"/>
        <v>4.2599999999999909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75.22</v>
      </c>
      <c r="L40" s="232">
        <v>87.84</v>
      </c>
      <c r="M40" s="232">
        <v>94.99</v>
      </c>
      <c r="N40" s="232">
        <v>99.16</v>
      </c>
      <c r="O40" s="232">
        <v>102.76</v>
      </c>
      <c r="P40" s="100">
        <f t="shared" si="2"/>
        <v>3.6304961678096159E-2</v>
      </c>
      <c r="Q40" s="231">
        <f t="shared" si="3"/>
        <v>3.6000000000000085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56.85</v>
      </c>
      <c r="L41" s="232">
        <v>55.36</v>
      </c>
      <c r="M41" s="232">
        <v>61.68</v>
      </c>
      <c r="N41" s="232">
        <v>61.85</v>
      </c>
      <c r="O41" s="232">
        <v>64.349999999999994</v>
      </c>
      <c r="P41" s="100">
        <f t="shared" si="2"/>
        <v>4.0420371867420979E-2</v>
      </c>
      <c r="Q41" s="231">
        <f t="shared" si="3"/>
        <v>2.4999999999999929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100.03</v>
      </c>
      <c r="L42" s="234">
        <v>137.72</v>
      </c>
      <c r="M42" s="234">
        <v>146.53</v>
      </c>
      <c r="N42" s="234">
        <v>158.72999999999999</v>
      </c>
      <c r="O42" s="234">
        <v>130.43</v>
      </c>
      <c r="P42" s="102">
        <f t="shared" si="2"/>
        <v>-0.17829017829017824</v>
      </c>
      <c r="Q42" s="233">
        <f t="shared" si="3"/>
        <v>-28.299999999999983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103.73</v>
      </c>
      <c r="L43" s="230">
        <v>145.44999999999999</v>
      </c>
      <c r="M43" s="230">
        <v>155.81</v>
      </c>
      <c r="N43" s="230">
        <v>168.83</v>
      </c>
      <c r="O43" s="230">
        <v>134.97</v>
      </c>
      <c r="P43" s="98">
        <f t="shared" si="2"/>
        <v>-0.20055677308535225</v>
      </c>
      <c r="Q43" s="229">
        <f t="shared" si="3"/>
        <v>-33.860000000000014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112.16</v>
      </c>
      <c r="L44" s="232">
        <v>154.55000000000001</v>
      </c>
      <c r="M44" s="232">
        <v>166.67</v>
      </c>
      <c r="N44" s="232">
        <v>180.68</v>
      </c>
      <c r="O44" s="232">
        <v>139.66999999999999</v>
      </c>
      <c r="P44" s="100">
        <f t="shared" si="2"/>
        <v>-0.22697586893956179</v>
      </c>
      <c r="Q44" s="231">
        <f t="shared" si="3"/>
        <v>-41.010000000000019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85.74</v>
      </c>
      <c r="L45" s="232">
        <v>112.24</v>
      </c>
      <c r="M45" s="232">
        <v>113.52</v>
      </c>
      <c r="N45" s="232">
        <v>124.47</v>
      </c>
      <c r="O45" s="232">
        <v>117.89</v>
      </c>
      <c r="P45" s="100">
        <f t="shared" si="2"/>
        <v>-5.2864143970434596E-2</v>
      </c>
      <c r="Q45" s="231">
        <f t="shared" si="3"/>
        <v>-6.5799999999999983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79.25</v>
      </c>
      <c r="L46" s="230">
        <v>85.38</v>
      </c>
      <c r="M46" s="230">
        <v>88.33</v>
      </c>
      <c r="N46" s="230">
        <v>97.81</v>
      </c>
      <c r="O46" s="230">
        <v>105.21</v>
      </c>
      <c r="P46" s="98">
        <f t="shared" si="2"/>
        <v>7.5656885798997875E-2</v>
      </c>
      <c r="Q46" s="229">
        <f t="shared" si="3"/>
        <v>7.3999999999999915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73.599999999999994</v>
      </c>
      <c r="L47" s="234">
        <v>63.68</v>
      </c>
      <c r="M47" s="234">
        <v>66.11</v>
      </c>
      <c r="N47" s="234">
        <v>69.209999999999994</v>
      </c>
      <c r="O47" s="234">
        <v>69.36</v>
      </c>
      <c r="P47" s="102">
        <f t="shared" si="2"/>
        <v>2.1673168617253324E-3</v>
      </c>
      <c r="Q47" s="233">
        <f t="shared" si="3"/>
        <v>0.15000000000000568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74.03</v>
      </c>
      <c r="L48" s="230">
        <v>64.430000000000007</v>
      </c>
      <c r="M48" s="230">
        <v>67.19</v>
      </c>
      <c r="N48" s="230">
        <v>70.260000000000005</v>
      </c>
      <c r="O48" s="230">
        <v>70.55</v>
      </c>
      <c r="P48" s="98">
        <f t="shared" si="2"/>
        <v>4.1275263307714027E-3</v>
      </c>
      <c r="Q48" s="229">
        <f t="shared" si="3"/>
        <v>0.28999999999999204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79.37</v>
      </c>
      <c r="L49" s="232">
        <v>70.930000000000007</v>
      </c>
      <c r="M49" s="232">
        <v>73.83</v>
      </c>
      <c r="N49" s="232">
        <v>72.260000000000005</v>
      </c>
      <c r="O49" s="232">
        <v>72.8</v>
      </c>
      <c r="P49" s="100">
        <f t="shared" si="2"/>
        <v>7.4730141156931218E-3</v>
      </c>
      <c r="Q49" s="231">
        <f t="shared" si="3"/>
        <v>0.53999999999999204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58.23</v>
      </c>
      <c r="L50" s="232">
        <v>44.88</v>
      </c>
      <c r="M50" s="232">
        <v>42.53</v>
      </c>
      <c r="N50" s="232">
        <v>65.03</v>
      </c>
      <c r="O50" s="232">
        <v>64.709999999999994</v>
      </c>
      <c r="P50" s="100">
        <f t="shared" si="2"/>
        <v>-4.9208057819468687E-3</v>
      </c>
      <c r="Q50" s="231">
        <f t="shared" si="3"/>
        <v>-0.32000000000000739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265.31</v>
      </c>
      <c r="L51" s="230">
        <v>191.67</v>
      </c>
      <c r="M51" s="230">
        <v>166.38</v>
      </c>
      <c r="N51" s="230">
        <v>107.01</v>
      </c>
      <c r="O51" s="230">
        <v>103.52</v>
      </c>
      <c r="P51" s="98">
        <f t="shared" si="2"/>
        <v>-3.2613774413606245E-2</v>
      </c>
      <c r="Q51" s="229">
        <f t="shared" si="3"/>
        <v>-3.4900000000000091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A84EE-7E21-4E89-8BBA-A2A8DC08D0D1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48.13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57.12</v>
      </c>
      <c r="L6" s="228">
        <v>88.4</v>
      </c>
      <c r="M6" s="228">
        <v>98.48</v>
      </c>
      <c r="N6" s="228">
        <v>108.09</v>
      </c>
      <c r="O6" s="228">
        <v>114.23</v>
      </c>
      <c r="P6" s="95">
        <f t="shared" ref="P6:P51" si="2">IFERROR(O6/N6-1,"-")</f>
        <v>5.6804514756221725E-2</v>
      </c>
      <c r="Q6" s="227">
        <f t="shared" ref="Q6:Q51" si="3">IFERROR(O6-N6,"-")</f>
        <v>6.1400000000000006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61.61</v>
      </c>
      <c r="L7" s="230">
        <v>96.63</v>
      </c>
      <c r="M7" s="230">
        <v>108.93</v>
      </c>
      <c r="N7" s="230">
        <v>117.9</v>
      </c>
      <c r="O7" s="230">
        <v>123.32</v>
      </c>
      <c r="P7" s="98">
        <f t="shared" si="2"/>
        <v>4.5971162001696264E-2</v>
      </c>
      <c r="Q7" s="229">
        <f t="shared" si="3"/>
        <v>5.4199999999999875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66.97</v>
      </c>
      <c r="L8" s="232">
        <v>106.4</v>
      </c>
      <c r="M8" s="232">
        <v>118.46</v>
      </c>
      <c r="N8" s="232">
        <v>127.93</v>
      </c>
      <c r="O8" s="232">
        <v>133.34</v>
      </c>
      <c r="P8" s="100">
        <f t="shared" si="2"/>
        <v>4.2288751661064605E-2</v>
      </c>
      <c r="Q8" s="231">
        <f t="shared" si="3"/>
        <v>5.4099999999999966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34.090000000000003</v>
      </c>
      <c r="L9" s="232">
        <v>50.96</v>
      </c>
      <c r="M9" s="232">
        <v>59.15</v>
      </c>
      <c r="N9" s="232">
        <v>65.62</v>
      </c>
      <c r="O9" s="232">
        <v>70.03</v>
      </c>
      <c r="P9" s="100">
        <f t="shared" si="2"/>
        <v>6.7205120390124939E-2</v>
      </c>
      <c r="Q9" s="231">
        <f t="shared" si="3"/>
        <v>4.4099999999999966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40.53</v>
      </c>
      <c r="L10" s="230">
        <v>59.53</v>
      </c>
      <c r="M10" s="230">
        <v>63.5</v>
      </c>
      <c r="N10" s="230">
        <v>73.91</v>
      </c>
      <c r="O10" s="230">
        <v>83.84</v>
      </c>
      <c r="P10" s="98">
        <f t="shared" si="2"/>
        <v>0.13435259098904084</v>
      </c>
      <c r="Q10" s="229">
        <f t="shared" si="3"/>
        <v>9.9300000000000068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78.06</v>
      </c>
      <c r="L11" s="234">
        <v>120.98</v>
      </c>
      <c r="M11" s="234">
        <v>123.56</v>
      </c>
      <c r="N11" s="234">
        <v>134.58000000000001</v>
      </c>
      <c r="O11" s="234">
        <v>137.81</v>
      </c>
      <c r="P11" s="102">
        <f t="shared" si="2"/>
        <v>2.4000594441967449E-2</v>
      </c>
      <c r="Q11" s="233">
        <f t="shared" si="3"/>
        <v>3.2299999999999898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82.32</v>
      </c>
      <c r="L12" s="230">
        <v>131.59</v>
      </c>
      <c r="M12" s="230">
        <v>135.46</v>
      </c>
      <c r="N12" s="230">
        <v>149.91</v>
      </c>
      <c r="O12" s="230">
        <v>151.35</v>
      </c>
      <c r="P12" s="98">
        <f t="shared" si="2"/>
        <v>9.6057634580748452E-3</v>
      </c>
      <c r="Q12" s="229">
        <f t="shared" si="3"/>
        <v>1.4399999999999977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87.92</v>
      </c>
      <c r="L13" s="232">
        <v>141.72999999999999</v>
      </c>
      <c r="M13" s="232">
        <v>145.88999999999999</v>
      </c>
      <c r="N13" s="232">
        <v>160.72999999999999</v>
      </c>
      <c r="O13" s="232">
        <v>161.78</v>
      </c>
      <c r="P13" s="100">
        <f t="shared" si="2"/>
        <v>6.5326945809742742E-3</v>
      </c>
      <c r="Q13" s="231">
        <f t="shared" si="3"/>
        <v>1.0500000000000114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31.62</v>
      </c>
      <c r="L14" s="232">
        <v>56.05</v>
      </c>
      <c r="M14" s="232">
        <v>49.64</v>
      </c>
      <c r="N14" s="232">
        <v>49.12</v>
      </c>
      <c r="O14" s="232">
        <v>60.44</v>
      </c>
      <c r="P14" s="100">
        <f t="shared" si="2"/>
        <v>0.23045602605863191</v>
      </c>
      <c r="Q14" s="231">
        <f t="shared" si="3"/>
        <v>11.32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52.03</v>
      </c>
      <c r="L15" s="230">
        <v>68.319999999999993</v>
      </c>
      <c r="M15" s="230">
        <v>71.14</v>
      </c>
      <c r="N15" s="230">
        <v>70.099999999999994</v>
      </c>
      <c r="O15" s="230">
        <v>84.58</v>
      </c>
      <c r="P15" s="98">
        <f t="shared" si="2"/>
        <v>0.206562054208274</v>
      </c>
      <c r="Q15" s="229">
        <f t="shared" si="3"/>
        <v>14.480000000000004</v>
      </c>
    </row>
    <row r="16" spans="2:17" x14ac:dyDescent="0.25">
      <c r="B16" s="93" t="s">
        <v>54</v>
      </c>
      <c r="C16" s="233">
        <v>71.48</v>
      </c>
      <c r="D16" s="233">
        <v>50.94</v>
      </c>
      <c r="E16" s="233">
        <v>53.72</v>
      </c>
      <c r="F16" s="233">
        <v>88.72</v>
      </c>
      <c r="G16" s="233">
        <v>108.87</v>
      </c>
      <c r="H16" s="233">
        <v>119.53</v>
      </c>
      <c r="I16" s="102">
        <f t="shared" si="0"/>
        <v>9.791494442913562E-2</v>
      </c>
      <c r="J16" s="233">
        <f t="shared" si="1"/>
        <v>10.659999999999997</v>
      </c>
      <c r="K16" s="234">
        <v>61.03</v>
      </c>
      <c r="L16" s="234">
        <v>115.74</v>
      </c>
      <c r="M16" s="234">
        <v>128.71</v>
      </c>
      <c r="N16" s="234">
        <v>140.74</v>
      </c>
      <c r="O16" s="234">
        <v>114.55</v>
      </c>
      <c r="P16" s="102">
        <f t="shared" si="2"/>
        <v>-0.18608782151485015</v>
      </c>
      <c r="Q16" s="233">
        <f t="shared" si="3"/>
        <v>-26.190000000000012</v>
      </c>
    </row>
    <row r="17" spans="2:17" x14ac:dyDescent="0.25">
      <c r="B17" s="96" t="s">
        <v>62</v>
      </c>
      <c r="C17" s="229">
        <v>77.83</v>
      </c>
      <c r="D17" s="229">
        <v>56.41</v>
      </c>
      <c r="E17" s="229">
        <v>62.75</v>
      </c>
      <c r="F17" s="229">
        <v>96.52</v>
      </c>
      <c r="G17" s="229">
        <v>119.31</v>
      </c>
      <c r="H17" s="229">
        <v>129.19999999999999</v>
      </c>
      <c r="I17" s="98">
        <f t="shared" si="0"/>
        <v>8.2893303159835563E-2</v>
      </c>
      <c r="J17" s="229">
        <f t="shared" si="1"/>
        <v>9.8899999999999864</v>
      </c>
      <c r="K17" s="230">
        <v>69.14</v>
      </c>
      <c r="L17" s="230">
        <v>126.93</v>
      </c>
      <c r="M17" s="230">
        <v>140.68</v>
      </c>
      <c r="N17" s="230">
        <v>153.03</v>
      </c>
      <c r="O17" s="230">
        <v>120.56</v>
      </c>
      <c r="P17" s="98">
        <f t="shared" si="2"/>
        <v>-0.21218061817944189</v>
      </c>
      <c r="Q17" s="229">
        <f t="shared" si="3"/>
        <v>-32.47</v>
      </c>
    </row>
    <row r="18" spans="2:17" x14ac:dyDescent="0.25">
      <c r="B18" s="99" t="s">
        <v>63</v>
      </c>
      <c r="C18" s="231">
        <v>81.78</v>
      </c>
      <c r="D18" s="231">
        <v>0</v>
      </c>
      <c r="E18" s="231">
        <v>65.540000000000006</v>
      </c>
      <c r="F18" s="231">
        <v>100.75</v>
      </c>
      <c r="G18" s="231">
        <v>126.98</v>
      </c>
      <c r="H18" s="231">
        <v>135.56</v>
      </c>
      <c r="I18" s="100">
        <f t="shared" si="0"/>
        <v>6.7569696015120417E-2</v>
      </c>
      <c r="J18" s="231">
        <f t="shared" si="1"/>
        <v>8.5799999999999983</v>
      </c>
      <c r="K18" s="232">
        <v>72.27</v>
      </c>
      <c r="L18" s="232">
        <v>131.88999999999999</v>
      </c>
      <c r="M18" s="232">
        <v>149.19999999999999</v>
      </c>
      <c r="N18" s="232">
        <v>161.05000000000001</v>
      </c>
      <c r="O18" s="232">
        <v>121.9</v>
      </c>
      <c r="P18" s="100">
        <f t="shared" si="2"/>
        <v>-0.24309220738900961</v>
      </c>
      <c r="Q18" s="231">
        <f t="shared" si="3"/>
        <v>-39.150000000000006</v>
      </c>
    </row>
    <row r="19" spans="2:17" x14ac:dyDescent="0.25">
      <c r="B19" s="99" t="s">
        <v>64</v>
      </c>
      <c r="C19" s="231">
        <v>62.86</v>
      </c>
      <c r="D19" s="231">
        <v>0</v>
      </c>
      <c r="E19" s="231">
        <v>51.57</v>
      </c>
      <c r="F19" s="231">
        <v>79.3</v>
      </c>
      <c r="G19" s="231">
        <v>88.65</v>
      </c>
      <c r="H19" s="231">
        <v>103.35</v>
      </c>
      <c r="I19" s="100">
        <f t="shared" si="0"/>
        <v>0.16582064297800314</v>
      </c>
      <c r="J19" s="231">
        <f t="shared" si="1"/>
        <v>14.699999999999989</v>
      </c>
      <c r="K19" s="232">
        <v>61.67</v>
      </c>
      <c r="L19" s="232">
        <v>106.78</v>
      </c>
      <c r="M19" s="232">
        <v>106.07</v>
      </c>
      <c r="N19" s="232">
        <v>120.44</v>
      </c>
      <c r="O19" s="232">
        <v>115.09</v>
      </c>
      <c r="P19" s="100">
        <f t="shared" si="2"/>
        <v>-4.4420458319495149E-2</v>
      </c>
      <c r="Q19" s="231">
        <f t="shared" si="3"/>
        <v>-5.3499999999999943</v>
      </c>
    </row>
    <row r="20" spans="2:17" x14ac:dyDescent="0.25">
      <c r="B20" s="96" t="s">
        <v>65</v>
      </c>
      <c r="C20" s="229">
        <v>50.93</v>
      </c>
      <c r="D20" s="229">
        <v>31.82</v>
      </c>
      <c r="E20" s="229">
        <v>24.11</v>
      </c>
      <c r="F20" s="229">
        <v>48.07</v>
      </c>
      <c r="G20" s="229">
        <v>55.12</v>
      </c>
      <c r="H20" s="229">
        <v>69.489999999999995</v>
      </c>
      <c r="I20" s="98">
        <f t="shared" si="0"/>
        <v>0.26070391872278664</v>
      </c>
      <c r="J20" s="229">
        <f t="shared" si="1"/>
        <v>14.369999999999997</v>
      </c>
      <c r="K20" s="230">
        <v>32.81</v>
      </c>
      <c r="L20" s="230">
        <v>57.36</v>
      </c>
      <c r="M20" s="230">
        <v>66.3</v>
      </c>
      <c r="N20" s="230">
        <v>76.64</v>
      </c>
      <c r="O20" s="230">
        <v>84.55</v>
      </c>
      <c r="P20" s="98">
        <f t="shared" si="2"/>
        <v>0.1032098121085594</v>
      </c>
      <c r="Q20" s="229">
        <f t="shared" si="3"/>
        <v>7.9099999999999966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42.89</v>
      </c>
      <c r="L21" s="234">
        <v>57.78</v>
      </c>
      <c r="M21" s="234">
        <v>38.6</v>
      </c>
      <c r="N21" s="234">
        <v>67.22</v>
      </c>
      <c r="O21" s="234">
        <v>65.599999999999994</v>
      </c>
      <c r="P21" s="102">
        <f t="shared" si="2"/>
        <v>-2.4099970246950431E-2</v>
      </c>
      <c r="Q21" s="233">
        <f t="shared" si="3"/>
        <v>-1.6200000000000045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42.89</v>
      </c>
      <c r="L22" s="230">
        <v>57.78</v>
      </c>
      <c r="M22" s="230">
        <v>38.51</v>
      </c>
      <c r="N22" s="230">
        <v>67.34</v>
      </c>
      <c r="O22" s="230">
        <v>65.959999999999994</v>
      </c>
      <c r="P22" s="98">
        <f t="shared" si="2"/>
        <v>-2.0493020493020597E-2</v>
      </c>
      <c r="Q22" s="229">
        <f t="shared" si="3"/>
        <v>-1.3800000000000097</v>
      </c>
    </row>
    <row r="23" spans="2:17" x14ac:dyDescent="0.25">
      <c r="B23" s="96" t="s">
        <v>65</v>
      </c>
      <c r="C23" s="229">
        <v>51.12</v>
      </c>
      <c r="D23" s="229">
        <v>0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52.22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19.96</v>
      </c>
      <c r="L24" s="234">
        <v>75.36</v>
      </c>
      <c r="M24" s="234">
        <v>149.65</v>
      </c>
      <c r="N24" s="234">
        <v>108.8</v>
      </c>
      <c r="O24" s="234">
        <v>189.75</v>
      </c>
      <c r="P24" s="102">
        <f t="shared" si="2"/>
        <v>0.74402573529411775</v>
      </c>
      <c r="Q24" s="233">
        <f t="shared" si="3"/>
        <v>80.95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15.5</v>
      </c>
      <c r="L25" s="230">
        <v>72.22</v>
      </c>
      <c r="M25" s="230">
        <v>151.94</v>
      </c>
      <c r="N25" s="230">
        <v>106.16</v>
      </c>
      <c r="O25" s="230">
        <v>196.25</v>
      </c>
      <c r="P25" s="98">
        <f t="shared" si="2"/>
        <v>0.84862471740768664</v>
      </c>
      <c r="Q25" s="229">
        <f t="shared" si="3"/>
        <v>90.09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15.5</v>
      </c>
      <c r="L26" s="232">
        <v>0</v>
      </c>
      <c r="M26" s="232">
        <v>151.94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33.47</v>
      </c>
      <c r="L28" s="234">
        <v>48.64</v>
      </c>
      <c r="M28" s="234">
        <v>58.27</v>
      </c>
      <c r="N28" s="234">
        <v>68.53</v>
      </c>
      <c r="O28" s="234">
        <v>74.45</v>
      </c>
      <c r="P28" s="102">
        <f t="shared" si="2"/>
        <v>8.6385524587771823E-2</v>
      </c>
      <c r="Q28" s="233">
        <f t="shared" si="3"/>
        <v>5.9200000000000017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33.950000000000003</v>
      </c>
      <c r="L29" s="230">
        <v>52.38</v>
      </c>
      <c r="M29" s="230">
        <v>63.75</v>
      </c>
      <c r="N29" s="230">
        <v>73.260000000000005</v>
      </c>
      <c r="O29" s="230">
        <v>80.290000000000006</v>
      </c>
      <c r="P29" s="98">
        <f t="shared" si="2"/>
        <v>9.5959595959596022E-2</v>
      </c>
      <c r="Q29" s="229">
        <f t="shared" si="3"/>
        <v>7.0300000000000011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35.380000000000003</v>
      </c>
      <c r="L30" s="232">
        <v>55.36</v>
      </c>
      <c r="M30" s="232">
        <v>67.97</v>
      </c>
      <c r="N30" s="232">
        <v>76.88</v>
      </c>
      <c r="O30" s="232">
        <v>85.21</v>
      </c>
      <c r="P30" s="100">
        <f t="shared" si="2"/>
        <v>0.10835067637877205</v>
      </c>
      <c r="Q30" s="231">
        <f t="shared" si="3"/>
        <v>8.3299999999999983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26.15</v>
      </c>
      <c r="L31" s="232">
        <v>32.299999999999997</v>
      </c>
      <c r="M31" s="232">
        <v>36.72</v>
      </c>
      <c r="N31" s="232">
        <v>48.9</v>
      </c>
      <c r="O31" s="232">
        <v>48.68</v>
      </c>
      <c r="P31" s="100">
        <f t="shared" si="2"/>
        <v>-4.4989775051124115E-3</v>
      </c>
      <c r="Q31" s="231">
        <f t="shared" si="3"/>
        <v>-0.21999999999999886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31.28</v>
      </c>
      <c r="L32" s="230">
        <v>34.07</v>
      </c>
      <c r="M32" s="230">
        <v>35.770000000000003</v>
      </c>
      <c r="N32" s="230">
        <v>48.33</v>
      </c>
      <c r="O32" s="230">
        <v>49.89</v>
      </c>
      <c r="P32" s="98">
        <f t="shared" si="2"/>
        <v>3.2278088144009898E-2</v>
      </c>
      <c r="Q32" s="229">
        <f t="shared" si="3"/>
        <v>1.5600000000000023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44.01</v>
      </c>
      <c r="L33" s="234">
        <v>51.14</v>
      </c>
      <c r="M33" s="234">
        <v>54.98</v>
      </c>
      <c r="N33" s="234">
        <v>52.09</v>
      </c>
      <c r="O33" s="234">
        <v>55.95</v>
      </c>
      <c r="P33" s="102">
        <f t="shared" si="2"/>
        <v>7.4102514878095604E-2</v>
      </c>
      <c r="Q33" s="233">
        <f t="shared" si="3"/>
        <v>3.8599999999999994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44.01</v>
      </c>
      <c r="L34" s="230">
        <v>51.14</v>
      </c>
      <c r="M34" s="230">
        <v>54.98</v>
      </c>
      <c r="N34" s="230">
        <v>52.09</v>
      </c>
      <c r="O34" s="230">
        <v>55.95</v>
      </c>
      <c r="P34" s="98">
        <f t="shared" si="2"/>
        <v>7.4102514878095604E-2</v>
      </c>
      <c r="Q34" s="229">
        <f t="shared" si="3"/>
        <v>3.8599999999999994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101.59</v>
      </c>
      <c r="L35" s="234">
        <v>108.38</v>
      </c>
      <c r="M35" s="234">
        <v>137.04</v>
      </c>
      <c r="N35" s="234">
        <v>143.49</v>
      </c>
      <c r="O35" s="234">
        <v>170.33</v>
      </c>
      <c r="P35" s="102">
        <f t="shared" si="2"/>
        <v>0.18705136246428333</v>
      </c>
      <c r="Q35" s="233">
        <f t="shared" si="3"/>
        <v>26.840000000000003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110.15</v>
      </c>
      <c r="L36" s="230">
        <v>112.97</v>
      </c>
      <c r="M36" s="230">
        <v>145.02000000000001</v>
      </c>
      <c r="N36" s="230">
        <v>153.44999999999999</v>
      </c>
      <c r="O36" s="230">
        <v>178.92</v>
      </c>
      <c r="P36" s="98">
        <f t="shared" si="2"/>
        <v>0.16598240469208214</v>
      </c>
      <c r="Q36" s="229">
        <f t="shared" si="3"/>
        <v>25.47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37.81</v>
      </c>
      <c r="L37" s="230">
        <v>82.14</v>
      </c>
      <c r="M37" s="230">
        <v>91.47</v>
      </c>
      <c r="N37" s="230">
        <v>87.25</v>
      </c>
      <c r="O37" s="230">
        <v>124.74</v>
      </c>
      <c r="P37" s="98">
        <f t="shared" si="2"/>
        <v>0.42968481375358158</v>
      </c>
      <c r="Q37" s="229">
        <f t="shared" si="3"/>
        <v>37.489999999999995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39.479999999999997</v>
      </c>
      <c r="L38" s="234">
        <v>43.06</v>
      </c>
      <c r="M38" s="234">
        <v>52.08</v>
      </c>
      <c r="N38" s="234">
        <v>48.28</v>
      </c>
      <c r="O38" s="234">
        <v>60.5</v>
      </c>
      <c r="P38" s="102">
        <f t="shared" si="2"/>
        <v>0.25310687655343833</v>
      </c>
      <c r="Q38" s="233">
        <f t="shared" si="3"/>
        <v>12.219999999999999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39.479999999999997</v>
      </c>
      <c r="L39" s="230">
        <v>43.06</v>
      </c>
      <c r="M39" s="230">
        <v>52.08</v>
      </c>
      <c r="N39" s="230">
        <v>48.28</v>
      </c>
      <c r="O39" s="230">
        <v>60.5</v>
      </c>
      <c r="P39" s="98">
        <f t="shared" si="2"/>
        <v>0.25310687655343833</v>
      </c>
      <c r="Q39" s="229">
        <f t="shared" si="3"/>
        <v>12.219999999999999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44.12</v>
      </c>
      <c r="L40" s="232">
        <v>55.8</v>
      </c>
      <c r="M40" s="232">
        <v>60.73</v>
      </c>
      <c r="N40" s="232">
        <v>66.81</v>
      </c>
      <c r="O40" s="232">
        <v>74.05</v>
      </c>
      <c r="P40" s="100">
        <f t="shared" si="2"/>
        <v>0.10836701092650802</v>
      </c>
      <c r="Q40" s="231">
        <f t="shared" si="3"/>
        <v>7.2399999999999949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31.45</v>
      </c>
      <c r="L41" s="232">
        <v>28.11</v>
      </c>
      <c r="M41" s="232">
        <v>39.92</v>
      </c>
      <c r="N41" s="232">
        <v>26.15</v>
      </c>
      <c r="O41" s="232">
        <v>37.15</v>
      </c>
      <c r="P41" s="100">
        <f t="shared" si="2"/>
        <v>0.42065009560229449</v>
      </c>
      <c r="Q41" s="231">
        <f t="shared" si="3"/>
        <v>11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61.03</v>
      </c>
      <c r="L42" s="234">
        <v>115.74</v>
      </c>
      <c r="M42" s="234">
        <v>128.71</v>
      </c>
      <c r="N42" s="234">
        <v>140.74</v>
      </c>
      <c r="O42" s="234">
        <v>114.55</v>
      </c>
      <c r="P42" s="102">
        <f t="shared" si="2"/>
        <v>-0.18608782151485015</v>
      </c>
      <c r="Q42" s="233">
        <f t="shared" si="3"/>
        <v>-26.190000000000012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69.14</v>
      </c>
      <c r="L43" s="230">
        <v>126.93</v>
      </c>
      <c r="M43" s="230">
        <v>140.68</v>
      </c>
      <c r="N43" s="230">
        <v>153.03</v>
      </c>
      <c r="O43" s="230">
        <v>120.56</v>
      </c>
      <c r="P43" s="98">
        <f t="shared" si="2"/>
        <v>-0.21218061817944189</v>
      </c>
      <c r="Q43" s="229">
        <f t="shared" si="3"/>
        <v>-32.47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72.27</v>
      </c>
      <c r="L44" s="232">
        <v>131.88999999999999</v>
      </c>
      <c r="M44" s="232">
        <v>149.19999999999999</v>
      </c>
      <c r="N44" s="232">
        <v>161.05000000000001</v>
      </c>
      <c r="O44" s="232">
        <v>121.9</v>
      </c>
      <c r="P44" s="100">
        <f t="shared" si="2"/>
        <v>-0.24309220738900961</v>
      </c>
      <c r="Q44" s="231">
        <f t="shared" si="3"/>
        <v>-39.150000000000006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61.67</v>
      </c>
      <c r="L45" s="232">
        <v>106.78</v>
      </c>
      <c r="M45" s="232">
        <v>106.07</v>
      </c>
      <c r="N45" s="232">
        <v>120.44</v>
      </c>
      <c r="O45" s="232">
        <v>115.09</v>
      </c>
      <c r="P45" s="100">
        <f t="shared" si="2"/>
        <v>-4.4420458319495149E-2</v>
      </c>
      <c r="Q45" s="231">
        <f t="shared" si="3"/>
        <v>-5.3499999999999943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32.81</v>
      </c>
      <c r="L46" s="230">
        <v>57.36</v>
      </c>
      <c r="M46" s="230">
        <v>66.3</v>
      </c>
      <c r="N46" s="230">
        <v>76.64</v>
      </c>
      <c r="O46" s="230">
        <v>84.55</v>
      </c>
      <c r="P46" s="98">
        <f t="shared" si="2"/>
        <v>0.1032098121085594</v>
      </c>
      <c r="Q46" s="229">
        <f t="shared" si="3"/>
        <v>7.9099999999999966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36.99</v>
      </c>
      <c r="L47" s="234">
        <v>41.81</v>
      </c>
      <c r="M47" s="234">
        <v>47.08</v>
      </c>
      <c r="N47" s="234">
        <v>49.71</v>
      </c>
      <c r="O47" s="234">
        <v>52.42</v>
      </c>
      <c r="P47" s="102">
        <f t="shared" si="2"/>
        <v>5.451619392476359E-2</v>
      </c>
      <c r="Q47" s="233">
        <f t="shared" si="3"/>
        <v>2.7100000000000009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37.04</v>
      </c>
      <c r="L48" s="230">
        <v>42.12</v>
      </c>
      <c r="M48" s="230">
        <v>47.98</v>
      </c>
      <c r="N48" s="230">
        <v>50.39</v>
      </c>
      <c r="O48" s="230">
        <v>53.32</v>
      </c>
      <c r="P48" s="98">
        <f t="shared" si="2"/>
        <v>5.8146457630482207E-2</v>
      </c>
      <c r="Q48" s="229">
        <f t="shared" si="3"/>
        <v>2.9299999999999997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38.78</v>
      </c>
      <c r="L49" s="232">
        <v>49.17</v>
      </c>
      <c r="M49" s="232">
        <v>55.28</v>
      </c>
      <c r="N49" s="232">
        <v>51.11</v>
      </c>
      <c r="O49" s="232">
        <v>54.16</v>
      </c>
      <c r="P49" s="100">
        <f t="shared" si="2"/>
        <v>5.9675210330659256E-2</v>
      </c>
      <c r="Q49" s="231">
        <f t="shared" si="3"/>
        <v>3.0499999999999972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31.39</v>
      </c>
      <c r="L50" s="232">
        <v>25.05</v>
      </c>
      <c r="M50" s="232">
        <v>25.92</v>
      </c>
      <c r="N50" s="232">
        <v>48.42</v>
      </c>
      <c r="O50" s="232">
        <v>51</v>
      </c>
      <c r="P50" s="100">
        <f t="shared" si="2"/>
        <v>5.3283767038413865E-2</v>
      </c>
      <c r="Q50" s="231">
        <f t="shared" si="3"/>
        <v>2.5799999999999983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59.26</v>
      </c>
      <c r="L51" s="230">
        <v>88.67</v>
      </c>
      <c r="M51" s="230">
        <v>88.97</v>
      </c>
      <c r="N51" s="230">
        <v>90.12</v>
      </c>
      <c r="O51" s="230">
        <v>85.63</v>
      </c>
      <c r="P51" s="98">
        <f t="shared" si="2"/>
        <v>-4.9822458943630799E-2</v>
      </c>
      <c r="Q51" s="229">
        <f t="shared" si="3"/>
        <v>-4.4900000000000091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AE3B8-CC28-40A6-9649-99671363D0E4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97A16-A4E3-4B50-8076-B102BF1CA495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263</v>
      </c>
      <c r="D5" s="174" t="s">
        <v>264</v>
      </c>
      <c r="E5" s="174" t="s">
        <v>265</v>
      </c>
      <c r="F5" s="174" t="s">
        <v>266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65594</v>
      </c>
      <c r="D6" s="237">
        <v>62317</v>
      </c>
      <c r="E6" s="237">
        <v>170296</v>
      </c>
      <c r="F6" s="237">
        <v>183132</v>
      </c>
      <c r="G6" s="238">
        <f t="shared" ref="G6:G11" si="0">F6/E6-1</f>
        <v>7.5374641800159736E-2</v>
      </c>
      <c r="H6" s="237">
        <f t="shared" ref="H6:H11" si="1">F6-E6</f>
        <v>12836</v>
      </c>
      <c r="I6" s="238"/>
      <c r="J6" s="237">
        <v>192634</v>
      </c>
      <c r="K6" s="238">
        <f t="shared" ref="K6:K11" si="2">J6/F6-1</f>
        <v>5.1886071249153565E-2</v>
      </c>
      <c r="L6" s="237">
        <f t="shared" ref="L6:L11" si="3">J6-F6</f>
        <v>9502</v>
      </c>
      <c r="M6" s="238"/>
      <c r="N6" s="237">
        <v>189476</v>
      </c>
      <c r="O6" s="238">
        <f t="shared" ref="O6:O11" si="4">N6/J6-1</f>
        <v>-1.6393783028956443E-2</v>
      </c>
      <c r="P6" s="237">
        <f t="shared" ref="P6:P11" si="5">N6-J6</f>
        <v>-3158</v>
      </c>
      <c r="Q6" s="238">
        <f>N6/C6-1</f>
        <v>1.8886178613897613</v>
      </c>
      <c r="R6" s="237">
        <f>N6-C6</f>
        <v>123882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10674</v>
      </c>
      <c r="D7" s="237">
        <v>32424</v>
      </c>
      <c r="E7" s="237">
        <v>21054</v>
      </c>
      <c r="F7" s="237">
        <v>23092</v>
      </c>
      <c r="G7" s="238">
        <f t="shared" si="0"/>
        <v>9.6798708083974505E-2</v>
      </c>
      <c r="H7" s="237">
        <f t="shared" si="1"/>
        <v>2038</v>
      </c>
      <c r="I7" s="238">
        <f>F7/$F$7</f>
        <v>1</v>
      </c>
      <c r="J7" s="237">
        <v>20158</v>
      </c>
      <c r="K7" s="238">
        <f t="shared" si="2"/>
        <v>-0.12705698943357002</v>
      </c>
      <c r="L7" s="237">
        <f t="shared" si="3"/>
        <v>-2934</v>
      </c>
      <c r="M7" s="238">
        <f>J7/$J$7</f>
        <v>1</v>
      </c>
      <c r="N7" s="237">
        <v>21078</v>
      </c>
      <c r="O7" s="238">
        <f t="shared" si="4"/>
        <v>4.5639448357972068E-2</v>
      </c>
      <c r="P7" s="237">
        <f t="shared" si="5"/>
        <v>920</v>
      </c>
      <c r="Q7" s="238">
        <f t="shared" ref="Q7:Q11" si="6">N7/C7-1</f>
        <v>0.97470489038785835</v>
      </c>
      <c r="R7" s="237">
        <f t="shared" ref="R7:R11" si="7">N7-C7</f>
        <v>10404</v>
      </c>
      <c r="S7" s="238">
        <f>N7/$N$7</f>
        <v>1</v>
      </c>
      <c r="T7" s="238">
        <f>N7/$N$6</f>
        <v>0.11124364035550677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2990</v>
      </c>
      <c r="D8" s="240">
        <v>7676</v>
      </c>
      <c r="E8" s="240">
        <v>6342</v>
      </c>
      <c r="F8" s="240">
        <v>7983</v>
      </c>
      <c r="G8" s="241">
        <f t="shared" si="0"/>
        <v>0.25875118259224217</v>
      </c>
      <c r="H8" s="240">
        <f t="shared" si="1"/>
        <v>1641</v>
      </c>
      <c r="I8" s="241">
        <f>F8/$F$7</f>
        <v>0.34570413996189159</v>
      </c>
      <c r="J8" s="240">
        <v>6844</v>
      </c>
      <c r="K8" s="241">
        <f t="shared" si="2"/>
        <v>-0.14267819115620695</v>
      </c>
      <c r="L8" s="240">
        <f t="shared" si="3"/>
        <v>-1139</v>
      </c>
      <c r="M8" s="241">
        <f>J8/$J$7</f>
        <v>0.33951780930647879</v>
      </c>
      <c r="N8" s="240">
        <v>8448</v>
      </c>
      <c r="O8" s="241">
        <f t="shared" si="4"/>
        <v>0.23436586791350078</v>
      </c>
      <c r="P8" s="240">
        <f t="shared" si="5"/>
        <v>1604</v>
      </c>
      <c r="Q8" s="241">
        <f t="shared" si="6"/>
        <v>1.8254180602006689</v>
      </c>
      <c r="R8" s="240">
        <f t="shared" si="7"/>
        <v>5458</v>
      </c>
      <c r="S8" s="241">
        <f>N8/$N$7</f>
        <v>0.40079703956732138</v>
      </c>
      <c r="T8" s="241">
        <f>N8/$N$6</f>
        <v>4.4586121725178916E-2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7684</v>
      </c>
      <c r="D9" s="243">
        <v>24748</v>
      </c>
      <c r="E9" s="243">
        <v>14712</v>
      </c>
      <c r="F9" s="243">
        <v>15109</v>
      </c>
      <c r="G9" s="244">
        <f t="shared" si="0"/>
        <v>2.6984774333877137E-2</v>
      </c>
      <c r="H9" s="245">
        <f t="shared" si="1"/>
        <v>397</v>
      </c>
      <c r="I9" s="246">
        <f>F9/$F$7</f>
        <v>0.65429586003810847</v>
      </c>
      <c r="J9" s="243">
        <v>13314</v>
      </c>
      <c r="K9" s="244">
        <f t="shared" si="2"/>
        <v>-0.11880336223442978</v>
      </c>
      <c r="L9" s="245">
        <f t="shared" si="3"/>
        <v>-1795</v>
      </c>
      <c r="M9" s="246">
        <f>J9/$J$7</f>
        <v>0.66048219069352121</v>
      </c>
      <c r="N9" s="243">
        <v>12630</v>
      </c>
      <c r="O9" s="244">
        <f t="shared" si="4"/>
        <v>-5.1374493014871514E-2</v>
      </c>
      <c r="P9" s="245">
        <f t="shared" si="5"/>
        <v>-684</v>
      </c>
      <c r="Q9" s="244">
        <f t="shared" si="6"/>
        <v>0.64367516918271739</v>
      </c>
      <c r="R9" s="245">
        <f t="shared" si="7"/>
        <v>4946</v>
      </c>
      <c r="S9" s="246">
        <f>N9/$N$7</f>
        <v>0.59920296043267862</v>
      </c>
      <c r="T9" s="246">
        <f>N9/$N$6</f>
        <v>6.6657518630327858E-2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7440</v>
      </c>
      <c r="D10" s="29">
        <v>14316</v>
      </c>
      <c r="E10" s="29">
        <v>11700</v>
      </c>
      <c r="F10" s="29">
        <v>14019</v>
      </c>
      <c r="G10" s="22">
        <f t="shared" si="0"/>
        <v>0.19820512820512826</v>
      </c>
      <c r="H10" s="20">
        <f t="shared" si="1"/>
        <v>2319</v>
      </c>
      <c r="I10" s="31">
        <f>F10/$F$7</f>
        <v>0.60709336566776373</v>
      </c>
      <c r="J10" s="29">
        <v>10442</v>
      </c>
      <c r="K10" s="22">
        <f t="shared" si="2"/>
        <v>-0.25515371995149438</v>
      </c>
      <c r="L10" s="20">
        <f t="shared" si="3"/>
        <v>-3577</v>
      </c>
      <c r="M10" s="31">
        <f>J10/$J$7</f>
        <v>0.51800773886298246</v>
      </c>
      <c r="N10" s="29">
        <v>3525</v>
      </c>
      <c r="O10" s="22">
        <f t="shared" si="4"/>
        <v>-0.66242099214709826</v>
      </c>
      <c r="P10" s="20">
        <f t="shared" si="5"/>
        <v>-6917</v>
      </c>
      <c r="Q10" s="22">
        <f t="shared" si="6"/>
        <v>-0.52620967741935476</v>
      </c>
      <c r="R10" s="20">
        <f t="shared" si="7"/>
        <v>-3915</v>
      </c>
      <c r="S10" s="31">
        <f>N10/$N$7</f>
        <v>0.16723598064332479</v>
      </c>
      <c r="T10" s="31">
        <f>N10/$N$6</f>
        <v>1.8603939285186513E-2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244</v>
      </c>
      <c r="D11" s="29">
        <f>D9-D10</f>
        <v>10432</v>
      </c>
      <c r="E11" s="29">
        <f>E9-E10</f>
        <v>3012</v>
      </c>
      <c r="F11" s="29">
        <f>F9-F10</f>
        <v>1090</v>
      </c>
      <c r="G11" s="22">
        <f t="shared" si="0"/>
        <v>-0.63811420982735723</v>
      </c>
      <c r="H11" s="20">
        <f t="shared" si="1"/>
        <v>-1922</v>
      </c>
      <c r="I11" s="31">
        <f>F11/$F$7</f>
        <v>4.7202494370344711E-2</v>
      </c>
      <c r="J11" s="29">
        <f>J9-J10</f>
        <v>2872</v>
      </c>
      <c r="K11" s="22">
        <f t="shared" si="2"/>
        <v>1.6348623853211008</v>
      </c>
      <c r="L11" s="20">
        <f t="shared" si="3"/>
        <v>1782</v>
      </c>
      <c r="M11" s="31">
        <f>J11/$J$7</f>
        <v>0.14247445183053875</v>
      </c>
      <c r="N11" s="29">
        <f>N9-N10</f>
        <v>9105</v>
      </c>
      <c r="O11" s="22">
        <f t="shared" si="4"/>
        <v>2.1702646239554317</v>
      </c>
      <c r="P11" s="20">
        <f t="shared" si="5"/>
        <v>6233</v>
      </c>
      <c r="Q11" s="22">
        <f t="shared" si="6"/>
        <v>36.315573770491802</v>
      </c>
      <c r="R11" s="20">
        <f t="shared" si="7"/>
        <v>8861</v>
      </c>
      <c r="S11" s="31">
        <f>N11/$N$7</f>
        <v>0.43196697978935383</v>
      </c>
      <c r="T11" s="31">
        <f>N11/$N$6</f>
        <v>4.8053579345141338E-2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187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81" t="s">
        <v>185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96681</v>
      </c>
      <c r="D124" s="237">
        <v>140346</v>
      </c>
      <c r="E124" s="237">
        <v>257117</v>
      </c>
      <c r="F124" s="237">
        <v>278594</v>
      </c>
      <c r="G124" s="238">
        <f t="shared" ref="G124:G129" si="8">F124/E124-1</f>
        <v>8.3530066078866927E-2</v>
      </c>
      <c r="H124" s="237">
        <f t="shared" ref="H124:H129" si="9">F124-E124</f>
        <v>21477</v>
      </c>
      <c r="I124" s="238"/>
      <c r="J124" s="237">
        <v>287810</v>
      </c>
      <c r="K124" s="238"/>
      <c r="L124" s="238">
        <f t="shared" ref="L124:L129" si="10">J124/F124-1</f>
        <v>3.3080396562739978E-2</v>
      </c>
      <c r="M124" s="237">
        <f t="shared" ref="M124:M129" si="11">J124-F124</f>
        <v>9216</v>
      </c>
      <c r="N124" s="238">
        <f t="shared" ref="N124:N129" si="12">J124/D124-1</f>
        <v>1.050717512433557</v>
      </c>
      <c r="O124" s="237">
        <f t="shared" ref="O124:O129" si="13">J124-D124</f>
        <v>147464</v>
      </c>
      <c r="Z124" s="1"/>
      <c r="AE124"/>
    </row>
    <row r="125" spans="2:31" ht="18.75" x14ac:dyDescent="0.3">
      <c r="B125" s="236" t="s">
        <v>176</v>
      </c>
      <c r="C125" s="237">
        <v>26839</v>
      </c>
      <c r="D125" s="237">
        <v>45216</v>
      </c>
      <c r="E125" s="237">
        <v>29061</v>
      </c>
      <c r="F125" s="237">
        <v>32018</v>
      </c>
      <c r="G125" s="238">
        <f t="shared" si="8"/>
        <v>0.10175148824885594</v>
      </c>
      <c r="H125" s="237">
        <f t="shared" si="9"/>
        <v>2957</v>
      </c>
      <c r="I125" s="238">
        <f>F125/$F$7</f>
        <v>1.3865407933483458</v>
      </c>
      <c r="J125" s="237">
        <v>29188</v>
      </c>
      <c r="K125" s="238">
        <f>J125/$J$125</f>
        <v>1</v>
      </c>
      <c r="L125" s="238">
        <f t="shared" si="10"/>
        <v>-8.838778187269658E-2</v>
      </c>
      <c r="M125" s="237">
        <f t="shared" si="11"/>
        <v>-2830</v>
      </c>
      <c r="N125" s="238">
        <f t="shared" si="12"/>
        <v>-0.35447629157820237</v>
      </c>
      <c r="O125" s="237">
        <f t="shared" si="13"/>
        <v>-16028</v>
      </c>
      <c r="Z125" s="1"/>
      <c r="AE125"/>
    </row>
    <row r="126" spans="2:31" ht="15.75" x14ac:dyDescent="0.25">
      <c r="B126" s="239" t="s">
        <v>102</v>
      </c>
      <c r="C126" s="240">
        <v>6781</v>
      </c>
      <c r="D126" s="240">
        <v>11021</v>
      </c>
      <c r="E126" s="240">
        <v>9118</v>
      </c>
      <c r="F126" s="240">
        <v>11280</v>
      </c>
      <c r="G126" s="241">
        <f t="shared" si="8"/>
        <v>0.23711340206185572</v>
      </c>
      <c r="H126" s="240">
        <f t="shared" si="9"/>
        <v>2162</v>
      </c>
      <c r="I126" s="241">
        <f>F126/$F$7</f>
        <v>0.48848085917200762</v>
      </c>
      <c r="J126" s="240">
        <v>10812</v>
      </c>
      <c r="K126" s="241">
        <f>J126/$J$125</f>
        <v>0.37042620254899272</v>
      </c>
      <c r="L126" s="241">
        <f t="shared" si="10"/>
        <v>-4.1489361702127692E-2</v>
      </c>
      <c r="M126" s="240">
        <f t="shared" si="11"/>
        <v>-468</v>
      </c>
      <c r="N126" s="241">
        <f t="shared" si="12"/>
        <v>-1.8963796388712484E-2</v>
      </c>
      <c r="O126" s="240">
        <f t="shared" si="13"/>
        <v>-209</v>
      </c>
      <c r="Z126" s="1"/>
      <c r="AE126"/>
    </row>
    <row r="127" spans="2:31" x14ac:dyDescent="0.25">
      <c r="B127" s="242" t="s">
        <v>105</v>
      </c>
      <c r="C127" s="243">
        <v>20058</v>
      </c>
      <c r="D127" s="243">
        <v>34195</v>
      </c>
      <c r="E127" s="243">
        <v>19943</v>
      </c>
      <c r="F127" s="243">
        <v>20738</v>
      </c>
      <c r="G127" s="244">
        <f t="shared" si="8"/>
        <v>3.9863611292182632E-2</v>
      </c>
      <c r="H127" s="245">
        <f t="shared" si="9"/>
        <v>795</v>
      </c>
      <c r="I127" s="246">
        <f>F127/$F$7</f>
        <v>0.89805993417633811</v>
      </c>
      <c r="J127" s="243">
        <v>18376</v>
      </c>
      <c r="K127" s="246">
        <f>J127/$J$125</f>
        <v>0.62957379745100728</v>
      </c>
      <c r="L127" s="244">
        <f t="shared" si="10"/>
        <v>-0.1138971935577201</v>
      </c>
      <c r="M127" s="245">
        <f t="shared" si="11"/>
        <v>-2362</v>
      </c>
      <c r="N127" s="244">
        <f t="shared" si="12"/>
        <v>-0.46261149290831993</v>
      </c>
      <c r="O127" s="245">
        <f t="shared" si="13"/>
        <v>-15819</v>
      </c>
      <c r="Z127" s="1"/>
      <c r="AE127"/>
    </row>
    <row r="128" spans="2:31" x14ac:dyDescent="0.25">
      <c r="B128" s="247" t="s">
        <v>180</v>
      </c>
      <c r="C128" s="29">
        <v>19550</v>
      </c>
      <c r="D128" s="29">
        <v>22992</v>
      </c>
      <c r="E128" s="29">
        <v>14901</v>
      </c>
      <c r="F128" s="29">
        <v>18512</v>
      </c>
      <c r="G128" s="22">
        <f t="shared" si="8"/>
        <v>0.24233272934702366</v>
      </c>
      <c r="H128" s="20">
        <f t="shared" si="9"/>
        <v>3611</v>
      </c>
      <c r="I128" s="31">
        <f>F128/$F$7</f>
        <v>0.80166291356313879</v>
      </c>
      <c r="J128" s="29">
        <v>14724</v>
      </c>
      <c r="K128" s="31">
        <f>J128/$J$125</f>
        <v>0.50445388515828427</v>
      </c>
      <c r="L128" s="22">
        <f t="shared" si="10"/>
        <v>-0.20462402765773557</v>
      </c>
      <c r="M128" s="20">
        <f t="shared" si="11"/>
        <v>-3788</v>
      </c>
      <c r="N128" s="22">
        <f t="shared" si="12"/>
        <v>-0.35960334029227559</v>
      </c>
      <c r="O128" s="20">
        <f t="shared" si="13"/>
        <v>-8268</v>
      </c>
      <c r="Z128" s="1"/>
      <c r="AE128"/>
    </row>
    <row r="129" spans="2:31" x14ac:dyDescent="0.25">
      <c r="B129" s="247" t="s">
        <v>182</v>
      </c>
      <c r="C129" s="29">
        <f>C127-C128</f>
        <v>508</v>
      </c>
      <c r="D129" s="29">
        <f>D127-D128</f>
        <v>11203</v>
      </c>
      <c r="E129" s="29">
        <f>E127-E128</f>
        <v>5042</v>
      </c>
      <c r="F129" s="29">
        <f>F127-F128</f>
        <v>2226</v>
      </c>
      <c r="G129" s="22">
        <f t="shared" si="8"/>
        <v>-0.55850852836176124</v>
      </c>
      <c r="H129" s="20">
        <f t="shared" si="9"/>
        <v>-2816</v>
      </c>
      <c r="I129" s="31">
        <f>F129/$F$7</f>
        <v>9.639702061319938E-2</v>
      </c>
      <c r="J129" s="29">
        <f>J127-J128</f>
        <v>3652</v>
      </c>
      <c r="K129" s="31">
        <f>J129/$J$125</f>
        <v>0.12511991229272304</v>
      </c>
      <c r="L129" s="22">
        <f t="shared" si="10"/>
        <v>0.6406109613656783</v>
      </c>
      <c r="M129" s="20">
        <f t="shared" si="11"/>
        <v>1426</v>
      </c>
      <c r="N129" s="22">
        <f t="shared" si="12"/>
        <v>-0.67401588860126749</v>
      </c>
      <c r="O129" s="20">
        <f t="shared" si="13"/>
        <v>-7551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F5C49-7D92-4481-A655-D8E7D3EE3AB9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EA6BE-AEB6-4AB3-B916-E9CFCA1E062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10674</v>
      </c>
      <c r="D6" s="255">
        <v>32424</v>
      </c>
      <c r="E6" s="255">
        <v>21054</v>
      </c>
      <c r="F6" s="256">
        <f>E6/$E$6</f>
        <v>1</v>
      </c>
      <c r="G6" s="255">
        <v>23092</v>
      </c>
      <c r="H6" s="256">
        <f>G6/E6-1</f>
        <v>9.6798708083974505E-2</v>
      </c>
      <c r="I6" s="255">
        <f>G6-E6</f>
        <v>2038</v>
      </c>
      <c r="J6" s="256">
        <f>G6/$G$6</f>
        <v>1</v>
      </c>
      <c r="K6" s="255">
        <v>20158</v>
      </c>
      <c r="L6" s="256">
        <f t="shared" ref="L6:L12" si="0">K6/G6-1</f>
        <v>-0.12705698943357002</v>
      </c>
      <c r="M6" s="255">
        <f t="shared" ref="M6:M12" si="1">K6-G6</f>
        <v>-2934</v>
      </c>
      <c r="N6" s="256">
        <f>K6/$K$6</f>
        <v>1</v>
      </c>
      <c r="O6" s="255">
        <v>21078</v>
      </c>
      <c r="P6" s="256">
        <f t="shared" ref="P6:P11" si="2">O6/K6-1</f>
        <v>4.5639448357972068E-2</v>
      </c>
      <c r="Q6" s="255">
        <f t="shared" ref="Q6:Q12" si="3">O6-K6</f>
        <v>920</v>
      </c>
      <c r="R6" s="256">
        <f>O6/C6-1</f>
        <v>0.97470489038785835</v>
      </c>
      <c r="S6" s="255">
        <f>O6-C6</f>
        <v>10404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8651</v>
      </c>
      <c r="D7" s="258">
        <v>27224</v>
      </c>
      <c r="E7" s="258">
        <v>15256</v>
      </c>
      <c r="F7" s="259">
        <f t="shared" ref="F7:F12" si="4">E7/$E$6</f>
        <v>0.72461290016148949</v>
      </c>
      <c r="G7" s="258">
        <v>16684</v>
      </c>
      <c r="H7" s="260">
        <f>G7/E7-1</f>
        <v>9.360251704247502E-2</v>
      </c>
      <c r="I7" s="261">
        <f>G7-E7</f>
        <v>1428</v>
      </c>
      <c r="J7" s="259">
        <f>G7/$G$6</f>
        <v>0.72250129915122119</v>
      </c>
      <c r="K7" s="258">
        <v>14538</v>
      </c>
      <c r="L7" s="262">
        <f t="shared" si="0"/>
        <v>-0.12862622872212903</v>
      </c>
      <c r="M7" s="263">
        <f t="shared" si="1"/>
        <v>-2146</v>
      </c>
      <c r="N7" s="259">
        <f>K7/$K$6</f>
        <v>0.72120250024804045</v>
      </c>
      <c r="O7" s="258">
        <v>14294</v>
      </c>
      <c r="P7" s="260">
        <f t="shared" si="2"/>
        <v>-1.6783601595817821E-2</v>
      </c>
      <c r="Q7" s="261">
        <f t="shared" si="3"/>
        <v>-244</v>
      </c>
      <c r="R7" s="260">
        <f t="shared" ref="R7:R10" si="5">O7/C7-1</f>
        <v>0.65229453242399726</v>
      </c>
      <c r="S7" s="261">
        <f t="shared" ref="S7:S10" si="6">O7-C7</f>
        <v>5643</v>
      </c>
      <c r="T7" s="259">
        <f>O7/$O$6</f>
        <v>0.67814783186260552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2454</v>
      </c>
      <c r="D8" s="264">
        <v>3553</v>
      </c>
      <c r="E8" s="264">
        <v>3911</v>
      </c>
      <c r="F8" s="265">
        <f t="shared" si="4"/>
        <v>0.1857604255723378</v>
      </c>
      <c r="G8" s="264">
        <v>5095</v>
      </c>
      <c r="H8" s="266">
        <f>IFERROR(G8/E8-1,"-")</f>
        <v>0.30273587317821526</v>
      </c>
      <c r="I8" s="267">
        <f t="shared" ref="I8:I12" si="7">G8-E8</f>
        <v>1184</v>
      </c>
      <c r="J8" s="265">
        <f t="shared" ref="J8:J12" si="8">G8/$G$6</f>
        <v>0.22063918240083147</v>
      </c>
      <c r="K8" s="264">
        <v>5493</v>
      </c>
      <c r="L8" s="268">
        <f>IFERROR(K8/G8-1,"-")</f>
        <v>7.811579980372918E-2</v>
      </c>
      <c r="M8" s="269">
        <f>IF(G8=0,"nd",K8-G8)</f>
        <v>398</v>
      </c>
      <c r="N8" s="270">
        <f t="shared" ref="N8:N12" si="9">K8/$K$6</f>
        <v>0.27249727155471776</v>
      </c>
      <c r="O8" s="264">
        <v>2273</v>
      </c>
      <c r="P8" s="268">
        <f>IFERROR(O8/K8-1,"-")</f>
        <v>-0.58620061896959763</v>
      </c>
      <c r="Q8" s="271">
        <f t="shared" si="3"/>
        <v>-3220</v>
      </c>
      <c r="R8" s="268">
        <f>IFERROR(O8/C8-1,"-")</f>
        <v>-7.3757131214343907E-2</v>
      </c>
      <c r="S8" s="271">
        <f t="shared" si="6"/>
        <v>-181</v>
      </c>
      <c r="T8" s="270">
        <f t="shared" ref="T8:T12" si="10">O8/$O$6</f>
        <v>0.10783755574532689</v>
      </c>
      <c r="V8" s="29"/>
      <c r="W8" s="81"/>
      <c r="AE8" s="1"/>
    </row>
    <row r="9" spans="1:31" s="4" customFormat="1" x14ac:dyDescent="0.25">
      <c r="B9" s="99" t="s">
        <v>63</v>
      </c>
      <c r="C9" s="264">
        <v>6197</v>
      </c>
      <c r="D9" s="264">
        <v>7032</v>
      </c>
      <c r="E9" s="264">
        <v>11345</v>
      </c>
      <c r="F9" s="270">
        <f t="shared" si="4"/>
        <v>0.53885247458915175</v>
      </c>
      <c r="G9" s="264">
        <v>11589</v>
      </c>
      <c r="H9" s="266">
        <f>IFERROR(G9/E9-1,"-")</f>
        <v>2.1507271925958582E-2</v>
      </c>
      <c r="I9" s="271">
        <f t="shared" si="7"/>
        <v>244</v>
      </c>
      <c r="J9" s="270">
        <f t="shared" si="8"/>
        <v>0.50186211675038972</v>
      </c>
      <c r="K9" s="264">
        <v>9045</v>
      </c>
      <c r="L9" s="268">
        <f>IFERROR(K9/G9-1,"-")</f>
        <v>-0.21951850893088276</v>
      </c>
      <c r="M9" s="269">
        <f>IF(G9=0,"nd",K9-G9)</f>
        <v>-2544</v>
      </c>
      <c r="N9" s="270">
        <f t="shared" si="9"/>
        <v>0.44870522869332274</v>
      </c>
      <c r="O9" s="264">
        <v>12021</v>
      </c>
      <c r="P9" s="268">
        <f t="shared" si="2"/>
        <v>0.32902155887230511</v>
      </c>
      <c r="Q9" s="271">
        <f t="shared" si="3"/>
        <v>2976</v>
      </c>
      <c r="R9" s="272">
        <f t="shared" si="5"/>
        <v>0.93980958528320158</v>
      </c>
      <c r="S9" s="271">
        <f t="shared" si="6"/>
        <v>5824</v>
      </c>
      <c r="T9" s="270">
        <f t="shared" si="10"/>
        <v>0.57031027611727869</v>
      </c>
      <c r="V9" s="29"/>
      <c r="W9" s="81"/>
      <c r="AE9" s="1"/>
    </row>
    <row r="10" spans="1:31" s="4" customFormat="1" x14ac:dyDescent="0.25">
      <c r="B10" s="257" t="s">
        <v>195</v>
      </c>
      <c r="C10" s="273">
        <v>2023</v>
      </c>
      <c r="D10" s="273">
        <v>5200</v>
      </c>
      <c r="E10" s="273">
        <v>5798</v>
      </c>
      <c r="F10" s="274">
        <f>IFERROR(E10/$E$6,"-")</f>
        <v>0.27538709983851051</v>
      </c>
      <c r="G10" s="273">
        <v>6408</v>
      </c>
      <c r="H10" s="262">
        <f>IFERROR(G10/E10-1,"-")</f>
        <v>0.10520869265263877</v>
      </c>
      <c r="I10" s="263">
        <f>IFERROR(G10-E10,"-")</f>
        <v>610</v>
      </c>
      <c r="J10" s="274">
        <f>IFERROR(G10/$G$6,"-")</f>
        <v>0.27749870084877881</v>
      </c>
      <c r="K10" s="273">
        <v>5620</v>
      </c>
      <c r="L10" s="262">
        <f>IFERROR(K10/G10-1,"-")</f>
        <v>-0.12297128589263417</v>
      </c>
      <c r="M10" s="263">
        <f>IFERROR(K10-G10,"-")</f>
        <v>-788</v>
      </c>
      <c r="N10" s="274">
        <f>IFERROR(K10/$K$6,"-")</f>
        <v>0.2787974997519595</v>
      </c>
      <c r="O10" s="273">
        <v>6784</v>
      </c>
      <c r="P10" s="262">
        <f>IFERROR(O10/K10-1,"-")</f>
        <v>0.20711743772241986</v>
      </c>
      <c r="Q10" s="263">
        <f>IFERROR(O10-K10,"-")</f>
        <v>1164</v>
      </c>
      <c r="R10" s="262">
        <f t="shared" si="5"/>
        <v>2.3534354918437965</v>
      </c>
      <c r="S10" s="263">
        <f t="shared" si="6"/>
        <v>4761</v>
      </c>
      <c r="T10" s="274">
        <f>IFERROR(O10/$O$6,"-")</f>
        <v>0.32185216813739442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321</v>
      </c>
      <c r="D11" s="264">
        <v>2022</v>
      </c>
      <c r="E11" s="264">
        <v>1693</v>
      </c>
      <c r="F11" s="270">
        <f t="shared" si="4"/>
        <v>8.0412273202241855E-2</v>
      </c>
      <c r="G11" s="264">
        <v>1985</v>
      </c>
      <c r="H11" s="272">
        <f t="shared" ref="H11:H12" si="11">G11/E11-1</f>
        <v>0.17247489663319548</v>
      </c>
      <c r="I11" s="271">
        <f t="shared" si="7"/>
        <v>292</v>
      </c>
      <c r="J11" s="270">
        <f t="shared" si="8"/>
        <v>8.5960505802875453E-2</v>
      </c>
      <c r="K11" s="264">
        <v>1535</v>
      </c>
      <c r="L11" s="268">
        <f>K11/G11-1</f>
        <v>-0.22670025188916876</v>
      </c>
      <c r="M11" s="271">
        <f t="shared" si="1"/>
        <v>-450</v>
      </c>
      <c r="N11" s="270">
        <f t="shared" si="9"/>
        <v>7.6148427423355494E-2</v>
      </c>
      <c r="O11" s="264">
        <v>0</v>
      </c>
      <c r="P11" s="272">
        <f t="shared" si="2"/>
        <v>-1</v>
      </c>
      <c r="Q11" s="271">
        <f t="shared" si="3"/>
        <v>-1535</v>
      </c>
      <c r="R11" s="272">
        <f t="shared" ref="R11:R12" si="12">O11/D11-1</f>
        <v>-1</v>
      </c>
      <c r="S11" s="271">
        <f t="shared" ref="S11:S12" si="13">O11-D11</f>
        <v>-2022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0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14.294 viajeros 
cuota: 67,8%</v>
      </c>
    </row>
    <row r="20" spans="1:27" x14ac:dyDescent="0.25">
      <c r="AA20" t="str">
        <f>CONCATENATE("Apartamentos: 
",FIXED(O10,0)," viajeros
cuota: ",FIXED(T10*100,1),"%")</f>
        <v>Apartamentos: 
6.784 viajeros
cuota: 32,2%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10674</v>
      </c>
      <c r="D134" s="240">
        <v>11021</v>
      </c>
      <c r="E134" s="240">
        <v>9118</v>
      </c>
      <c r="F134" s="240">
        <v>11280</v>
      </c>
      <c r="G134" s="241">
        <f>F134/E134-1</f>
        <v>0.23711340206185572</v>
      </c>
      <c r="H134" s="240">
        <f>F134-E134</f>
        <v>2162</v>
      </c>
      <c r="I134" s="241">
        <f>F134/F$134</f>
        <v>1</v>
      </c>
      <c r="J134" s="240">
        <v>10812</v>
      </c>
      <c r="K134" s="241">
        <f>J134/J$134</f>
        <v>1</v>
      </c>
      <c r="L134" s="241">
        <f>J134/F134-1</f>
        <v>-4.1489361702127692E-2</v>
      </c>
      <c r="M134" s="240">
        <f>J134-F134</f>
        <v>-468</v>
      </c>
      <c r="N134" s="241">
        <f>J134/D134-1</f>
        <v>-1.8963796388712484E-2</v>
      </c>
      <c r="O134" s="240">
        <f>J134-D134</f>
        <v>-209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8651</v>
      </c>
      <c r="D135" s="258">
        <v>8246</v>
      </c>
      <c r="E135" s="258">
        <v>6650</v>
      </c>
      <c r="F135" s="258">
        <v>8525</v>
      </c>
      <c r="G135" s="262">
        <f>IFERROR(F135/E135-1,"-")</f>
        <v>0.28195488721804507</v>
      </c>
      <c r="H135" s="258">
        <f t="shared" ref="H135:H138" si="14">F135-E135</f>
        <v>1875</v>
      </c>
      <c r="I135" s="260">
        <f>F135/F$134</f>
        <v>0.75576241134751776</v>
      </c>
      <c r="J135" s="258">
        <v>8441</v>
      </c>
      <c r="K135" s="259">
        <f t="shared" ref="K135:K138" si="15">J135/J$134</f>
        <v>0.78070662227155008</v>
      </c>
      <c r="L135" s="260">
        <f t="shared" ref="L135:L138" si="16">J135/F135-1</f>
        <v>-9.8533724340176265E-3</v>
      </c>
      <c r="M135" s="261">
        <f t="shared" ref="M135:M138" si="17">J135-F135</f>
        <v>-84</v>
      </c>
      <c r="N135" s="259">
        <f t="shared" ref="N135:N138" si="18">J135/D135-1</f>
        <v>2.364782925054576E-2</v>
      </c>
      <c r="O135" s="258">
        <f t="shared" ref="O135:O138" si="19">J135-D135</f>
        <v>195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2454</v>
      </c>
      <c r="D136" s="264">
        <v>0</v>
      </c>
      <c r="E136" s="264">
        <v>71</v>
      </c>
      <c r="F136" s="264">
        <v>0</v>
      </c>
      <c r="G136" s="268">
        <f t="shared" ref="G136:G138" si="20">IFERROR(F136/E136-1,"-")</f>
        <v>-1</v>
      </c>
      <c r="H136" s="264">
        <f t="shared" si="14"/>
        <v>-71</v>
      </c>
      <c r="I136" s="272">
        <f t="shared" ref="I136:I138" si="21">F136/F$134</f>
        <v>0</v>
      </c>
      <c r="J136" s="264">
        <v>0</v>
      </c>
      <c r="K136" s="270">
        <f t="shared" si="15"/>
        <v>0</v>
      </c>
      <c r="L136" s="272" t="e">
        <f t="shared" si="16"/>
        <v>#DIV/0!</v>
      </c>
      <c r="M136" s="271">
        <f t="shared" si="17"/>
        <v>0</v>
      </c>
      <c r="N136" s="270" t="e">
        <f t="shared" si="18"/>
        <v>#DIV/0!</v>
      </c>
      <c r="O136" s="264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8246</v>
      </c>
      <c r="E137" s="264">
        <v>6579</v>
      </c>
      <c r="F137" s="264">
        <v>8525</v>
      </c>
      <c r="G137" s="266">
        <f t="shared" si="20"/>
        <v>0.29578963368293043</v>
      </c>
      <c r="H137" s="264">
        <f t="shared" si="14"/>
        <v>1946</v>
      </c>
      <c r="I137" s="276">
        <f t="shared" si="21"/>
        <v>0.75576241134751776</v>
      </c>
      <c r="J137" s="264">
        <v>8441</v>
      </c>
      <c r="K137" s="270">
        <f t="shared" si="15"/>
        <v>0.78070662227155008</v>
      </c>
      <c r="L137" s="272">
        <f t="shared" si="16"/>
        <v>-9.8533724340176265E-3</v>
      </c>
      <c r="M137" s="271">
        <f t="shared" si="17"/>
        <v>-84</v>
      </c>
      <c r="N137" s="270">
        <f t="shared" si="18"/>
        <v>2.364782925054576E-2</v>
      </c>
      <c r="O137" s="264">
        <f t="shared" si="19"/>
        <v>195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715</v>
      </c>
      <c r="D138" s="258">
        <v>2775</v>
      </c>
      <c r="E138" s="258">
        <v>2468</v>
      </c>
      <c r="F138" s="258">
        <v>2755</v>
      </c>
      <c r="G138" s="262">
        <f t="shared" si="20"/>
        <v>0.11628849270664499</v>
      </c>
      <c r="H138" s="258">
        <f t="shared" si="14"/>
        <v>287</v>
      </c>
      <c r="I138" s="260">
        <f t="shared" si="21"/>
        <v>0.24423758865248227</v>
      </c>
      <c r="J138" s="258">
        <v>2371</v>
      </c>
      <c r="K138" s="259">
        <f t="shared" si="15"/>
        <v>0.21929337772844987</v>
      </c>
      <c r="L138" s="260">
        <f t="shared" si="16"/>
        <v>-0.13938294010889296</v>
      </c>
      <c r="M138" s="261">
        <f t="shared" si="17"/>
        <v>-384</v>
      </c>
      <c r="N138" s="259">
        <f t="shared" si="18"/>
        <v>-0.14558558558558554</v>
      </c>
      <c r="O138" s="258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2E8E7-01CA-4417-84FE-9B70DFE0993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2990</v>
      </c>
      <c r="D6" s="255">
        <v>7676</v>
      </c>
      <c r="E6" s="255">
        <v>6342</v>
      </c>
      <c r="F6" s="256">
        <f>E6/$E$6</f>
        <v>1</v>
      </c>
      <c r="G6" s="255">
        <v>7983</v>
      </c>
      <c r="H6" s="256">
        <f>G6/E6-1</f>
        <v>0.25875118259224217</v>
      </c>
      <c r="I6" s="255">
        <f>G6-E6</f>
        <v>1641</v>
      </c>
      <c r="J6" s="256">
        <f>G6/$G$6</f>
        <v>1</v>
      </c>
      <c r="K6" s="255">
        <v>6844</v>
      </c>
      <c r="L6" s="256">
        <f t="shared" ref="L6:L12" si="0">K6/G6-1</f>
        <v>-0.14267819115620695</v>
      </c>
      <c r="M6" s="255">
        <f t="shared" ref="M6:M12" si="1">K6-G6</f>
        <v>-1139</v>
      </c>
      <c r="N6" s="256">
        <f>K6/$K$6</f>
        <v>1</v>
      </c>
      <c r="O6" s="255">
        <v>8448</v>
      </c>
      <c r="P6" s="256">
        <f t="shared" ref="P6:P11" si="2">O6/K6-1</f>
        <v>0.23436586791350078</v>
      </c>
      <c r="Q6" s="255">
        <f t="shared" ref="Q6:Q12" si="3">O6-K6</f>
        <v>1604</v>
      </c>
      <c r="R6" s="256">
        <f>O6/C6-1</f>
        <v>1.8254180602006689</v>
      </c>
      <c r="S6" s="255">
        <f>O6-C6</f>
        <v>5458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2669</v>
      </c>
      <c r="D7" s="258">
        <v>5654</v>
      </c>
      <c r="E7" s="258">
        <v>4649</v>
      </c>
      <c r="F7" s="259">
        <f t="shared" ref="F7:F12" si="4">E7/$E$6</f>
        <v>0.73304951119520656</v>
      </c>
      <c r="G7" s="258">
        <v>5998</v>
      </c>
      <c r="H7" s="260">
        <f>G7/E7-1</f>
        <v>0.29016992901699301</v>
      </c>
      <c r="I7" s="261">
        <f>G7-E7</f>
        <v>1349</v>
      </c>
      <c r="J7" s="259">
        <f>G7/$G$6</f>
        <v>0.75134661154954274</v>
      </c>
      <c r="K7" s="258">
        <v>5309</v>
      </c>
      <c r="L7" s="262">
        <f t="shared" si="0"/>
        <v>-0.11487162387462491</v>
      </c>
      <c r="M7" s="263">
        <f t="shared" si="1"/>
        <v>-689</v>
      </c>
      <c r="N7" s="259">
        <f>K7/$K$6</f>
        <v>0.77571595558153128</v>
      </c>
      <c r="O7" s="258">
        <v>5958</v>
      </c>
      <c r="P7" s="260">
        <f t="shared" si="2"/>
        <v>0.12224524392540959</v>
      </c>
      <c r="Q7" s="261">
        <f t="shared" si="3"/>
        <v>649</v>
      </c>
      <c r="R7" s="260">
        <f t="shared" ref="R7:R10" si="5">O7/C7-1</f>
        <v>1.2322967403521918</v>
      </c>
      <c r="S7" s="261">
        <f t="shared" ref="S7:S10" si="6">O7-C7</f>
        <v>3289</v>
      </c>
      <c r="T7" s="259">
        <f>O7/$O$6</f>
        <v>0.70525568181818177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0</v>
      </c>
      <c r="D8" s="264">
        <v>0</v>
      </c>
      <c r="E8" s="264">
        <v>71</v>
      </c>
      <c r="F8" s="265">
        <f t="shared" si="4"/>
        <v>1.119520655944497E-2</v>
      </c>
      <c r="G8" s="264">
        <v>0</v>
      </c>
      <c r="H8" s="266">
        <f>IFERROR(G8/E8-1,"-")</f>
        <v>-1</v>
      </c>
      <c r="I8" s="267">
        <f t="shared" ref="I8:I12" si="7">G8-E8</f>
        <v>-71</v>
      </c>
      <c r="J8" s="265">
        <f t="shared" ref="J8:J12" si="8">G8/$G$6</f>
        <v>0</v>
      </c>
      <c r="K8" s="264">
        <v>0</v>
      </c>
      <c r="L8" s="268" t="str">
        <f>IFERROR(K8/G8-1,"-")</f>
        <v>-</v>
      </c>
      <c r="M8" s="269" t="str">
        <f>IF(G8=0,"nd",K8-G8)</f>
        <v>nd</v>
      </c>
      <c r="N8" s="270">
        <f t="shared" ref="N8:N12" si="9">K8/$K$6</f>
        <v>0</v>
      </c>
      <c r="O8" s="264">
        <v>0</v>
      </c>
      <c r="P8" s="268" t="str">
        <f>IFERROR(O8/K8-1,"-")</f>
        <v>-</v>
      </c>
      <c r="Q8" s="271">
        <f t="shared" si="3"/>
        <v>0</v>
      </c>
      <c r="R8" s="268" t="str">
        <f>IFERROR(O8/C8-1,"-")</f>
        <v>-</v>
      </c>
      <c r="S8" s="271">
        <f t="shared" si="6"/>
        <v>0</v>
      </c>
      <c r="T8" s="270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4">
        <v>2669</v>
      </c>
      <c r="D9" s="264">
        <v>3559</v>
      </c>
      <c r="E9" s="264">
        <v>4578</v>
      </c>
      <c r="F9" s="270">
        <f t="shared" si="4"/>
        <v>0.72185430463576161</v>
      </c>
      <c r="G9" s="264">
        <v>5998</v>
      </c>
      <c r="H9" s="266">
        <f>IFERROR(G9/E9-1,"-")</f>
        <v>0.31017911751856708</v>
      </c>
      <c r="I9" s="271">
        <f t="shared" si="7"/>
        <v>1420</v>
      </c>
      <c r="J9" s="270">
        <f t="shared" si="8"/>
        <v>0.75134661154954274</v>
      </c>
      <c r="K9" s="264">
        <v>5309</v>
      </c>
      <c r="L9" s="268">
        <f>IFERROR(K9/G9-1,"-")</f>
        <v>-0.11487162387462491</v>
      </c>
      <c r="M9" s="269">
        <f>IF(G9=0,"nd",K9-G9)</f>
        <v>-689</v>
      </c>
      <c r="N9" s="270">
        <f t="shared" si="9"/>
        <v>0.77571595558153128</v>
      </c>
      <c r="O9" s="264">
        <v>5958</v>
      </c>
      <c r="P9" s="268">
        <f t="shared" si="2"/>
        <v>0.12224524392540959</v>
      </c>
      <c r="Q9" s="271">
        <f t="shared" si="3"/>
        <v>649</v>
      </c>
      <c r="R9" s="272">
        <f t="shared" si="5"/>
        <v>1.2322967403521918</v>
      </c>
      <c r="S9" s="271">
        <f t="shared" si="6"/>
        <v>3289</v>
      </c>
      <c r="T9" s="270">
        <f t="shared" si="10"/>
        <v>0.70525568181818177</v>
      </c>
      <c r="V9" s="29"/>
      <c r="W9" s="81"/>
      <c r="AE9" s="1"/>
    </row>
    <row r="10" spans="1:31" s="4" customFormat="1" x14ac:dyDescent="0.25">
      <c r="B10" s="257" t="s">
        <v>195</v>
      </c>
      <c r="C10" s="273">
        <v>321</v>
      </c>
      <c r="D10" s="273">
        <v>2022</v>
      </c>
      <c r="E10" s="273">
        <v>1693</v>
      </c>
      <c r="F10" s="274">
        <f>IFERROR(E10/$E$6,"-")</f>
        <v>0.26695048880479344</v>
      </c>
      <c r="G10" s="273">
        <v>1985</v>
      </c>
      <c r="H10" s="262">
        <f>IFERROR(G10/E10-1,"-")</f>
        <v>0.17247489663319548</v>
      </c>
      <c r="I10" s="263">
        <f>IFERROR(G10-E10,"-")</f>
        <v>292</v>
      </c>
      <c r="J10" s="274">
        <f>IFERROR(G10/$G$6,"-")</f>
        <v>0.24865338845045723</v>
      </c>
      <c r="K10" s="273">
        <v>1535</v>
      </c>
      <c r="L10" s="262">
        <f>IFERROR(K10/G10-1,"-")</f>
        <v>-0.22670025188916876</v>
      </c>
      <c r="M10" s="263">
        <f>IFERROR(K10-G10,"-")</f>
        <v>-450</v>
      </c>
      <c r="N10" s="274">
        <f>IFERROR(K10/$K$6,"-")</f>
        <v>0.22428404441846872</v>
      </c>
      <c r="O10" s="273">
        <v>2490</v>
      </c>
      <c r="P10" s="262">
        <f>IFERROR(O10/K10-1,"-")</f>
        <v>0.62214983713355054</v>
      </c>
      <c r="Q10" s="263">
        <f>IFERROR(O10-K10,"-")</f>
        <v>955</v>
      </c>
      <c r="R10" s="262">
        <f t="shared" si="5"/>
        <v>6.7570093457943923</v>
      </c>
      <c r="S10" s="263">
        <f t="shared" si="6"/>
        <v>2169</v>
      </c>
      <c r="T10" s="274">
        <f>IFERROR(O10/$O$6,"-")</f>
        <v>0.29474431818181818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321</v>
      </c>
      <c r="D11" s="264">
        <v>2022</v>
      </c>
      <c r="E11" s="264">
        <v>1693</v>
      </c>
      <c r="F11" s="270">
        <f t="shared" si="4"/>
        <v>0.26695048880479344</v>
      </c>
      <c r="G11" s="264">
        <v>1985</v>
      </c>
      <c r="H11" s="272">
        <f t="shared" ref="H11:H12" si="11">G11/E11-1</f>
        <v>0.17247489663319548</v>
      </c>
      <c r="I11" s="271">
        <f t="shared" si="7"/>
        <v>292</v>
      </c>
      <c r="J11" s="270">
        <f t="shared" si="8"/>
        <v>0.24865338845045723</v>
      </c>
      <c r="K11" s="264">
        <v>1535</v>
      </c>
      <c r="L11" s="268">
        <f>K11/G11-1</f>
        <v>-0.22670025188916876</v>
      </c>
      <c r="M11" s="271">
        <f t="shared" si="1"/>
        <v>-450</v>
      </c>
      <c r="N11" s="270">
        <f t="shared" si="9"/>
        <v>0.22428404441846872</v>
      </c>
      <c r="O11" s="264">
        <v>0</v>
      </c>
      <c r="P11" s="272">
        <f t="shared" si="2"/>
        <v>-1</v>
      </c>
      <c r="Q11" s="271">
        <f t="shared" si="3"/>
        <v>-1535</v>
      </c>
      <c r="R11" s="272">
        <f t="shared" ref="R11:R12" si="12">O11/D11-1</f>
        <v>-1</v>
      </c>
      <c r="S11" s="271">
        <f t="shared" ref="S11:S12" si="13">O11-D11</f>
        <v>-2022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0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5.958 viajeros 
cuota: 70,5%</v>
      </c>
    </row>
    <row r="20" spans="27:27" x14ac:dyDescent="0.25">
      <c r="AA20" t="str">
        <f>CONCATENATE("Apartamentos: 
",FIXED(O10,0)," viajeros
cuota: ",FIXED(T10*100,1),"%")</f>
        <v>Apartamentos: 
2.490 viajeros
cuota: 29,5%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6781</v>
      </c>
      <c r="D134" s="240">
        <v>11021</v>
      </c>
      <c r="E134" s="240">
        <v>9118</v>
      </c>
      <c r="F134" s="240">
        <v>11280</v>
      </c>
      <c r="G134" s="241">
        <f>F134/E134-1</f>
        <v>0.23711340206185572</v>
      </c>
      <c r="H134" s="240">
        <f>F134-E134</f>
        <v>2162</v>
      </c>
      <c r="I134" s="241">
        <f>F134/F$134</f>
        <v>1</v>
      </c>
      <c r="J134" s="240">
        <v>10812</v>
      </c>
      <c r="K134" s="241">
        <f>J134/J$134</f>
        <v>1</v>
      </c>
      <c r="L134" s="241">
        <f>J134/F134-1</f>
        <v>-4.1489361702127692E-2</v>
      </c>
      <c r="M134" s="240">
        <f>J134-F134</f>
        <v>-468</v>
      </c>
      <c r="N134" s="241">
        <f>J134/D134-1</f>
        <v>-1.8963796388712484E-2</v>
      </c>
      <c r="O134" s="240">
        <f>J134-D134</f>
        <v>-209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6066</v>
      </c>
      <c r="D135" s="258">
        <v>8246</v>
      </c>
      <c r="E135" s="258">
        <v>6650</v>
      </c>
      <c r="F135" s="258">
        <v>8525</v>
      </c>
      <c r="G135" s="262">
        <f>IFERROR(F135/E135-1,"-")</f>
        <v>0.28195488721804507</v>
      </c>
      <c r="H135" s="258">
        <f t="shared" ref="H135:H138" si="14">F135-E135</f>
        <v>1875</v>
      </c>
      <c r="I135" s="260">
        <f>F135/F$134</f>
        <v>0.75576241134751776</v>
      </c>
      <c r="J135" s="258">
        <v>8441</v>
      </c>
      <c r="K135" s="259">
        <f t="shared" ref="K135:K138" si="15">J135/J$134</f>
        <v>0.78070662227155008</v>
      </c>
      <c r="L135" s="260">
        <f t="shared" ref="L135:L138" si="16">J135/F135-1</f>
        <v>-9.8533724340176265E-3</v>
      </c>
      <c r="M135" s="261">
        <f t="shared" ref="M135:M138" si="17">J135-F135</f>
        <v>-84</v>
      </c>
      <c r="N135" s="259">
        <f t="shared" ref="N135:N138" si="18">J135/D135-1</f>
        <v>2.364782925054576E-2</v>
      </c>
      <c r="O135" s="258">
        <f t="shared" ref="O135:O138" si="19">J135-D135</f>
        <v>195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0</v>
      </c>
      <c r="D136" s="264">
        <v>0</v>
      </c>
      <c r="E136" s="264">
        <v>71</v>
      </c>
      <c r="F136" s="264">
        <v>0</v>
      </c>
      <c r="G136" s="268">
        <f t="shared" ref="G136:G138" si="20">IFERROR(F136/E136-1,"-")</f>
        <v>-1</v>
      </c>
      <c r="H136" s="264">
        <f t="shared" si="14"/>
        <v>-71</v>
      </c>
      <c r="I136" s="272">
        <f t="shared" ref="I136:I138" si="21">F136/F$134</f>
        <v>0</v>
      </c>
      <c r="J136" s="264">
        <v>0</v>
      </c>
      <c r="K136" s="270">
        <f t="shared" si="15"/>
        <v>0</v>
      </c>
      <c r="L136" s="272" t="e">
        <f t="shared" si="16"/>
        <v>#DIV/0!</v>
      </c>
      <c r="M136" s="271">
        <f t="shared" si="17"/>
        <v>0</v>
      </c>
      <c r="N136" s="270" t="e">
        <f t="shared" si="18"/>
        <v>#DIV/0!</v>
      </c>
      <c r="O136" s="264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8246</v>
      </c>
      <c r="E137" s="264">
        <v>6579</v>
      </c>
      <c r="F137" s="264">
        <v>8525</v>
      </c>
      <c r="G137" s="266">
        <f t="shared" si="20"/>
        <v>0.29578963368293043</v>
      </c>
      <c r="H137" s="264">
        <f t="shared" si="14"/>
        <v>1946</v>
      </c>
      <c r="I137" s="276">
        <f t="shared" si="21"/>
        <v>0.75576241134751776</v>
      </c>
      <c r="J137" s="264">
        <v>8441</v>
      </c>
      <c r="K137" s="270">
        <f t="shared" si="15"/>
        <v>0.78070662227155008</v>
      </c>
      <c r="L137" s="272">
        <f t="shared" si="16"/>
        <v>-9.8533724340176265E-3</v>
      </c>
      <c r="M137" s="271">
        <f t="shared" si="17"/>
        <v>-84</v>
      </c>
      <c r="N137" s="270">
        <f t="shared" si="18"/>
        <v>2.364782925054576E-2</v>
      </c>
      <c r="O137" s="264">
        <f t="shared" si="19"/>
        <v>195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715</v>
      </c>
      <c r="D138" s="258">
        <v>2775</v>
      </c>
      <c r="E138" s="258">
        <v>2468</v>
      </c>
      <c r="F138" s="258">
        <v>2755</v>
      </c>
      <c r="G138" s="262">
        <f t="shared" si="20"/>
        <v>0.11628849270664499</v>
      </c>
      <c r="H138" s="258">
        <f t="shared" si="14"/>
        <v>287</v>
      </c>
      <c r="I138" s="260">
        <f t="shared" si="21"/>
        <v>0.24423758865248227</v>
      </c>
      <c r="J138" s="258">
        <v>2371</v>
      </c>
      <c r="K138" s="259">
        <f t="shared" si="15"/>
        <v>0.21929337772844987</v>
      </c>
      <c r="L138" s="260">
        <f t="shared" si="16"/>
        <v>-0.13938294010889296</v>
      </c>
      <c r="M138" s="261">
        <f t="shared" si="17"/>
        <v>-384</v>
      </c>
      <c r="N138" s="259">
        <f t="shared" si="18"/>
        <v>-0.14558558558558554</v>
      </c>
      <c r="O138" s="258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278D-E5E5-4129-8AB8-085727556CF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7684</v>
      </c>
      <c r="D6" s="255">
        <v>24748</v>
      </c>
      <c r="E6" s="255">
        <v>14712</v>
      </c>
      <c r="F6" s="256">
        <f>E6/$E$6</f>
        <v>1</v>
      </c>
      <c r="G6" s="255">
        <v>15109</v>
      </c>
      <c r="H6" s="256">
        <f>G6/E6-1</f>
        <v>2.6984774333877137E-2</v>
      </c>
      <c r="I6" s="255">
        <f>G6-E6</f>
        <v>397</v>
      </c>
      <c r="J6" s="256">
        <f>G6/$G$6</f>
        <v>1</v>
      </c>
      <c r="K6" s="255">
        <v>13314</v>
      </c>
      <c r="L6" s="256">
        <f t="shared" ref="L6:L12" si="0">K6/G6-1</f>
        <v>-0.11880336223442978</v>
      </c>
      <c r="M6" s="255">
        <f t="shared" ref="M6:M12" si="1">K6-G6</f>
        <v>-1795</v>
      </c>
      <c r="N6" s="256">
        <f>K6/$K$6</f>
        <v>1</v>
      </c>
      <c r="O6" s="255">
        <v>12630</v>
      </c>
      <c r="P6" s="256">
        <f t="shared" ref="P6:P11" si="2">O6/K6-1</f>
        <v>-5.1374493014871514E-2</v>
      </c>
      <c r="Q6" s="255">
        <f t="shared" ref="Q6:Q12" si="3">O6-K6</f>
        <v>-684</v>
      </c>
      <c r="R6" s="256">
        <f>O6/C6-1</f>
        <v>0.64367516918271739</v>
      </c>
      <c r="S6" s="255">
        <f>O6-C6</f>
        <v>4946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5982</v>
      </c>
      <c r="D7" s="258">
        <v>21570</v>
      </c>
      <c r="E7" s="258">
        <v>10607</v>
      </c>
      <c r="F7" s="259">
        <f t="shared" ref="F7:F12" si="4">E7/$E$6</f>
        <v>0.72097607395323549</v>
      </c>
      <c r="G7" s="258">
        <v>10686</v>
      </c>
      <c r="H7" s="260">
        <f>G7/E7-1</f>
        <v>7.4479117563872599E-3</v>
      </c>
      <c r="I7" s="261">
        <f>G7-E7</f>
        <v>79</v>
      </c>
      <c r="J7" s="259">
        <f>G7/$G$6</f>
        <v>0.70726057316831026</v>
      </c>
      <c r="K7" s="258">
        <v>9229</v>
      </c>
      <c r="L7" s="262">
        <f t="shared" si="0"/>
        <v>-0.13634662174808165</v>
      </c>
      <c r="M7" s="263">
        <f t="shared" si="1"/>
        <v>-1457</v>
      </c>
      <c r="N7" s="259">
        <f>K7/$K$6</f>
        <v>0.69318011116118372</v>
      </c>
      <c r="O7" s="258">
        <v>8336</v>
      </c>
      <c r="P7" s="260">
        <f t="shared" si="2"/>
        <v>-9.6760212374038312E-2</v>
      </c>
      <c r="Q7" s="261">
        <f t="shared" si="3"/>
        <v>-893</v>
      </c>
      <c r="R7" s="260">
        <f t="shared" ref="R7:R10" si="5">O7/C7-1</f>
        <v>0.39351387495820789</v>
      </c>
      <c r="S7" s="261">
        <f t="shared" ref="S7:S10" si="6">O7-C7</f>
        <v>2354</v>
      </c>
      <c r="T7" s="259">
        <f>O7/$O$6</f>
        <v>0.66001583531274743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2454</v>
      </c>
      <c r="D8" s="264">
        <v>3553</v>
      </c>
      <c r="E8" s="264">
        <v>3840</v>
      </c>
      <c r="F8" s="265">
        <f t="shared" si="4"/>
        <v>0.26101141924959215</v>
      </c>
      <c r="G8" s="264">
        <v>5095</v>
      </c>
      <c r="H8" s="266">
        <f>IFERROR(G8/E8-1,"-")</f>
        <v>0.32682291666666674</v>
      </c>
      <c r="I8" s="267">
        <f t="shared" ref="I8:I12" si="7">G8-E8</f>
        <v>1255</v>
      </c>
      <c r="J8" s="265">
        <f t="shared" ref="J8:J12" si="8">G8/$G$6</f>
        <v>0.33721622873783835</v>
      </c>
      <c r="K8" s="264">
        <v>5493</v>
      </c>
      <c r="L8" s="268">
        <f>IFERROR(K8/G8-1,"-")</f>
        <v>7.811579980372918E-2</v>
      </c>
      <c r="M8" s="269">
        <f>IF(G8=0,"nd",K8-G8)</f>
        <v>398</v>
      </c>
      <c r="N8" s="270">
        <f t="shared" ref="N8:N12" si="9">K8/$K$6</f>
        <v>0.41257323118521855</v>
      </c>
      <c r="O8" s="264">
        <v>2273</v>
      </c>
      <c r="P8" s="268">
        <f>IFERROR(O8/K8-1,"-")</f>
        <v>-0.58620061896959763</v>
      </c>
      <c r="Q8" s="271">
        <f t="shared" si="3"/>
        <v>-3220</v>
      </c>
      <c r="R8" s="268">
        <f>IFERROR(O8/C8-1,"-")</f>
        <v>-7.3757131214343907E-2</v>
      </c>
      <c r="S8" s="271">
        <f t="shared" si="6"/>
        <v>-181</v>
      </c>
      <c r="T8" s="270">
        <f t="shared" ref="T8:T12" si="10">O8/$O$6</f>
        <v>0.17996832937450516</v>
      </c>
      <c r="V8" s="29"/>
      <c r="W8" s="81"/>
      <c r="AE8" s="1"/>
    </row>
    <row r="9" spans="1:31" s="4" customFormat="1" x14ac:dyDescent="0.25">
      <c r="B9" s="99" t="s">
        <v>63</v>
      </c>
      <c r="C9" s="264">
        <v>3528</v>
      </c>
      <c r="D9" s="264">
        <v>3473</v>
      </c>
      <c r="E9" s="264">
        <v>6767</v>
      </c>
      <c r="F9" s="270">
        <f t="shared" si="4"/>
        <v>0.45996465470364328</v>
      </c>
      <c r="G9" s="264">
        <v>5591</v>
      </c>
      <c r="H9" s="266">
        <f>IFERROR(G9/E9-1,"-")</f>
        <v>-0.17378454263336784</v>
      </c>
      <c r="I9" s="271">
        <f t="shared" si="7"/>
        <v>-1176</v>
      </c>
      <c r="J9" s="270">
        <f t="shared" si="8"/>
        <v>0.37004434443047191</v>
      </c>
      <c r="K9" s="264">
        <v>3736</v>
      </c>
      <c r="L9" s="268">
        <f>IFERROR(K9/G9-1,"-")</f>
        <v>-0.33178322303702379</v>
      </c>
      <c r="M9" s="269">
        <f>IF(G9=0,"nd",K9-G9)</f>
        <v>-1855</v>
      </c>
      <c r="N9" s="270">
        <f t="shared" si="9"/>
        <v>0.28060687997596517</v>
      </c>
      <c r="O9" s="264">
        <v>6063</v>
      </c>
      <c r="P9" s="268">
        <f t="shared" si="2"/>
        <v>0.62285867237687365</v>
      </c>
      <c r="Q9" s="271">
        <f t="shared" si="3"/>
        <v>2327</v>
      </c>
      <c r="R9" s="272">
        <f t="shared" si="5"/>
        <v>0.71853741496598644</v>
      </c>
      <c r="S9" s="271">
        <f t="shared" si="6"/>
        <v>2535</v>
      </c>
      <c r="T9" s="270">
        <f t="shared" si="10"/>
        <v>0.4800475059382423</v>
      </c>
      <c r="V9" s="29"/>
      <c r="W9" s="81"/>
      <c r="AE9" s="1"/>
    </row>
    <row r="10" spans="1:31" s="4" customFormat="1" x14ac:dyDescent="0.25">
      <c r="B10" s="257" t="s">
        <v>195</v>
      </c>
      <c r="C10" s="273">
        <v>1702</v>
      </c>
      <c r="D10" s="273">
        <v>3178</v>
      </c>
      <c r="E10" s="273">
        <v>4105</v>
      </c>
      <c r="F10" s="274">
        <f>IFERROR(E10/$E$6,"-")</f>
        <v>0.27902392604676457</v>
      </c>
      <c r="G10" s="273">
        <v>4423</v>
      </c>
      <c r="H10" s="262">
        <f>IFERROR(G10/E10-1,"-")</f>
        <v>7.7466504263093761E-2</v>
      </c>
      <c r="I10" s="263">
        <f>IFERROR(G10-E10,"-")</f>
        <v>318</v>
      </c>
      <c r="J10" s="274">
        <f>IFERROR(G10/$G$6,"-")</f>
        <v>0.29273942683168974</v>
      </c>
      <c r="K10" s="273">
        <v>4085</v>
      </c>
      <c r="L10" s="262">
        <f>IFERROR(K10/G10-1,"-")</f>
        <v>-7.6418720325570844E-2</v>
      </c>
      <c r="M10" s="263">
        <f>IFERROR(K10-G10,"-")</f>
        <v>-338</v>
      </c>
      <c r="N10" s="274">
        <f>IFERROR(K10/$K$6,"-")</f>
        <v>0.30681988883881628</v>
      </c>
      <c r="O10" s="273">
        <v>4294</v>
      </c>
      <c r="P10" s="262">
        <f>IFERROR(O10/K10-1,"-")</f>
        <v>5.1162790697674376E-2</v>
      </c>
      <c r="Q10" s="263">
        <f>IFERROR(O10-K10,"-")</f>
        <v>209</v>
      </c>
      <c r="R10" s="262">
        <f t="shared" si="5"/>
        <v>1.5229142185663926</v>
      </c>
      <c r="S10" s="263">
        <f t="shared" si="6"/>
        <v>2592</v>
      </c>
      <c r="T10" s="274">
        <f>IFERROR(O10/$O$6,"-")</f>
        <v>0.33998416468725257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1702</v>
      </c>
      <c r="D11" s="264">
        <v>3178</v>
      </c>
      <c r="E11" s="264">
        <v>4105</v>
      </c>
      <c r="F11" s="270">
        <f t="shared" si="4"/>
        <v>0.27902392604676457</v>
      </c>
      <c r="G11" s="264">
        <v>4423</v>
      </c>
      <c r="H11" s="272">
        <f t="shared" ref="H11:H12" si="11">G11/E11-1</f>
        <v>7.7466504263093761E-2</v>
      </c>
      <c r="I11" s="271">
        <f t="shared" si="7"/>
        <v>318</v>
      </c>
      <c r="J11" s="270">
        <f t="shared" si="8"/>
        <v>0.29273942683168974</v>
      </c>
      <c r="K11" s="264">
        <v>4085</v>
      </c>
      <c r="L11" s="268">
        <f>K11/G11-1</f>
        <v>-7.6418720325570844E-2</v>
      </c>
      <c r="M11" s="271">
        <f t="shared" si="1"/>
        <v>-338</v>
      </c>
      <c r="N11" s="270">
        <f t="shared" si="9"/>
        <v>0.30681988883881628</v>
      </c>
      <c r="O11" s="264">
        <v>0</v>
      </c>
      <c r="P11" s="272">
        <f t="shared" si="2"/>
        <v>-1</v>
      </c>
      <c r="Q11" s="271">
        <f t="shared" si="3"/>
        <v>-4085</v>
      </c>
      <c r="R11" s="272">
        <f t="shared" ref="R11:R12" si="12">O11/D11-1</f>
        <v>-1</v>
      </c>
      <c r="S11" s="271">
        <f t="shared" ref="S11:S12" si="13">O11-D11</f>
        <v>-3178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0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8.336 viajeros 
cuota: 66,0%</v>
      </c>
    </row>
    <row r="20" spans="27:27" x14ac:dyDescent="0.25">
      <c r="AA20" t="str">
        <f>CONCATENATE("Apartamentos: 
",FIXED(O10,0)," viajeros
cuota: ",FIXED(T10*100,1),"%")</f>
        <v>Apartamentos: 
4.294 viajeros
cuota: 34,0%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20058</v>
      </c>
      <c r="D134" s="240">
        <v>34195</v>
      </c>
      <c r="E134" s="240">
        <v>19943</v>
      </c>
      <c r="F134" s="240">
        <v>20738</v>
      </c>
      <c r="G134" s="241">
        <f>F134/E134-1</f>
        <v>3.9863611292182632E-2</v>
      </c>
      <c r="H134" s="240">
        <f>F134-E134</f>
        <v>795</v>
      </c>
      <c r="I134" s="241">
        <f>F134/F$134</f>
        <v>1</v>
      </c>
      <c r="J134" s="240">
        <v>18376</v>
      </c>
      <c r="K134" s="241">
        <f>J134/J$134</f>
        <v>1</v>
      </c>
      <c r="L134" s="241">
        <f>J134/F134-1</f>
        <v>-0.1138971935577201</v>
      </c>
      <c r="M134" s="240">
        <f>J134-F134</f>
        <v>-2362</v>
      </c>
      <c r="N134" s="241">
        <f>J134/D134-1</f>
        <v>-0.46261149290831993</v>
      </c>
      <c r="O134" s="240">
        <f>J134-D134</f>
        <v>-15819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16366</v>
      </c>
      <c r="D135" s="258">
        <v>29524</v>
      </c>
      <c r="E135" s="258">
        <v>14679</v>
      </c>
      <c r="F135" s="258">
        <v>14638</v>
      </c>
      <c r="G135" s="262">
        <f>IFERROR(F135/E135-1,"-")</f>
        <v>-2.7931057973976658E-3</v>
      </c>
      <c r="H135" s="258">
        <f t="shared" ref="H135:H138" si="14">F135-E135</f>
        <v>-41</v>
      </c>
      <c r="I135" s="260">
        <f>F135/F$134</f>
        <v>0.70585398784839426</v>
      </c>
      <c r="J135" s="258">
        <v>13022</v>
      </c>
      <c r="K135" s="259">
        <f t="shared" ref="K135:K138" si="15">J135/J$134</f>
        <v>0.70864170657379189</v>
      </c>
      <c r="L135" s="260">
        <f t="shared" ref="L135:L138" si="16">J135/F135-1</f>
        <v>-0.11039759529990434</v>
      </c>
      <c r="M135" s="261">
        <f t="shared" ref="M135:M138" si="17">J135-F135</f>
        <v>-1616</v>
      </c>
      <c r="N135" s="259">
        <f t="shared" ref="N135:N138" si="18">J135/D135-1</f>
        <v>-0.55893510364449261</v>
      </c>
      <c r="O135" s="258">
        <f t="shared" ref="O135:O138" si="19">J135-D135</f>
        <v>-16502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0</v>
      </c>
      <c r="D136" s="264">
        <v>9339</v>
      </c>
      <c r="E136" s="264">
        <v>5415</v>
      </c>
      <c r="F136" s="264">
        <v>7999</v>
      </c>
      <c r="G136" s="268">
        <f t="shared" ref="G136:G138" si="20">IFERROR(F136/E136-1,"-")</f>
        <v>0.47719298245614028</v>
      </c>
      <c r="H136" s="264">
        <f t="shared" si="14"/>
        <v>2584</v>
      </c>
      <c r="I136" s="272">
        <f t="shared" ref="I136:I138" si="21">F136/F$134</f>
        <v>0.3857170411804417</v>
      </c>
      <c r="J136" s="264">
        <v>6701</v>
      </c>
      <c r="K136" s="270">
        <f t="shared" si="15"/>
        <v>0.364660426643448</v>
      </c>
      <c r="L136" s="272">
        <f t="shared" si="16"/>
        <v>-0.16227028378547315</v>
      </c>
      <c r="M136" s="271">
        <f t="shared" si="17"/>
        <v>-1298</v>
      </c>
      <c r="N136" s="270">
        <f t="shared" si="18"/>
        <v>-0.28247135667630363</v>
      </c>
      <c r="O136" s="264">
        <f t="shared" si="19"/>
        <v>-2638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20185</v>
      </c>
      <c r="E137" s="264">
        <v>9264</v>
      </c>
      <c r="F137" s="264">
        <v>6639</v>
      </c>
      <c r="G137" s="266">
        <f t="shared" si="20"/>
        <v>-0.28335492227979275</v>
      </c>
      <c r="H137" s="264">
        <f t="shared" si="14"/>
        <v>-2625</v>
      </c>
      <c r="I137" s="276">
        <f t="shared" si="21"/>
        <v>0.32013694666795256</v>
      </c>
      <c r="J137" s="264">
        <v>6321</v>
      </c>
      <c r="K137" s="270">
        <f t="shared" si="15"/>
        <v>0.34398127993034394</v>
      </c>
      <c r="L137" s="272">
        <f t="shared" si="16"/>
        <v>-4.7898779936737412E-2</v>
      </c>
      <c r="M137" s="271">
        <f t="shared" si="17"/>
        <v>-318</v>
      </c>
      <c r="N137" s="270">
        <f t="shared" si="18"/>
        <v>-0.68684666831805796</v>
      </c>
      <c r="O137" s="264">
        <f t="shared" si="19"/>
        <v>-13864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3692</v>
      </c>
      <c r="D138" s="258">
        <v>4671</v>
      </c>
      <c r="E138" s="258">
        <v>5264</v>
      </c>
      <c r="F138" s="258">
        <v>6100</v>
      </c>
      <c r="G138" s="262">
        <f t="shared" si="20"/>
        <v>0.15881458966565343</v>
      </c>
      <c r="H138" s="258">
        <f t="shared" si="14"/>
        <v>836</v>
      </c>
      <c r="I138" s="260">
        <f t="shared" si="21"/>
        <v>0.29414601215160574</v>
      </c>
      <c r="J138" s="258">
        <v>5354</v>
      </c>
      <c r="K138" s="259">
        <f t="shared" si="15"/>
        <v>0.29135829342620811</v>
      </c>
      <c r="L138" s="260">
        <f t="shared" si="16"/>
        <v>-0.12229508196721306</v>
      </c>
      <c r="M138" s="261">
        <f t="shared" si="17"/>
        <v>-746</v>
      </c>
      <c r="N138" s="259">
        <f t="shared" si="18"/>
        <v>0.14622136587454504</v>
      </c>
      <c r="O138" s="258">
        <f t="shared" si="19"/>
        <v>683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8E67-B682-4DB6-8FD3-F8324F28F1A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282431</v>
      </c>
      <c r="D6" s="255">
        <v>509135</v>
      </c>
      <c r="E6" s="255">
        <v>705987</v>
      </c>
      <c r="F6" s="256">
        <f>E6/$E$6</f>
        <v>1</v>
      </c>
      <c r="G6" s="255">
        <v>728517</v>
      </c>
      <c r="H6" s="256">
        <f>G6/E6-1</f>
        <v>3.1912768932005786E-2</v>
      </c>
      <c r="I6" s="255">
        <f>G6-E6</f>
        <v>22530</v>
      </c>
      <c r="J6" s="256">
        <f>G6/$G$6</f>
        <v>1</v>
      </c>
      <c r="K6" s="255">
        <v>733514</v>
      </c>
      <c r="L6" s="256">
        <f>K6/G6-1</f>
        <v>6.8591398690764915E-3</v>
      </c>
      <c r="M6" s="255">
        <f>K6-G6</f>
        <v>4997</v>
      </c>
      <c r="N6" s="256">
        <f>K6/$K$6</f>
        <v>1</v>
      </c>
      <c r="O6" s="255">
        <v>740840</v>
      </c>
      <c r="P6" s="256">
        <f>O6/K6-1</f>
        <v>9.9875394334667522E-3</v>
      </c>
      <c r="Q6" s="255">
        <f>O6-K6</f>
        <v>7326</v>
      </c>
      <c r="R6" s="256">
        <f>IFERROR(O6/C6-1,"-")</f>
        <v>1.6230831601346876</v>
      </c>
      <c r="S6" s="255">
        <f>O6-C6</f>
        <v>458409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51841</v>
      </c>
      <c r="D7" s="264">
        <v>181377</v>
      </c>
      <c r="E7" s="264">
        <v>152312</v>
      </c>
      <c r="F7" s="270">
        <f t="shared" ref="F7:F16" si="0">E7/$E$6</f>
        <v>0.21574334938178749</v>
      </c>
      <c r="G7" s="264">
        <v>130902</v>
      </c>
      <c r="H7" s="272">
        <f>G7/E7-1</f>
        <v>-0.14056673144597931</v>
      </c>
      <c r="I7" s="271">
        <f>G7-E7</f>
        <v>-21410</v>
      </c>
      <c r="J7" s="270">
        <f>G7/$G$6</f>
        <v>0.17968283512944791</v>
      </c>
      <c r="K7" s="264">
        <v>116116</v>
      </c>
      <c r="L7" s="272">
        <f>K7/G7-1</f>
        <v>-0.11295472949229191</v>
      </c>
      <c r="M7" s="271">
        <f>K7-G7</f>
        <v>-14786</v>
      </c>
      <c r="N7" s="270">
        <f>K7/$K$6</f>
        <v>0.15830100038990394</v>
      </c>
      <c r="O7" s="264">
        <v>105730</v>
      </c>
      <c r="P7" s="272">
        <f>O7/K7-1</f>
        <v>-8.9445037720899845E-2</v>
      </c>
      <c r="Q7" s="271">
        <f>O7-K7</f>
        <v>-10386</v>
      </c>
      <c r="R7" s="272">
        <f t="shared" ref="R7:R16" si="1">IFERROR(O7/C7-1,"-")</f>
        <v>1.0395054107752553</v>
      </c>
      <c r="S7" s="271">
        <f t="shared" ref="S7:S16" si="2">O7-C7</f>
        <v>53889</v>
      </c>
      <c r="T7" s="270">
        <f>O7/$O$6</f>
        <v>0.14271637600561524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27117</v>
      </c>
      <c r="D8" s="264">
        <v>53696</v>
      </c>
      <c r="E8" s="264">
        <v>89466</v>
      </c>
      <c r="F8" s="270">
        <f t="shared" si="0"/>
        <v>0.12672471306128866</v>
      </c>
      <c r="G8" s="264">
        <v>83652</v>
      </c>
      <c r="H8" s="272">
        <f t="shared" ref="H8:H16" si="3">G8/E8-1</f>
        <v>-6.4985581114613389E-2</v>
      </c>
      <c r="I8" s="271">
        <f t="shared" ref="I8:I16" si="4">G8-E8</f>
        <v>-5814</v>
      </c>
      <c r="J8" s="270">
        <f t="shared" ref="J8:J16" si="5">G8/$G$6</f>
        <v>0.11482504869481426</v>
      </c>
      <c r="K8" s="264">
        <v>80352</v>
      </c>
      <c r="L8" s="272">
        <f t="shared" ref="L8:L16" si="6">K8/G8-1</f>
        <v>-3.9449146463921947E-2</v>
      </c>
      <c r="M8" s="271">
        <f t="shared" ref="M8:M16" si="7">K8-G8</f>
        <v>-3300</v>
      </c>
      <c r="N8" s="270">
        <f t="shared" ref="N8:N16" si="8">K8/$K$6</f>
        <v>0.10954392145207863</v>
      </c>
      <c r="O8" s="264">
        <v>81062</v>
      </c>
      <c r="P8" s="272">
        <f t="shared" ref="P8:P16" si="9">O8/K8-1</f>
        <v>8.8361210673038038E-3</v>
      </c>
      <c r="Q8" s="271">
        <f t="shared" ref="Q8:Q16" si="10">O8-K8</f>
        <v>710</v>
      </c>
      <c r="R8" s="272">
        <f t="shared" si="1"/>
        <v>1.9893424788877825</v>
      </c>
      <c r="S8" s="271">
        <f t="shared" si="2"/>
        <v>53945</v>
      </c>
      <c r="T8" s="270">
        <f t="shared" ref="T8:T16" si="11">O8/$O$6</f>
        <v>0.10941903784892824</v>
      </c>
      <c r="V8" s="29"/>
      <c r="W8" s="81"/>
      <c r="AE8" s="1"/>
    </row>
    <row r="9" spans="1:31" s="4" customFormat="1" x14ac:dyDescent="0.25">
      <c r="B9" s="247" t="s">
        <v>48</v>
      </c>
      <c r="C9" s="264">
        <v>2013</v>
      </c>
      <c r="D9" s="264">
        <v>3305</v>
      </c>
      <c r="E9" s="264">
        <v>3711</v>
      </c>
      <c r="F9" s="265">
        <f t="shared" si="0"/>
        <v>5.2564707282145426E-3</v>
      </c>
      <c r="G9" s="264">
        <v>14682</v>
      </c>
      <c r="H9" s="276">
        <f t="shared" si="3"/>
        <v>2.9563459983831852</v>
      </c>
      <c r="I9" s="267">
        <f t="shared" si="4"/>
        <v>10971</v>
      </c>
      <c r="J9" s="265">
        <f t="shared" si="5"/>
        <v>2.015327027372045E-2</v>
      </c>
      <c r="K9" s="264">
        <v>7864</v>
      </c>
      <c r="L9" s="272">
        <f t="shared" si="6"/>
        <v>-0.46437815011578809</v>
      </c>
      <c r="M9" s="271">
        <f t="shared" si="7"/>
        <v>-6818</v>
      </c>
      <c r="N9" s="270">
        <f t="shared" si="8"/>
        <v>1.0720995100298017E-2</v>
      </c>
      <c r="O9" s="264">
        <v>5738</v>
      </c>
      <c r="P9" s="272">
        <f t="shared" si="9"/>
        <v>-0.27034587995930826</v>
      </c>
      <c r="Q9" s="271">
        <f t="shared" si="10"/>
        <v>-2126</v>
      </c>
      <c r="R9" s="272">
        <f t="shared" si="1"/>
        <v>1.8504719324391457</v>
      </c>
      <c r="S9" s="271">
        <f t="shared" si="2"/>
        <v>3725</v>
      </c>
      <c r="T9" s="270">
        <f t="shared" si="11"/>
        <v>7.7452621348739273E-3</v>
      </c>
      <c r="V9" s="29"/>
      <c r="W9" s="81"/>
      <c r="AE9" s="1"/>
    </row>
    <row r="10" spans="1:31" s="4" customFormat="1" x14ac:dyDescent="0.25">
      <c r="B10" s="247" t="s">
        <v>50</v>
      </c>
      <c r="C10" s="264">
        <v>61574</v>
      </c>
      <c r="D10" s="264">
        <v>99731</v>
      </c>
      <c r="E10" s="264">
        <v>234682</v>
      </c>
      <c r="F10" s="270">
        <f t="shared" si="0"/>
        <v>0.33241688586333745</v>
      </c>
      <c r="G10" s="264">
        <v>242862</v>
      </c>
      <c r="H10" s="272">
        <f t="shared" si="3"/>
        <v>3.4855677043829525E-2</v>
      </c>
      <c r="I10" s="271">
        <f t="shared" si="4"/>
        <v>8180</v>
      </c>
      <c r="J10" s="270">
        <f t="shared" si="5"/>
        <v>0.3333649043193227</v>
      </c>
      <c r="K10" s="264">
        <v>271228</v>
      </c>
      <c r="L10" s="272">
        <f t="shared" si="6"/>
        <v>0.11679884049377831</v>
      </c>
      <c r="M10" s="271">
        <f t="shared" si="7"/>
        <v>28366</v>
      </c>
      <c r="N10" s="270">
        <f t="shared" si="8"/>
        <v>0.36976526692060413</v>
      </c>
      <c r="O10" s="264">
        <v>283233</v>
      </c>
      <c r="P10" s="272">
        <f t="shared" si="9"/>
        <v>4.4261654401462902E-2</v>
      </c>
      <c r="Q10" s="271">
        <f t="shared" si="10"/>
        <v>12005</v>
      </c>
      <c r="R10" s="272">
        <f t="shared" si="1"/>
        <v>3.5998798194042942</v>
      </c>
      <c r="S10" s="271">
        <f t="shared" si="2"/>
        <v>221659</v>
      </c>
      <c r="T10" s="270">
        <f>O10/$O$6</f>
        <v>0.38231332001511797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15835</v>
      </c>
      <c r="D11" s="264">
        <v>31893</v>
      </c>
      <c r="E11" s="264">
        <v>32003</v>
      </c>
      <c r="F11" s="265">
        <f t="shared" si="0"/>
        <v>4.5330863032888705E-2</v>
      </c>
      <c r="G11" s="264">
        <v>38275</v>
      </c>
      <c r="H11" s="276">
        <f t="shared" si="3"/>
        <v>0.19598162672249475</v>
      </c>
      <c r="I11" s="267">
        <f t="shared" si="4"/>
        <v>6272</v>
      </c>
      <c r="J11" s="265">
        <f t="shared" si="5"/>
        <v>5.2538238640965136E-2</v>
      </c>
      <c r="K11" s="264">
        <v>34967</v>
      </c>
      <c r="L11" s="272">
        <f t="shared" si="6"/>
        <v>-8.6427171783148293E-2</v>
      </c>
      <c r="M11" s="271">
        <f t="shared" si="7"/>
        <v>-3308</v>
      </c>
      <c r="N11" s="270">
        <f t="shared" si="8"/>
        <v>4.7670528442538246E-2</v>
      </c>
      <c r="O11" s="264">
        <v>38450</v>
      </c>
      <c r="P11" s="272">
        <f t="shared" si="9"/>
        <v>9.9608202019046521E-2</v>
      </c>
      <c r="Q11" s="271">
        <f t="shared" si="10"/>
        <v>3483</v>
      </c>
      <c r="R11" s="272">
        <f t="shared" si="1"/>
        <v>1.4281654562677613</v>
      </c>
      <c r="S11" s="271">
        <f t="shared" si="2"/>
        <v>22615</v>
      </c>
      <c r="T11" s="270">
        <f t="shared" si="11"/>
        <v>5.1900545326926194E-2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31132</v>
      </c>
      <c r="D12" s="264">
        <v>57767</v>
      </c>
      <c r="E12" s="264">
        <v>84383</v>
      </c>
      <c r="F12" s="270">
        <f t="shared" si="0"/>
        <v>0.1195248637722791</v>
      </c>
      <c r="G12" s="264">
        <v>97014</v>
      </c>
      <c r="H12" s="272">
        <f t="shared" si="3"/>
        <v>0.14968654823838934</v>
      </c>
      <c r="I12" s="271">
        <f t="shared" si="4"/>
        <v>12631</v>
      </c>
      <c r="J12" s="270">
        <f t="shared" si="5"/>
        <v>0.13316641890305922</v>
      </c>
      <c r="K12" s="264">
        <v>101537</v>
      </c>
      <c r="L12" s="272">
        <f t="shared" si="6"/>
        <v>4.6622137011153031E-2</v>
      </c>
      <c r="M12" s="271">
        <f t="shared" si="7"/>
        <v>4523</v>
      </c>
      <c r="N12" s="270">
        <f t="shared" si="8"/>
        <v>0.13842544245917596</v>
      </c>
      <c r="O12" s="264">
        <v>116513</v>
      </c>
      <c r="P12" s="272">
        <f t="shared" si="9"/>
        <v>0.14749303209667408</v>
      </c>
      <c r="Q12" s="271">
        <f t="shared" si="10"/>
        <v>14976</v>
      </c>
      <c r="R12" s="272">
        <f t="shared" si="1"/>
        <v>2.7425478607220866</v>
      </c>
      <c r="S12" s="271">
        <f t="shared" si="2"/>
        <v>85381</v>
      </c>
      <c r="T12" s="270">
        <f t="shared" si="11"/>
        <v>0.15727147562226662</v>
      </c>
      <c r="V12" s="29"/>
      <c r="W12" s="81"/>
      <c r="AE12" s="1"/>
    </row>
    <row r="13" spans="1:31" s="4" customFormat="1" x14ac:dyDescent="0.25">
      <c r="B13" s="247" t="s">
        <v>51</v>
      </c>
      <c r="C13" s="264">
        <v>9589</v>
      </c>
      <c r="D13" s="264">
        <v>10854</v>
      </c>
      <c r="E13" s="264">
        <v>21277</v>
      </c>
      <c r="F13" s="265">
        <f t="shared" si="0"/>
        <v>3.0137948715769552E-2</v>
      </c>
      <c r="G13" s="264">
        <v>26478</v>
      </c>
      <c r="H13" s="276">
        <f t="shared" si="3"/>
        <v>0.24444235559524374</v>
      </c>
      <c r="I13" s="267">
        <f t="shared" si="4"/>
        <v>5201</v>
      </c>
      <c r="J13" s="265">
        <f t="shared" si="5"/>
        <v>3.6345068131560417E-2</v>
      </c>
      <c r="K13" s="264">
        <v>22061</v>
      </c>
      <c r="L13" s="272">
        <f t="shared" si="6"/>
        <v>-0.16681773547851042</v>
      </c>
      <c r="M13" s="271">
        <f t="shared" si="7"/>
        <v>-4417</v>
      </c>
      <c r="N13" s="270">
        <f t="shared" si="8"/>
        <v>3.0075772241565941E-2</v>
      </c>
      <c r="O13" s="264">
        <v>22038</v>
      </c>
      <c r="P13" s="272">
        <f t="shared" si="9"/>
        <v>-1.0425638003717097E-3</v>
      </c>
      <c r="Q13" s="271">
        <f t="shared" si="10"/>
        <v>-23</v>
      </c>
      <c r="R13" s="272">
        <f t="shared" si="1"/>
        <v>1.2982584211075192</v>
      </c>
      <c r="S13" s="271">
        <f t="shared" si="2"/>
        <v>12449</v>
      </c>
      <c r="T13" s="270">
        <f t="shared" si="11"/>
        <v>2.9747313859942767E-2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10674</v>
      </c>
      <c r="D14" s="264">
        <v>32424</v>
      </c>
      <c r="E14" s="264">
        <v>21054</v>
      </c>
      <c r="F14" s="270">
        <f t="shared" si="0"/>
        <v>2.9822078876806515E-2</v>
      </c>
      <c r="G14" s="264">
        <v>23092</v>
      </c>
      <c r="H14" s="272">
        <f t="shared" si="3"/>
        <v>9.6798708083974505E-2</v>
      </c>
      <c r="I14" s="271">
        <f t="shared" si="4"/>
        <v>2038</v>
      </c>
      <c r="J14" s="270">
        <f t="shared" si="5"/>
        <v>3.1697269933302859E-2</v>
      </c>
      <c r="K14" s="264">
        <v>20158</v>
      </c>
      <c r="L14" s="272">
        <f t="shared" si="6"/>
        <v>-0.12705698943357002</v>
      </c>
      <c r="M14" s="271">
        <f t="shared" si="7"/>
        <v>-2934</v>
      </c>
      <c r="N14" s="270">
        <f t="shared" si="8"/>
        <v>2.7481411397737465E-2</v>
      </c>
      <c r="O14" s="264">
        <v>21078</v>
      </c>
      <c r="P14" s="272">
        <f t="shared" si="9"/>
        <v>4.5639448357972068E-2</v>
      </c>
      <c r="Q14" s="271">
        <f t="shared" si="10"/>
        <v>920</v>
      </c>
      <c r="R14" s="272">
        <f t="shared" si="1"/>
        <v>0.97470489038785835</v>
      </c>
      <c r="S14" s="271">
        <f t="shared" si="2"/>
        <v>10404</v>
      </c>
      <c r="T14" s="270">
        <f t="shared" si="11"/>
        <v>2.8451487500674909E-2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11442</v>
      </c>
      <c r="D15" s="264">
        <v>14930</v>
      </c>
      <c r="E15" s="264">
        <v>28193</v>
      </c>
      <c r="F15" s="265">
        <f t="shared" si="0"/>
        <v>3.9934163093654697E-2</v>
      </c>
      <c r="G15" s="264">
        <v>30315</v>
      </c>
      <c r="H15" s="276">
        <f t="shared" si="3"/>
        <v>7.5266910225942674E-2</v>
      </c>
      <c r="I15" s="267">
        <f t="shared" si="4"/>
        <v>2122</v>
      </c>
      <c r="J15" s="265">
        <f t="shared" si="5"/>
        <v>4.1611932185522095E-2</v>
      </c>
      <c r="K15" s="264">
        <v>41744</v>
      </c>
      <c r="L15" s="272">
        <f t="shared" si="6"/>
        <v>0.37700808180768597</v>
      </c>
      <c r="M15" s="271">
        <f t="shared" si="7"/>
        <v>11429</v>
      </c>
      <c r="N15" s="270">
        <f t="shared" si="8"/>
        <v>5.6909615903718264E-2</v>
      </c>
      <c r="O15" s="264">
        <v>30368</v>
      </c>
      <c r="P15" s="272">
        <f t="shared" si="9"/>
        <v>-0.27251820620927558</v>
      </c>
      <c r="Q15" s="271">
        <f t="shared" si="10"/>
        <v>-11376</v>
      </c>
      <c r="R15" s="272">
        <f t="shared" si="1"/>
        <v>1.6540814542912079</v>
      </c>
      <c r="S15" s="271">
        <f t="shared" si="2"/>
        <v>18926</v>
      </c>
      <c r="T15" s="270">
        <f t="shared" si="11"/>
        <v>4.099130716483991E-2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61214</v>
      </c>
      <c r="D16" s="264">
        <f>D6-SUM(D7:D15)</f>
        <v>23158</v>
      </c>
      <c r="E16" s="264">
        <f>E6-SUM(E7:E15)</f>
        <v>38906</v>
      </c>
      <c r="F16" s="270">
        <f t="shared" si="0"/>
        <v>5.5108663473973314E-2</v>
      </c>
      <c r="G16" s="264">
        <f>G6-SUM(G7:G15)</f>
        <v>41245</v>
      </c>
      <c r="H16" s="272">
        <f t="shared" si="3"/>
        <v>6.0119261810517743E-2</v>
      </c>
      <c r="I16" s="271">
        <f t="shared" si="4"/>
        <v>2339</v>
      </c>
      <c r="J16" s="270">
        <f t="shared" si="5"/>
        <v>5.6615013788284971E-2</v>
      </c>
      <c r="K16" s="264">
        <f>K6-SUM(K7:K15)</f>
        <v>37487</v>
      </c>
      <c r="L16" s="272">
        <f t="shared" si="6"/>
        <v>-9.1114074433264691E-2</v>
      </c>
      <c r="M16" s="271">
        <f t="shared" si="7"/>
        <v>-3758</v>
      </c>
      <c r="N16" s="270">
        <f t="shared" si="8"/>
        <v>5.110604569237942E-2</v>
      </c>
      <c r="O16" s="264">
        <f>O6-SUM(O7:O15)</f>
        <v>36630</v>
      </c>
      <c r="P16" s="272">
        <f t="shared" si="9"/>
        <v>-2.2861258569637499E-2</v>
      </c>
      <c r="Q16" s="271">
        <f t="shared" si="10"/>
        <v>-857</v>
      </c>
      <c r="R16" s="272">
        <f t="shared" si="1"/>
        <v>-0.40160747541412101</v>
      </c>
      <c r="S16" s="271">
        <f t="shared" si="2"/>
        <v>-24584</v>
      </c>
      <c r="T16" s="270">
        <f t="shared" si="11"/>
        <v>4.944387452081421E-2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756DF-570E-4593-884F-B5C3A64CC85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162991</v>
      </c>
      <c r="D6" s="255">
        <v>227881</v>
      </c>
      <c r="E6" s="255">
        <v>401631</v>
      </c>
      <c r="F6" s="256">
        <f>E6/$E$6</f>
        <v>1</v>
      </c>
      <c r="G6" s="255">
        <v>425404</v>
      </c>
      <c r="H6" s="256">
        <f>G6/E6-1</f>
        <v>5.9191148093648227E-2</v>
      </c>
      <c r="I6" s="255">
        <f>G6-E6</f>
        <v>23773</v>
      </c>
      <c r="J6" s="256">
        <f>G6/$G$6</f>
        <v>1</v>
      </c>
      <c r="K6" s="255">
        <v>436787</v>
      </c>
      <c r="L6" s="256">
        <f>K6/G6-1</f>
        <v>2.6758093482901035E-2</v>
      </c>
      <c r="M6" s="255">
        <f>K6-G6</f>
        <v>11383</v>
      </c>
      <c r="N6" s="256">
        <f>K6/$K$6</f>
        <v>1</v>
      </c>
      <c r="O6" s="255">
        <v>452320</v>
      </c>
      <c r="P6" s="256">
        <f>O6/K6-1</f>
        <v>3.5561955827439817E-2</v>
      </c>
      <c r="Q6" s="255">
        <f>O6-K6</f>
        <v>15533</v>
      </c>
      <c r="R6" s="256">
        <f>IFERROR(O6/C6-1,"-")</f>
        <v>1.775122552778988</v>
      </c>
      <c r="S6" s="255">
        <f>O6-C6</f>
        <v>289329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24286</v>
      </c>
      <c r="D7" s="264">
        <v>82985</v>
      </c>
      <c r="E7" s="264">
        <v>86269</v>
      </c>
      <c r="F7" s="270">
        <f t="shared" ref="F7:F16" si="0">E7/$E$6</f>
        <v>0.21479666659197125</v>
      </c>
      <c r="G7" s="264">
        <v>74723</v>
      </c>
      <c r="H7" s="272">
        <f>G7/E7-1</f>
        <v>-0.13383718369286768</v>
      </c>
      <c r="I7" s="271">
        <f>G7-E7</f>
        <v>-11546</v>
      </c>
      <c r="J7" s="270">
        <f>G7/$G$6</f>
        <v>0.17565185094639449</v>
      </c>
      <c r="K7" s="264">
        <v>71166</v>
      </c>
      <c r="L7" s="272">
        <f>K7/G7-1</f>
        <v>-4.7602478487212774E-2</v>
      </c>
      <c r="M7" s="271">
        <f>K7-G7</f>
        <v>-3557</v>
      </c>
      <c r="N7" s="270">
        <f>K7/$K$6</f>
        <v>0.16293067330300581</v>
      </c>
      <c r="O7" s="264">
        <v>56847</v>
      </c>
      <c r="P7" s="272">
        <f>O7/K7-1</f>
        <v>-0.20120563190287499</v>
      </c>
      <c r="Q7" s="271">
        <f>O7-K7</f>
        <v>-14319</v>
      </c>
      <c r="R7" s="272">
        <f t="shared" ref="R7:R16" si="1">IFERROR(O7/C7-1,"-")</f>
        <v>1.3407312855142881</v>
      </c>
      <c r="S7" s="271">
        <f t="shared" ref="S7:S16" si="2">O7-C7</f>
        <v>32561</v>
      </c>
      <c r="T7" s="270">
        <f>O7/$O$6</f>
        <v>0.12567872302794481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15074</v>
      </c>
      <c r="D8" s="264">
        <v>20665</v>
      </c>
      <c r="E8" s="264">
        <v>51989</v>
      </c>
      <c r="F8" s="270">
        <f t="shared" si="0"/>
        <v>0.12944468927946298</v>
      </c>
      <c r="G8" s="264">
        <v>46271</v>
      </c>
      <c r="H8" s="272">
        <f t="shared" ref="H8:H16" si="3">G8/E8-1</f>
        <v>-0.10998480447787029</v>
      </c>
      <c r="I8" s="271">
        <f t="shared" ref="I8:I16" si="4">G8-E8</f>
        <v>-5718</v>
      </c>
      <c r="J8" s="270">
        <f t="shared" ref="J8:J16" si="5">G8/$G$6</f>
        <v>0.10876954612556534</v>
      </c>
      <c r="K8" s="264">
        <v>43579</v>
      </c>
      <c r="L8" s="272">
        <f t="shared" ref="L8:L16" si="6">K8/G8-1</f>
        <v>-5.8178988999589398E-2</v>
      </c>
      <c r="M8" s="271">
        <f t="shared" ref="M8:M16" si="7">K8-G8</f>
        <v>-2692</v>
      </c>
      <c r="N8" s="270">
        <f t="shared" ref="N8:N16" si="8">K8/$K$6</f>
        <v>9.9771742290864884E-2</v>
      </c>
      <c r="O8" s="264">
        <v>45768</v>
      </c>
      <c r="P8" s="272">
        <f t="shared" ref="P8:P16" si="9">O8/K8-1</f>
        <v>5.0230615663507727E-2</v>
      </c>
      <c r="Q8" s="271">
        <f t="shared" ref="Q8:Q16" si="10">O8-K8</f>
        <v>2189</v>
      </c>
      <c r="R8" s="272">
        <f t="shared" si="1"/>
        <v>2.0362213082128169</v>
      </c>
      <c r="S8" s="271">
        <f t="shared" si="2"/>
        <v>30694</v>
      </c>
      <c r="T8" s="270">
        <f t="shared" ref="T8:T16" si="11">O8/$O$6</f>
        <v>0.10118500176865936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1634</v>
      </c>
      <c r="E9" s="264">
        <v>1808</v>
      </c>
      <c r="F9" s="265">
        <f t="shared" si="0"/>
        <v>4.50164454437033E-3</v>
      </c>
      <c r="G9" s="264">
        <v>3786</v>
      </c>
      <c r="H9" s="276">
        <f t="shared" si="3"/>
        <v>1.0940265486725664</v>
      </c>
      <c r="I9" s="267">
        <f t="shared" si="4"/>
        <v>1978</v>
      </c>
      <c r="J9" s="265">
        <f t="shared" si="5"/>
        <v>8.899775272446897E-3</v>
      </c>
      <c r="K9" s="264">
        <v>2602</v>
      </c>
      <c r="L9" s="272">
        <f t="shared" si="6"/>
        <v>-0.31273111463285785</v>
      </c>
      <c r="M9" s="271">
        <f t="shared" si="7"/>
        <v>-1184</v>
      </c>
      <c r="N9" s="270">
        <f t="shared" si="8"/>
        <v>5.9571370027038349E-3</v>
      </c>
      <c r="O9" s="264">
        <v>2425</v>
      </c>
      <c r="P9" s="272">
        <f t="shared" si="9"/>
        <v>-6.8024596464258291E-2</v>
      </c>
      <c r="Q9" s="271">
        <f t="shared" si="10"/>
        <v>-177</v>
      </c>
      <c r="R9" s="272">
        <f t="shared" si="1"/>
        <v>3.1452991452991457</v>
      </c>
      <c r="S9" s="271">
        <f t="shared" si="2"/>
        <v>1840</v>
      </c>
      <c r="T9" s="270">
        <f t="shared" si="11"/>
        <v>5.361248673505483E-3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48691</v>
      </c>
      <c r="D10" s="264">
        <v>62274</v>
      </c>
      <c r="E10" s="264">
        <v>166478</v>
      </c>
      <c r="F10" s="270">
        <f t="shared" si="0"/>
        <v>0.41450485644783397</v>
      </c>
      <c r="G10" s="264">
        <v>177967</v>
      </c>
      <c r="H10" s="272">
        <f t="shared" si="3"/>
        <v>6.9012121721789166E-2</v>
      </c>
      <c r="I10" s="271">
        <f t="shared" si="4"/>
        <v>11489</v>
      </c>
      <c r="J10" s="270">
        <f t="shared" si="5"/>
        <v>0.41834820547056445</v>
      </c>
      <c r="K10" s="264">
        <v>192817</v>
      </c>
      <c r="L10" s="272">
        <f t="shared" si="6"/>
        <v>8.3442435957228112E-2</v>
      </c>
      <c r="M10" s="271">
        <f t="shared" si="7"/>
        <v>14850</v>
      </c>
      <c r="N10" s="270">
        <f t="shared" si="8"/>
        <v>0.44144399902011738</v>
      </c>
      <c r="O10" s="264">
        <v>212659</v>
      </c>
      <c r="P10" s="272">
        <f t="shared" si="9"/>
        <v>0.10290586410949243</v>
      </c>
      <c r="Q10" s="271">
        <f t="shared" si="10"/>
        <v>19842</v>
      </c>
      <c r="R10" s="272">
        <f t="shared" si="1"/>
        <v>3.3675217185927586</v>
      </c>
      <c r="S10" s="271">
        <f t="shared" si="2"/>
        <v>163968</v>
      </c>
      <c r="T10" s="270">
        <f>O10/$O$6</f>
        <v>0.47015166253979485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14075</v>
      </c>
      <c r="D11" s="264">
        <v>13146</v>
      </c>
      <c r="E11" s="264">
        <v>20322</v>
      </c>
      <c r="F11" s="265">
        <f t="shared" si="0"/>
        <v>5.0598683866534204E-2</v>
      </c>
      <c r="G11" s="264">
        <v>23017</v>
      </c>
      <c r="H11" s="276">
        <f t="shared" si="3"/>
        <v>0.13261490010825705</v>
      </c>
      <c r="I11" s="267">
        <f t="shared" si="4"/>
        <v>2695</v>
      </c>
      <c r="J11" s="265">
        <f t="shared" si="5"/>
        <v>5.4106214328027008E-2</v>
      </c>
      <c r="K11" s="264">
        <v>23606</v>
      </c>
      <c r="L11" s="272">
        <f t="shared" si="6"/>
        <v>2.5589781465872985E-2</v>
      </c>
      <c r="M11" s="271">
        <f t="shared" si="7"/>
        <v>589</v>
      </c>
      <c r="N11" s="270">
        <f t="shared" si="8"/>
        <v>5.4044648764729718E-2</v>
      </c>
      <c r="O11" s="264">
        <v>24169</v>
      </c>
      <c r="P11" s="272">
        <f t="shared" si="9"/>
        <v>2.3849868677454866E-2</v>
      </c>
      <c r="Q11" s="271">
        <f t="shared" si="10"/>
        <v>563</v>
      </c>
      <c r="R11" s="272">
        <f t="shared" si="1"/>
        <v>0.71715808170515105</v>
      </c>
      <c r="S11" s="271">
        <f t="shared" si="2"/>
        <v>10094</v>
      </c>
      <c r="T11" s="270">
        <f t="shared" si="11"/>
        <v>5.3433409975238766E-2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16211</v>
      </c>
      <c r="D12" s="264">
        <v>28149</v>
      </c>
      <c r="E12" s="264">
        <v>40360</v>
      </c>
      <c r="F12" s="270">
        <f t="shared" si="0"/>
        <v>0.10049025100154121</v>
      </c>
      <c r="G12" s="264">
        <v>53032</v>
      </c>
      <c r="H12" s="272">
        <f t="shared" si="3"/>
        <v>0.31397423191278495</v>
      </c>
      <c r="I12" s="271">
        <f t="shared" si="4"/>
        <v>12672</v>
      </c>
      <c r="J12" s="270">
        <f t="shared" si="5"/>
        <v>0.12466267359968407</v>
      </c>
      <c r="K12" s="264">
        <v>52211</v>
      </c>
      <c r="L12" s="272">
        <f t="shared" si="6"/>
        <v>-1.5481218886709947E-2</v>
      </c>
      <c r="M12" s="271">
        <f t="shared" si="7"/>
        <v>-821</v>
      </c>
      <c r="N12" s="270">
        <f t="shared" si="8"/>
        <v>0.11953423522220212</v>
      </c>
      <c r="O12" s="264">
        <v>54552</v>
      </c>
      <c r="P12" s="272">
        <f t="shared" si="9"/>
        <v>4.4837294822930085E-2</v>
      </c>
      <c r="Q12" s="271">
        <f t="shared" si="10"/>
        <v>2341</v>
      </c>
      <c r="R12" s="272">
        <f t="shared" si="1"/>
        <v>2.3651224477206836</v>
      </c>
      <c r="S12" s="271">
        <f t="shared" si="2"/>
        <v>38341</v>
      </c>
      <c r="T12" s="270">
        <f t="shared" si="11"/>
        <v>0.12060488149982314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4338</v>
      </c>
      <c r="D13" s="264">
        <v>5340</v>
      </c>
      <c r="E13" s="264">
        <v>11063</v>
      </c>
      <c r="F13" s="265">
        <f t="shared" si="0"/>
        <v>2.7545184510159824E-2</v>
      </c>
      <c r="G13" s="264">
        <v>17875</v>
      </c>
      <c r="H13" s="276">
        <f t="shared" si="3"/>
        <v>0.61574618096357225</v>
      </c>
      <c r="I13" s="267">
        <f t="shared" si="4"/>
        <v>6812</v>
      </c>
      <c r="J13" s="265">
        <f t="shared" si="5"/>
        <v>4.2018880875591205E-2</v>
      </c>
      <c r="K13" s="264">
        <v>15605</v>
      </c>
      <c r="L13" s="272">
        <f t="shared" si="6"/>
        <v>-0.12699300699300697</v>
      </c>
      <c r="M13" s="271">
        <f t="shared" si="7"/>
        <v>-2270</v>
      </c>
      <c r="N13" s="270">
        <f t="shared" si="8"/>
        <v>3.5726795898229573E-2</v>
      </c>
      <c r="O13" s="264">
        <v>14220</v>
      </c>
      <c r="P13" s="272">
        <f t="shared" si="9"/>
        <v>-8.8753604613905801E-2</v>
      </c>
      <c r="Q13" s="271">
        <f t="shared" si="10"/>
        <v>-1385</v>
      </c>
      <c r="R13" s="272">
        <f t="shared" si="1"/>
        <v>2.2780082987551866</v>
      </c>
      <c r="S13" s="271">
        <f t="shared" si="2"/>
        <v>9882</v>
      </c>
      <c r="T13" s="270">
        <f t="shared" si="11"/>
        <v>3.1437920056597096E-2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2990</v>
      </c>
      <c r="D14" s="264">
        <v>7676</v>
      </c>
      <c r="E14" s="264">
        <v>6342</v>
      </c>
      <c r="F14" s="270">
        <f t="shared" si="0"/>
        <v>1.5790613772343271E-2</v>
      </c>
      <c r="G14" s="264">
        <v>7983</v>
      </c>
      <c r="H14" s="272">
        <f t="shared" si="3"/>
        <v>0.25875118259224217</v>
      </c>
      <c r="I14" s="271">
        <f t="shared" si="4"/>
        <v>1641</v>
      </c>
      <c r="J14" s="270">
        <f t="shared" si="5"/>
        <v>1.8765690966704593E-2</v>
      </c>
      <c r="K14" s="264">
        <v>6844</v>
      </c>
      <c r="L14" s="272">
        <f t="shared" si="6"/>
        <v>-0.14267819115620695</v>
      </c>
      <c r="M14" s="271">
        <f t="shared" si="7"/>
        <v>-1139</v>
      </c>
      <c r="N14" s="270">
        <f t="shared" si="8"/>
        <v>1.5668964506727535E-2</v>
      </c>
      <c r="O14" s="264">
        <v>8448</v>
      </c>
      <c r="P14" s="272">
        <f t="shared" si="9"/>
        <v>0.23436586791350078</v>
      </c>
      <c r="Q14" s="271">
        <f t="shared" si="10"/>
        <v>1604</v>
      </c>
      <c r="R14" s="272">
        <f t="shared" si="1"/>
        <v>1.8254180602006689</v>
      </c>
      <c r="S14" s="271">
        <f t="shared" si="2"/>
        <v>5458</v>
      </c>
      <c r="T14" s="270">
        <f t="shared" si="11"/>
        <v>1.867704280155642E-2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7354</v>
      </c>
      <c r="D15" s="264">
        <v>1344</v>
      </c>
      <c r="E15" s="264">
        <v>5704</v>
      </c>
      <c r="F15" s="265">
        <f t="shared" si="0"/>
        <v>1.4202090974053297E-2</v>
      </c>
      <c r="G15" s="264">
        <v>9147</v>
      </c>
      <c r="H15" s="276">
        <f t="shared" si="3"/>
        <v>0.60361150070126235</v>
      </c>
      <c r="I15" s="267">
        <f t="shared" si="4"/>
        <v>3443</v>
      </c>
      <c r="J15" s="265">
        <f t="shared" si="5"/>
        <v>2.1501913475190641E-2</v>
      </c>
      <c r="K15" s="264">
        <v>15926</v>
      </c>
      <c r="L15" s="272">
        <f t="shared" si="6"/>
        <v>0.74111730622061889</v>
      </c>
      <c r="M15" s="271">
        <f t="shared" si="7"/>
        <v>6779</v>
      </c>
      <c r="N15" s="270">
        <f t="shared" si="8"/>
        <v>3.6461707880500106E-2</v>
      </c>
      <c r="O15" s="264">
        <v>19163</v>
      </c>
      <c r="P15" s="272">
        <f t="shared" si="9"/>
        <v>0.20325254301142781</v>
      </c>
      <c r="Q15" s="271">
        <f t="shared" si="10"/>
        <v>3237</v>
      </c>
      <c r="R15" s="272">
        <f t="shared" si="1"/>
        <v>1.6057927658417186</v>
      </c>
      <c r="S15" s="271">
        <f t="shared" si="2"/>
        <v>11809</v>
      </c>
      <c r="T15" s="270">
        <f t="shared" si="11"/>
        <v>4.2366024053767243E-2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29387</v>
      </c>
      <c r="D16" s="264">
        <f>D6-SUM(D7:D15)</f>
        <v>4668</v>
      </c>
      <c r="E16" s="264">
        <f>E6-SUM(E7:E15)</f>
        <v>11296</v>
      </c>
      <c r="F16" s="270">
        <f t="shared" si="0"/>
        <v>2.8125319011729672E-2</v>
      </c>
      <c r="G16" s="264">
        <f>G6-SUM(G7:G15)</f>
        <v>11603</v>
      </c>
      <c r="H16" s="272">
        <f t="shared" si="3"/>
        <v>2.7177762039660047E-2</v>
      </c>
      <c r="I16" s="271">
        <f t="shared" si="4"/>
        <v>307</v>
      </c>
      <c r="J16" s="270">
        <f t="shared" si="5"/>
        <v>2.7275248939831312E-2</v>
      </c>
      <c r="K16" s="264">
        <f>K6-SUM(K7:K15)</f>
        <v>12431</v>
      </c>
      <c r="L16" s="272">
        <f t="shared" si="6"/>
        <v>7.1360854951305619E-2</v>
      </c>
      <c r="M16" s="271">
        <f t="shared" si="7"/>
        <v>828</v>
      </c>
      <c r="N16" s="270">
        <f t="shared" si="8"/>
        <v>2.8460096110919052E-2</v>
      </c>
      <c r="O16" s="264">
        <f>O6-SUM(O7:O15)</f>
        <v>14069</v>
      </c>
      <c r="P16" s="272">
        <f t="shared" si="9"/>
        <v>0.1317673558040382</v>
      </c>
      <c r="Q16" s="271">
        <f t="shared" si="10"/>
        <v>1638</v>
      </c>
      <c r="R16" s="272">
        <f t="shared" si="1"/>
        <v>-0.52125089325211826</v>
      </c>
      <c r="S16" s="271">
        <f t="shared" si="2"/>
        <v>-15318</v>
      </c>
      <c r="T16" s="270">
        <f t="shared" si="11"/>
        <v>3.1104085603112841E-2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671F7-313F-42E9-BDC3-ECF691B9B1E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119440</v>
      </c>
      <c r="D6" s="255">
        <v>281254</v>
      </c>
      <c r="E6" s="255">
        <v>304356</v>
      </c>
      <c r="F6" s="256">
        <f>E6/$E$6</f>
        <v>1</v>
      </c>
      <c r="G6" s="255">
        <v>303113</v>
      </c>
      <c r="H6" s="256">
        <f>G6/E6-1</f>
        <v>-4.0840331716804901E-3</v>
      </c>
      <c r="I6" s="255">
        <f>G6-E6</f>
        <v>-1243</v>
      </c>
      <c r="J6" s="256">
        <f>G6/$G$6</f>
        <v>1</v>
      </c>
      <c r="K6" s="255">
        <v>296727</v>
      </c>
      <c r="L6" s="256">
        <f>K6/G6-1</f>
        <v>-2.1068050529010618E-2</v>
      </c>
      <c r="M6" s="255">
        <f>K6-G6</f>
        <v>-6386</v>
      </c>
      <c r="N6" s="256">
        <f>K6/$K$6</f>
        <v>1</v>
      </c>
      <c r="O6" s="255">
        <v>288520</v>
      </c>
      <c r="P6" s="256">
        <f>O6/K6-1</f>
        <v>-2.765842002918506E-2</v>
      </c>
      <c r="Q6" s="255">
        <f>O6-K6</f>
        <v>-8207</v>
      </c>
      <c r="R6" s="256">
        <f>IFERROR(O6/C6-1,"-")</f>
        <v>1.4156061620897522</v>
      </c>
      <c r="S6" s="255">
        <f>O6-C6</f>
        <v>169080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27555</v>
      </c>
      <c r="D7" s="264">
        <v>98392</v>
      </c>
      <c r="E7" s="264">
        <v>66043</v>
      </c>
      <c r="F7" s="270">
        <f t="shared" ref="F7:F16" si="0">E7/$E$6</f>
        <v>0.21699260077015076</v>
      </c>
      <c r="G7" s="264">
        <v>56179</v>
      </c>
      <c r="H7" s="272">
        <f>G7/E7-1</f>
        <v>-0.14935723695168301</v>
      </c>
      <c r="I7" s="271">
        <f>G7-E7</f>
        <v>-9864</v>
      </c>
      <c r="J7" s="270">
        <f>G7/$G$6</f>
        <v>0.18534012068106615</v>
      </c>
      <c r="K7" s="264">
        <v>44950</v>
      </c>
      <c r="L7" s="272">
        <f>K7/G7-1</f>
        <v>-0.19987895832962499</v>
      </c>
      <c r="M7" s="271">
        <f>K7-G7</f>
        <v>-11229</v>
      </c>
      <c r="N7" s="270">
        <f>K7/$K$6</f>
        <v>0.15148604609624336</v>
      </c>
      <c r="O7" s="264">
        <v>48883</v>
      </c>
      <c r="P7" s="272">
        <f>O7/K7-1</f>
        <v>8.7497219132369297E-2</v>
      </c>
      <c r="Q7" s="271">
        <f>O7-K7</f>
        <v>3933</v>
      </c>
      <c r="R7" s="272">
        <f t="shared" ref="R7:R16" si="1">IFERROR(O7/C7-1,"-")</f>
        <v>0.77401560515332979</v>
      </c>
      <c r="S7" s="271">
        <f t="shared" ref="S7:S16" si="2">O7-C7</f>
        <v>21328</v>
      </c>
      <c r="T7" s="270">
        <f>O7/$O$6</f>
        <v>0.1694267295161514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12043</v>
      </c>
      <c r="D8" s="264">
        <v>33031</v>
      </c>
      <c r="E8" s="264">
        <v>37477</v>
      </c>
      <c r="F8" s="270">
        <f t="shared" si="0"/>
        <v>0.12313540722049179</v>
      </c>
      <c r="G8" s="264">
        <v>37381</v>
      </c>
      <c r="H8" s="272">
        <f t="shared" ref="H8:H16" si="3">G8/E8-1</f>
        <v>-2.5615710969394412E-3</v>
      </c>
      <c r="I8" s="271">
        <f t="shared" ref="I8:I16" si="4">G8-E8</f>
        <v>-96</v>
      </c>
      <c r="J8" s="270">
        <f t="shared" ref="J8:J16" si="5">G8/$G$6</f>
        <v>0.12332364497728569</v>
      </c>
      <c r="K8" s="264">
        <v>36773</v>
      </c>
      <c r="L8" s="272">
        <f t="shared" ref="L8:L16" si="6">K8/G8-1</f>
        <v>-1.626494743318796E-2</v>
      </c>
      <c r="M8" s="271">
        <f t="shared" ref="M8:M16" si="7">K8-G8</f>
        <v>-608</v>
      </c>
      <c r="N8" s="270">
        <f t="shared" ref="N8:N16" si="8">K8/$K$6</f>
        <v>0.12392872910116033</v>
      </c>
      <c r="O8" s="264">
        <v>35294</v>
      </c>
      <c r="P8" s="272">
        <f t="shared" ref="P8:P16" si="9">O8/K8-1</f>
        <v>-4.0219726429717495E-2</v>
      </c>
      <c r="Q8" s="271">
        <f t="shared" ref="Q8:Q16" si="10">O8-K8</f>
        <v>-1479</v>
      </c>
      <c r="R8" s="272">
        <f t="shared" si="1"/>
        <v>1.9306651166652826</v>
      </c>
      <c r="S8" s="271">
        <f t="shared" si="2"/>
        <v>23251</v>
      </c>
      <c r="T8" s="270">
        <f t="shared" ref="T8:T16" si="11">O8/$O$6</f>
        <v>0.12232774157770691</v>
      </c>
      <c r="V8" s="29"/>
      <c r="W8" s="81"/>
      <c r="AE8" s="1"/>
    </row>
    <row r="9" spans="1:31" s="4" customFormat="1" x14ac:dyDescent="0.25">
      <c r="B9" s="247" t="s">
        <v>48</v>
      </c>
      <c r="C9" s="264">
        <v>1428</v>
      </c>
      <c r="D9" s="264">
        <v>1671</v>
      </c>
      <c r="E9" s="264">
        <v>1903</v>
      </c>
      <c r="F9" s="265">
        <f t="shared" si="0"/>
        <v>6.2525463601834693E-3</v>
      </c>
      <c r="G9" s="264">
        <v>10896</v>
      </c>
      <c r="H9" s="276">
        <f t="shared" si="3"/>
        <v>4.7256962690488704</v>
      </c>
      <c r="I9" s="267">
        <f t="shared" si="4"/>
        <v>8993</v>
      </c>
      <c r="J9" s="265">
        <f t="shared" si="5"/>
        <v>3.5946990066410875E-2</v>
      </c>
      <c r="K9" s="264">
        <v>5262</v>
      </c>
      <c r="L9" s="272">
        <f t="shared" si="6"/>
        <v>-0.51707048458149774</v>
      </c>
      <c r="M9" s="271">
        <f t="shared" si="7"/>
        <v>-5634</v>
      </c>
      <c r="N9" s="270">
        <f t="shared" si="8"/>
        <v>1.7733472181500166E-2</v>
      </c>
      <c r="O9" s="264">
        <v>3313</v>
      </c>
      <c r="P9" s="272">
        <f t="shared" si="9"/>
        <v>-0.37039148612694794</v>
      </c>
      <c r="Q9" s="271">
        <f t="shared" si="10"/>
        <v>-1949</v>
      </c>
      <c r="R9" s="272">
        <f t="shared" si="1"/>
        <v>1.320028011204482</v>
      </c>
      <c r="S9" s="271">
        <f t="shared" si="2"/>
        <v>1885</v>
      </c>
      <c r="T9" s="270">
        <f t="shared" si="11"/>
        <v>1.1482739498128379E-2</v>
      </c>
      <c r="V9" s="29"/>
      <c r="W9" s="81"/>
      <c r="AE9" s="1"/>
    </row>
    <row r="10" spans="1:31" s="4" customFormat="1" x14ac:dyDescent="0.25">
      <c r="B10" s="247" t="s">
        <v>50</v>
      </c>
      <c r="C10" s="264">
        <v>12883</v>
      </c>
      <c r="D10" s="264">
        <v>37457</v>
      </c>
      <c r="E10" s="264">
        <v>68204</v>
      </c>
      <c r="F10" s="270">
        <f t="shared" si="0"/>
        <v>0.22409283864947627</v>
      </c>
      <c r="G10" s="264">
        <v>64895</v>
      </c>
      <c r="H10" s="272">
        <f t="shared" si="3"/>
        <v>-4.8516216057709172E-2</v>
      </c>
      <c r="I10" s="271">
        <f t="shared" si="4"/>
        <v>-3309</v>
      </c>
      <c r="J10" s="270">
        <f t="shared" si="5"/>
        <v>0.21409507345445428</v>
      </c>
      <c r="K10" s="264">
        <v>78411</v>
      </c>
      <c r="L10" s="272">
        <f t="shared" si="6"/>
        <v>0.20827490561676565</v>
      </c>
      <c r="M10" s="271">
        <f t="shared" si="7"/>
        <v>13516</v>
      </c>
      <c r="N10" s="270">
        <f t="shared" si="8"/>
        <v>0.26425300023253701</v>
      </c>
      <c r="O10" s="264">
        <v>70574</v>
      </c>
      <c r="P10" s="272">
        <f t="shared" si="9"/>
        <v>-9.9947711418040819E-2</v>
      </c>
      <c r="Q10" s="271">
        <f t="shared" si="10"/>
        <v>-7837</v>
      </c>
      <c r="R10" s="272">
        <f t="shared" si="1"/>
        <v>4.4780718776682447</v>
      </c>
      <c r="S10" s="271">
        <f t="shared" si="2"/>
        <v>57691</v>
      </c>
      <c r="T10" s="270">
        <f>O10/$O$6</f>
        <v>0.24460695965617635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1760</v>
      </c>
      <c r="D11" s="264">
        <v>18747</v>
      </c>
      <c r="E11" s="264">
        <v>11681</v>
      </c>
      <c r="F11" s="265">
        <f t="shared" si="0"/>
        <v>3.8379397810458807E-2</v>
      </c>
      <c r="G11" s="264">
        <v>15258</v>
      </c>
      <c r="H11" s="276">
        <f t="shared" si="3"/>
        <v>0.30622378221042723</v>
      </c>
      <c r="I11" s="267">
        <f t="shared" si="4"/>
        <v>3577</v>
      </c>
      <c r="J11" s="265">
        <f t="shared" si="5"/>
        <v>5.0337662851807741E-2</v>
      </c>
      <c r="K11" s="264">
        <v>11361</v>
      </c>
      <c r="L11" s="272">
        <f t="shared" si="6"/>
        <v>-0.25540699960676372</v>
      </c>
      <c r="M11" s="271">
        <f t="shared" si="7"/>
        <v>-3897</v>
      </c>
      <c r="N11" s="270">
        <f t="shared" si="8"/>
        <v>3.8287719014447621E-2</v>
      </c>
      <c r="O11" s="264">
        <v>14281</v>
      </c>
      <c r="P11" s="272">
        <f t="shared" si="9"/>
        <v>0.25701962855382443</v>
      </c>
      <c r="Q11" s="271">
        <f t="shared" si="10"/>
        <v>2920</v>
      </c>
      <c r="R11" s="272">
        <f t="shared" si="1"/>
        <v>7.1142045454545446</v>
      </c>
      <c r="S11" s="271">
        <f t="shared" si="2"/>
        <v>12521</v>
      </c>
      <c r="T11" s="270">
        <f t="shared" si="11"/>
        <v>4.9497435186468874E-2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14921</v>
      </c>
      <c r="D12" s="264">
        <v>29618</v>
      </c>
      <c r="E12" s="264">
        <v>44023</v>
      </c>
      <c r="F12" s="270">
        <f t="shared" si="0"/>
        <v>0.14464311529918911</v>
      </c>
      <c r="G12" s="264">
        <v>43982</v>
      </c>
      <c r="H12" s="272">
        <f t="shared" si="3"/>
        <v>-9.3133134952183561E-4</v>
      </c>
      <c r="I12" s="271">
        <f t="shared" si="4"/>
        <v>-41</v>
      </c>
      <c r="J12" s="270">
        <f t="shared" si="5"/>
        <v>0.14510100193657152</v>
      </c>
      <c r="K12" s="264">
        <v>49326</v>
      </c>
      <c r="L12" s="272">
        <f t="shared" si="6"/>
        <v>0.12150425173934787</v>
      </c>
      <c r="M12" s="271">
        <f t="shared" si="7"/>
        <v>5344</v>
      </c>
      <c r="N12" s="270">
        <f t="shared" si="8"/>
        <v>0.16623360867059619</v>
      </c>
      <c r="O12" s="264">
        <v>61961</v>
      </c>
      <c r="P12" s="272">
        <f t="shared" si="9"/>
        <v>0.25615294165348912</v>
      </c>
      <c r="Q12" s="271">
        <f t="shared" si="10"/>
        <v>12635</v>
      </c>
      <c r="R12" s="272">
        <f t="shared" si="1"/>
        <v>3.1526037128878759</v>
      </c>
      <c r="S12" s="271">
        <f t="shared" si="2"/>
        <v>47040</v>
      </c>
      <c r="T12" s="270">
        <f t="shared" si="11"/>
        <v>0.21475460973242755</v>
      </c>
      <c r="V12" s="29"/>
      <c r="W12" s="81"/>
      <c r="AE12" s="1"/>
    </row>
    <row r="13" spans="1:31" s="4" customFormat="1" x14ac:dyDescent="0.25">
      <c r="B13" s="247" t="s">
        <v>51</v>
      </c>
      <c r="C13" s="264">
        <v>5251</v>
      </c>
      <c r="D13" s="264">
        <v>5514</v>
      </c>
      <c r="E13" s="264">
        <v>10214</v>
      </c>
      <c r="F13" s="265">
        <f t="shared" si="0"/>
        <v>3.3559384405104552E-2</v>
      </c>
      <c r="G13" s="264">
        <v>8603</v>
      </c>
      <c r="H13" s="276">
        <f t="shared" si="3"/>
        <v>-0.15772469159976499</v>
      </c>
      <c r="I13" s="267">
        <f t="shared" si="4"/>
        <v>-1611</v>
      </c>
      <c r="J13" s="265">
        <f t="shared" si="5"/>
        <v>2.8382154510034212E-2</v>
      </c>
      <c r="K13" s="264">
        <v>6456</v>
      </c>
      <c r="L13" s="272">
        <f t="shared" si="6"/>
        <v>-0.24956410554457742</v>
      </c>
      <c r="M13" s="271">
        <f t="shared" si="7"/>
        <v>-2147</v>
      </c>
      <c r="N13" s="270">
        <f t="shared" si="8"/>
        <v>2.1757372938761892E-2</v>
      </c>
      <c r="O13" s="264">
        <v>7818</v>
      </c>
      <c r="P13" s="272">
        <f t="shared" si="9"/>
        <v>0.2109665427509293</v>
      </c>
      <c r="Q13" s="271">
        <f t="shared" si="10"/>
        <v>1362</v>
      </c>
      <c r="R13" s="272">
        <f t="shared" si="1"/>
        <v>0.48885926490192344</v>
      </c>
      <c r="S13" s="271">
        <f t="shared" si="2"/>
        <v>2567</v>
      </c>
      <c r="T13" s="270">
        <f t="shared" si="11"/>
        <v>2.7096908359905726E-2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7684</v>
      </c>
      <c r="D14" s="264">
        <v>24748</v>
      </c>
      <c r="E14" s="264">
        <v>14712</v>
      </c>
      <c r="F14" s="270">
        <f t="shared" si="0"/>
        <v>4.8338130347356387E-2</v>
      </c>
      <c r="G14" s="264">
        <v>15109</v>
      </c>
      <c r="H14" s="272">
        <f t="shared" si="3"/>
        <v>2.6984774333877137E-2</v>
      </c>
      <c r="I14" s="271">
        <f t="shared" si="4"/>
        <v>397</v>
      </c>
      <c r="J14" s="270">
        <f t="shared" si="5"/>
        <v>4.9846097000128667E-2</v>
      </c>
      <c r="K14" s="264">
        <v>13314</v>
      </c>
      <c r="L14" s="272">
        <f t="shared" si="6"/>
        <v>-0.11880336223442978</v>
      </c>
      <c r="M14" s="271">
        <f t="shared" si="7"/>
        <v>-1795</v>
      </c>
      <c r="N14" s="270">
        <f t="shared" si="8"/>
        <v>4.4869526534491298E-2</v>
      </c>
      <c r="O14" s="264">
        <v>12630</v>
      </c>
      <c r="P14" s="272">
        <f t="shared" si="9"/>
        <v>-5.1374493014871514E-2</v>
      </c>
      <c r="Q14" s="271">
        <f t="shared" si="10"/>
        <v>-684</v>
      </c>
      <c r="R14" s="272">
        <f t="shared" si="1"/>
        <v>0.64367516918271739</v>
      </c>
      <c r="S14" s="271">
        <f t="shared" si="2"/>
        <v>4946</v>
      </c>
      <c r="T14" s="270">
        <f t="shared" si="11"/>
        <v>4.3775128240676558E-2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4088</v>
      </c>
      <c r="D15" s="264">
        <v>13586</v>
      </c>
      <c r="E15" s="264">
        <v>22489</v>
      </c>
      <c r="F15" s="265">
        <f t="shared" si="0"/>
        <v>7.3890444085216E-2</v>
      </c>
      <c r="G15" s="264">
        <v>21168</v>
      </c>
      <c r="H15" s="276">
        <f t="shared" si="3"/>
        <v>-5.8739828360531821E-2</v>
      </c>
      <c r="I15" s="267">
        <f t="shared" si="4"/>
        <v>-1321</v>
      </c>
      <c r="J15" s="265">
        <f t="shared" si="5"/>
        <v>6.9835341935185882E-2</v>
      </c>
      <c r="K15" s="264">
        <v>25818</v>
      </c>
      <c r="L15" s="272">
        <f t="shared" si="6"/>
        <v>0.21967120181405897</v>
      </c>
      <c r="M15" s="271">
        <f t="shared" si="7"/>
        <v>4650</v>
      </c>
      <c r="N15" s="270">
        <f t="shared" si="8"/>
        <v>8.7009271148227152E-2</v>
      </c>
      <c r="O15" s="264">
        <v>11205</v>
      </c>
      <c r="P15" s="272">
        <f t="shared" si="9"/>
        <v>-0.56600046479200561</v>
      </c>
      <c r="Q15" s="271">
        <f t="shared" si="10"/>
        <v>-14613</v>
      </c>
      <c r="R15" s="272">
        <f t="shared" si="1"/>
        <v>1.7409491193737767</v>
      </c>
      <c r="S15" s="271">
        <f t="shared" si="2"/>
        <v>7117</v>
      </c>
      <c r="T15" s="270">
        <f t="shared" si="11"/>
        <v>3.8836129211146542E-2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31827</v>
      </c>
      <c r="D16" s="264">
        <f>D6-SUM(D7:D15)</f>
        <v>18490</v>
      </c>
      <c r="E16" s="264">
        <f>E6-SUM(E7:E15)</f>
        <v>27610</v>
      </c>
      <c r="F16" s="270">
        <f t="shared" si="0"/>
        <v>9.0716135052372873E-2</v>
      </c>
      <c r="G16" s="264">
        <f>G6-SUM(G7:G15)</f>
        <v>29642</v>
      </c>
      <c r="H16" s="272">
        <f t="shared" si="3"/>
        <v>7.3596522998913505E-2</v>
      </c>
      <c r="I16" s="271">
        <f t="shared" si="4"/>
        <v>2032</v>
      </c>
      <c r="J16" s="270">
        <f t="shared" si="5"/>
        <v>9.7791912587054997E-2</v>
      </c>
      <c r="K16" s="264">
        <f>K6-SUM(K7:K15)</f>
        <v>25056</v>
      </c>
      <c r="L16" s="272">
        <f t="shared" si="6"/>
        <v>-0.15471290736117671</v>
      </c>
      <c r="M16" s="271">
        <f t="shared" si="7"/>
        <v>-4586</v>
      </c>
      <c r="N16" s="270">
        <f t="shared" si="8"/>
        <v>8.4441254082034997E-2</v>
      </c>
      <c r="O16" s="264">
        <f>O6-SUM(O7:O15)</f>
        <v>22561</v>
      </c>
      <c r="P16" s="272">
        <f t="shared" si="9"/>
        <v>-9.9576947637292412E-2</v>
      </c>
      <c r="Q16" s="271">
        <f t="shared" si="10"/>
        <v>-2495</v>
      </c>
      <c r="R16" s="272">
        <f t="shared" si="1"/>
        <v>-0.29113645646777897</v>
      </c>
      <c r="S16" s="271">
        <f t="shared" si="2"/>
        <v>-9266</v>
      </c>
      <c r="T16" s="270">
        <f t="shared" si="11"/>
        <v>7.8195619021211707E-2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146BC-8851-4A42-A2E4-12C088BA046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29188</v>
      </c>
      <c r="D8" s="121">
        <f t="shared" ref="D8:D21" si="0">C8/C9-1</f>
        <v>-8.838778187269658E-2</v>
      </c>
    </row>
    <row r="9" spans="1:5" x14ac:dyDescent="0.25">
      <c r="A9" s="1"/>
      <c r="B9" s="119">
        <v>2023</v>
      </c>
      <c r="C9" s="120">
        <v>32018</v>
      </c>
      <c r="D9" s="121">
        <f t="shared" si="0"/>
        <v>0.10175148824885594</v>
      </c>
    </row>
    <row r="10" spans="1:5" x14ac:dyDescent="0.25">
      <c r="A10" s="1"/>
      <c r="B10" s="119">
        <v>2022</v>
      </c>
      <c r="C10" s="120">
        <v>29061</v>
      </c>
      <c r="D10" s="121">
        <f t="shared" si="0"/>
        <v>-0.35728503184713378</v>
      </c>
    </row>
    <row r="11" spans="1:5" x14ac:dyDescent="0.25">
      <c r="A11" s="1"/>
      <c r="B11" s="119">
        <v>2021</v>
      </c>
      <c r="C11" s="120">
        <v>45216</v>
      </c>
      <c r="D11" s="121">
        <f t="shared" si="0"/>
        <v>0.68471254517679503</v>
      </c>
    </row>
    <row r="12" spans="1:5" x14ac:dyDescent="0.25">
      <c r="A12" s="1" t="s">
        <v>74</v>
      </c>
      <c r="B12" s="119">
        <v>2020</v>
      </c>
      <c r="C12" s="120">
        <v>26839</v>
      </c>
      <c r="D12" s="121">
        <f t="shared" si="0"/>
        <v>-0.41112842003642192</v>
      </c>
    </row>
    <row r="13" spans="1:5" x14ac:dyDescent="0.25">
      <c r="A13" s="1" t="s">
        <v>76</v>
      </c>
      <c r="B13" s="119">
        <v>2019</v>
      </c>
      <c r="C13" s="120">
        <v>45577</v>
      </c>
      <c r="D13" s="121">
        <f t="shared" si="0"/>
        <v>-0.12297952586206895</v>
      </c>
    </row>
    <row r="14" spans="1:5" x14ac:dyDescent="0.25">
      <c r="A14" s="1" t="s">
        <v>78</v>
      </c>
      <c r="B14" s="119">
        <v>2018</v>
      </c>
      <c r="C14" s="120">
        <v>51968</v>
      </c>
      <c r="D14" s="121">
        <f t="shared" si="0"/>
        <v>0.26233968130586871</v>
      </c>
    </row>
    <row r="15" spans="1:5" x14ac:dyDescent="0.25">
      <c r="A15" s="1" t="s">
        <v>80</v>
      </c>
      <c r="B15" s="119">
        <v>2017</v>
      </c>
      <c r="C15" s="120">
        <v>41168</v>
      </c>
      <c r="D15" s="121">
        <f t="shared" si="0"/>
        <v>1.1424219345011366E-2</v>
      </c>
    </row>
    <row r="16" spans="1:5" x14ac:dyDescent="0.25">
      <c r="A16" s="1" t="s">
        <v>82</v>
      </c>
      <c r="B16" s="119">
        <v>2016</v>
      </c>
      <c r="C16" s="120">
        <v>40703</v>
      </c>
      <c r="D16" s="121">
        <f>C16/C17-1</f>
        <v>-7.3165378143063009E-3</v>
      </c>
    </row>
    <row r="17" spans="1:4" x14ac:dyDescent="0.25">
      <c r="A17" s="1" t="s">
        <v>84</v>
      </c>
      <c r="B17" s="119">
        <v>2015</v>
      </c>
      <c r="C17" s="120">
        <v>41003</v>
      </c>
      <c r="D17" s="121">
        <f t="shared" si="0"/>
        <v>-0.11377439643806597</v>
      </c>
    </row>
    <row r="18" spans="1:4" x14ac:dyDescent="0.25">
      <c r="A18" s="1" t="s">
        <v>86</v>
      </c>
      <c r="B18" s="119">
        <v>2014</v>
      </c>
      <c r="C18" s="120">
        <v>46267</v>
      </c>
      <c r="D18" s="121">
        <f t="shared" si="0"/>
        <v>0.20732216481394494</v>
      </c>
    </row>
    <row r="19" spans="1:4" x14ac:dyDescent="0.25">
      <c r="A19" s="1" t="s">
        <v>88</v>
      </c>
      <c r="B19" s="119">
        <v>2013</v>
      </c>
      <c r="C19" s="120">
        <v>38322</v>
      </c>
      <c r="D19" s="121">
        <f t="shared" si="0"/>
        <v>-7.4459606327738181E-2</v>
      </c>
    </row>
    <row r="20" spans="1:4" x14ac:dyDescent="0.25">
      <c r="A20" s="1" t="s">
        <v>90</v>
      </c>
      <c r="B20" s="119">
        <v>2012</v>
      </c>
      <c r="C20" s="120">
        <v>41405</v>
      </c>
      <c r="D20" s="121">
        <f>C20/C21-1</f>
        <v>9.1270887143534818E-2</v>
      </c>
    </row>
    <row r="21" spans="1:4" x14ac:dyDescent="0.25">
      <c r="A21" s="1" t="s">
        <v>92</v>
      </c>
      <c r="B21" s="119">
        <v>2011</v>
      </c>
      <c r="C21" s="120">
        <v>37942</v>
      </c>
      <c r="D21" s="121">
        <f t="shared" si="0"/>
        <v>-0.2925624149311058</v>
      </c>
    </row>
    <row r="22" spans="1:4" x14ac:dyDescent="0.25">
      <c r="A22" s="1" t="s">
        <v>94</v>
      </c>
      <c r="B22" s="119">
        <v>2010</v>
      </c>
      <c r="C22" s="120">
        <v>53633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CB9C-6D98-45FC-9904-04F4164F2F2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317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10812</v>
      </c>
      <c r="D8" s="121">
        <f t="shared" ref="D8:D21" si="0">C8/C9-1</f>
        <v>-4.1489361702127692E-2</v>
      </c>
    </row>
    <row r="9" spans="1:5" x14ac:dyDescent="0.25">
      <c r="A9" s="1"/>
      <c r="B9" s="119">
        <v>2023</v>
      </c>
      <c r="C9" s="120">
        <v>11280</v>
      </c>
      <c r="D9" s="121">
        <f t="shared" si="0"/>
        <v>0.23711340206185572</v>
      </c>
    </row>
    <row r="10" spans="1:5" x14ac:dyDescent="0.25">
      <c r="A10" s="1"/>
      <c r="B10" s="119">
        <v>2022</v>
      </c>
      <c r="C10" s="120">
        <v>9118</v>
      </c>
      <c r="D10" s="121">
        <f t="shared" si="0"/>
        <v>-0.17267035659196084</v>
      </c>
    </row>
    <row r="11" spans="1:5" x14ac:dyDescent="0.25">
      <c r="A11" s="1"/>
      <c r="B11" s="119">
        <v>2021</v>
      </c>
      <c r="C11" s="120">
        <v>11021</v>
      </c>
      <c r="D11" s="121">
        <f t="shared" si="0"/>
        <v>0.6252765078896918</v>
      </c>
    </row>
    <row r="12" spans="1:5" x14ac:dyDescent="0.25">
      <c r="A12" s="1" t="s">
        <v>74</v>
      </c>
      <c r="B12" s="119">
        <v>2020</v>
      </c>
      <c r="C12" s="120">
        <v>6781</v>
      </c>
      <c r="D12" s="121">
        <f t="shared" si="0"/>
        <v>-0.6722096002320298</v>
      </c>
    </row>
    <row r="13" spans="1:5" x14ac:dyDescent="0.25">
      <c r="A13" s="1" t="s">
        <v>76</v>
      </c>
      <c r="B13" s="119">
        <v>2019</v>
      </c>
      <c r="C13" s="120">
        <v>20687</v>
      </c>
      <c r="D13" s="121">
        <f t="shared" si="0"/>
        <v>0.35625778535370101</v>
      </c>
    </row>
    <row r="14" spans="1:5" x14ac:dyDescent="0.25">
      <c r="A14" s="1" t="s">
        <v>78</v>
      </c>
      <c r="B14" s="119">
        <v>2018</v>
      </c>
      <c r="C14" s="120">
        <v>15253</v>
      </c>
      <c r="D14" s="121">
        <f t="shared" si="0"/>
        <v>0.23656262667207129</v>
      </c>
    </row>
    <row r="15" spans="1:5" x14ac:dyDescent="0.25">
      <c r="A15" s="1" t="s">
        <v>80</v>
      </c>
      <c r="B15" s="119">
        <v>2017</v>
      </c>
      <c r="C15" s="120">
        <v>12335</v>
      </c>
      <c r="D15" s="121">
        <f>C15/C16-1</f>
        <v>0.10946213347724409</v>
      </c>
    </row>
    <row r="16" spans="1:5" x14ac:dyDescent="0.25">
      <c r="A16" s="1" t="s">
        <v>82</v>
      </c>
      <c r="B16" s="119">
        <v>2016</v>
      </c>
      <c r="C16" s="120">
        <v>11118</v>
      </c>
      <c r="D16" s="121">
        <f>C16/C17-1</f>
        <v>4.081632653061229E-2</v>
      </c>
    </row>
    <row r="17" spans="1:4" x14ac:dyDescent="0.25">
      <c r="A17" s="1" t="s">
        <v>84</v>
      </c>
      <c r="B17" s="119">
        <v>2015</v>
      </c>
      <c r="C17" s="120">
        <v>10682</v>
      </c>
      <c r="D17" s="121">
        <f t="shared" si="0"/>
        <v>-0.18638129332013098</v>
      </c>
    </row>
    <row r="18" spans="1:4" x14ac:dyDescent="0.25">
      <c r="A18" s="1" t="s">
        <v>86</v>
      </c>
      <c r="B18" s="119">
        <v>2014</v>
      </c>
      <c r="C18" s="120">
        <v>13129</v>
      </c>
      <c r="D18" s="121">
        <f t="shared" si="0"/>
        <v>0.17770003588087557</v>
      </c>
    </row>
    <row r="19" spans="1:4" x14ac:dyDescent="0.25">
      <c r="A19" s="1" t="s">
        <v>88</v>
      </c>
      <c r="B19" s="119">
        <v>2013</v>
      </c>
      <c r="C19" s="120">
        <v>11148</v>
      </c>
      <c r="D19" s="121">
        <f t="shared" si="0"/>
        <v>-0.50822709426970758</v>
      </c>
    </row>
    <row r="20" spans="1:4" x14ac:dyDescent="0.25">
      <c r="A20" s="1" t="s">
        <v>90</v>
      </c>
      <c r="B20" s="119">
        <v>2012</v>
      </c>
      <c r="C20" s="120">
        <v>22669</v>
      </c>
      <c r="D20" s="121">
        <f>C20/C21-1</f>
        <v>0.75919602669563857</v>
      </c>
    </row>
    <row r="21" spans="1:4" x14ac:dyDescent="0.25">
      <c r="A21" s="1" t="s">
        <v>92</v>
      </c>
      <c r="B21" s="119">
        <v>2011</v>
      </c>
      <c r="C21" s="120">
        <v>12886</v>
      </c>
      <c r="D21" s="121">
        <f t="shared" si="0"/>
        <v>0.97244757385580893</v>
      </c>
    </row>
    <row r="22" spans="1:4" x14ac:dyDescent="0.25">
      <c r="A22" s="1" t="s">
        <v>94</v>
      </c>
      <c r="B22" s="119">
        <v>2010</v>
      </c>
      <c r="C22" s="120">
        <v>6533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1936-4FBF-4019-8F43-2225AD3B35C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318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18376</v>
      </c>
      <c r="D8" s="121">
        <f t="shared" ref="D8:D21" si="0">C8/C9-1</f>
        <v>-0.1138971935577201</v>
      </c>
    </row>
    <row r="9" spans="1:5" x14ac:dyDescent="0.25">
      <c r="A9" s="1"/>
      <c r="B9" s="119">
        <v>2023</v>
      </c>
      <c r="C9" s="120">
        <v>20738</v>
      </c>
      <c r="D9" s="121">
        <f t="shared" si="0"/>
        <v>3.9863611292182632E-2</v>
      </c>
    </row>
    <row r="10" spans="1:5" x14ac:dyDescent="0.25">
      <c r="A10" s="1"/>
      <c r="B10" s="119">
        <v>2022</v>
      </c>
      <c r="C10" s="120">
        <v>19943</v>
      </c>
      <c r="D10" s="121">
        <f t="shared" si="0"/>
        <v>-0.41678607983623339</v>
      </c>
    </row>
    <row r="11" spans="1:5" x14ac:dyDescent="0.25">
      <c r="A11" s="1"/>
      <c r="B11" s="119">
        <v>2021</v>
      </c>
      <c r="C11" s="120">
        <v>34195</v>
      </c>
      <c r="D11" s="121">
        <f t="shared" si="0"/>
        <v>0.70480606241898491</v>
      </c>
    </row>
    <row r="12" spans="1:5" x14ac:dyDescent="0.25">
      <c r="A12" s="1" t="s">
        <v>74</v>
      </c>
      <c r="B12" s="119">
        <v>2020</v>
      </c>
      <c r="C12" s="120">
        <v>20058</v>
      </c>
      <c r="D12" s="121">
        <f t="shared" si="0"/>
        <v>-0.1941341904379269</v>
      </c>
    </row>
    <row r="13" spans="1:5" x14ac:dyDescent="0.25">
      <c r="A13" s="1" t="s">
        <v>76</v>
      </c>
      <c r="B13" s="119">
        <v>2019</v>
      </c>
      <c r="C13" s="120">
        <v>24890</v>
      </c>
      <c r="D13" s="121">
        <f t="shared" si="0"/>
        <v>-0.32207544600299609</v>
      </c>
    </row>
    <row r="14" spans="1:5" x14ac:dyDescent="0.25">
      <c r="A14" s="1" t="s">
        <v>78</v>
      </c>
      <c r="B14" s="119">
        <v>2018</v>
      </c>
      <c r="C14" s="120">
        <v>36715</v>
      </c>
      <c r="D14" s="121">
        <f t="shared" si="0"/>
        <v>0.27336732216557413</v>
      </c>
    </row>
    <row r="15" spans="1:5" x14ac:dyDescent="0.25">
      <c r="A15" s="1" t="s">
        <v>80</v>
      </c>
      <c r="B15" s="119">
        <v>2017</v>
      </c>
      <c r="C15" s="120">
        <v>28833</v>
      </c>
      <c r="D15" s="121">
        <f>C15/C16-1</f>
        <v>-2.5418286293729886E-2</v>
      </c>
    </row>
    <row r="16" spans="1:5" x14ac:dyDescent="0.25">
      <c r="A16" s="1" t="s">
        <v>82</v>
      </c>
      <c r="B16" s="119">
        <v>2016</v>
      </c>
      <c r="C16" s="120">
        <v>29585</v>
      </c>
      <c r="D16" s="121">
        <f>C16/C17-1</f>
        <v>-2.4273605751789162E-2</v>
      </c>
    </row>
    <row r="17" spans="1:4" x14ac:dyDescent="0.25">
      <c r="A17" s="1" t="s">
        <v>84</v>
      </c>
      <c r="B17" s="119">
        <v>2015</v>
      </c>
      <c r="C17" s="120">
        <v>30321</v>
      </c>
      <c r="D17" s="121">
        <f t="shared" si="0"/>
        <v>-8.5008147745790352E-2</v>
      </c>
    </row>
    <row r="18" spans="1:4" x14ac:dyDescent="0.25">
      <c r="A18" s="1" t="s">
        <v>86</v>
      </c>
      <c r="B18" s="119">
        <v>2014</v>
      </c>
      <c r="C18" s="120">
        <v>33138</v>
      </c>
      <c r="D18" s="121">
        <f t="shared" si="0"/>
        <v>0.21947449768160743</v>
      </c>
    </row>
    <row r="19" spans="1:4" x14ac:dyDescent="0.25">
      <c r="A19" s="1" t="s">
        <v>88</v>
      </c>
      <c r="B19" s="119">
        <v>2013</v>
      </c>
      <c r="C19" s="120">
        <v>27174</v>
      </c>
      <c r="D19" s="121">
        <f t="shared" si="0"/>
        <v>0.45036293766011948</v>
      </c>
    </row>
    <row r="20" spans="1:4" x14ac:dyDescent="0.25">
      <c r="A20" s="1" t="s">
        <v>90</v>
      </c>
      <c r="B20" s="119">
        <v>2012</v>
      </c>
      <c r="C20" s="120">
        <v>18736</v>
      </c>
      <c r="D20" s="121">
        <f>C20/C21-1</f>
        <v>-0.2522349936143039</v>
      </c>
    </row>
    <row r="21" spans="1:4" x14ac:dyDescent="0.25">
      <c r="A21" s="1" t="s">
        <v>92</v>
      </c>
      <c r="B21" s="119">
        <v>2011</v>
      </c>
      <c r="C21" s="120">
        <v>25056</v>
      </c>
      <c r="D21" s="121">
        <f t="shared" si="0"/>
        <v>-0.46802547770700642</v>
      </c>
    </row>
    <row r="22" spans="1:4" x14ac:dyDescent="0.25">
      <c r="A22" s="1" t="s">
        <v>94</v>
      </c>
      <c r="B22" s="119">
        <v>2010</v>
      </c>
      <c r="C22" s="120">
        <v>47100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AB07-FD3F-4D99-9326-38D14F738A5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99473</v>
      </c>
      <c r="O7" s="94">
        <v>124678</v>
      </c>
      <c r="P7" s="94">
        <v>124185</v>
      </c>
      <c r="Q7" s="94">
        <v>127485</v>
      </c>
      <c r="R7" s="94">
        <v>125343</v>
      </c>
      <c r="S7" s="95">
        <f t="shared" ref="S7:S52" si="4">IFERROR(R7/Q7-1,"-")</f>
        <v>-1.6801976703141541E-2</v>
      </c>
      <c r="T7" s="95">
        <f t="shared" ref="T7:T52" si="5">IFERROR(R7/N7-1,"-")</f>
        <v>0.26007057191398664</v>
      </c>
      <c r="U7" s="94">
        <f t="shared" ref="U7:U52" si="6">IFERROR(R7-Q7,"-")</f>
        <v>-2142</v>
      </c>
      <c r="V7" s="94">
        <f t="shared" ref="V7:V52" si="7">IFERROR(R7-N7,"-")</f>
        <v>25870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71722</v>
      </c>
      <c r="O8" s="97">
        <v>89730</v>
      </c>
      <c r="P8" s="97">
        <v>88181</v>
      </c>
      <c r="Q8" s="97">
        <v>91848</v>
      </c>
      <c r="R8" s="97">
        <v>89325</v>
      </c>
      <c r="S8" s="98">
        <f t="shared" si="4"/>
        <v>-2.7469297099555812E-2</v>
      </c>
      <c r="T8" s="98">
        <f t="shared" si="5"/>
        <v>0.24543375812163637</v>
      </c>
      <c r="U8" s="97">
        <f t="shared" si="6"/>
        <v>-2523</v>
      </c>
      <c r="V8" s="97">
        <f t="shared" si="7"/>
        <v>17603</v>
      </c>
      <c r="W8" s="98">
        <f>R8/R7</f>
        <v>0.71264450348244412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58385</v>
      </c>
      <c r="O9" s="53">
        <v>71609</v>
      </c>
      <c r="P9" s="53">
        <v>72405</v>
      </c>
      <c r="Q9" s="53">
        <v>75308</v>
      </c>
      <c r="R9" s="53">
        <v>73652</v>
      </c>
      <c r="S9" s="100">
        <f t="shared" si="4"/>
        <v>-2.1989695649864527E-2</v>
      </c>
      <c r="T9" s="100">
        <f t="shared" si="5"/>
        <v>0.26148839599212126</v>
      </c>
      <c r="U9" s="53">
        <f t="shared" si="6"/>
        <v>-1656</v>
      </c>
      <c r="V9" s="53">
        <f t="shared" si="7"/>
        <v>15267</v>
      </c>
      <c r="W9" s="100">
        <f>R9/R7</f>
        <v>0.587603615678578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13337</v>
      </c>
      <c r="O10" s="53">
        <v>18121</v>
      </c>
      <c r="P10" s="53">
        <v>15776</v>
      </c>
      <c r="Q10" s="53">
        <v>16540</v>
      </c>
      <c r="R10" s="53">
        <v>15673</v>
      </c>
      <c r="S10" s="100">
        <f t="shared" si="4"/>
        <v>-5.2418379685610694E-2</v>
      </c>
      <c r="T10" s="100">
        <f t="shared" si="5"/>
        <v>0.17515183324585748</v>
      </c>
      <c r="U10" s="53">
        <f t="shared" si="6"/>
        <v>-867</v>
      </c>
      <c r="V10" s="53">
        <f t="shared" si="7"/>
        <v>2336</v>
      </c>
      <c r="W10" s="100">
        <f>R10/R7</f>
        <v>0.12504088780386619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27751</v>
      </c>
      <c r="O11" s="97">
        <v>34948</v>
      </c>
      <c r="P11" s="97">
        <v>36004</v>
      </c>
      <c r="Q11" s="97">
        <v>35637</v>
      </c>
      <c r="R11" s="97">
        <v>36018</v>
      </c>
      <c r="S11" s="98">
        <f t="shared" si="4"/>
        <v>1.0691135617476144E-2</v>
      </c>
      <c r="T11" s="98">
        <f t="shared" si="5"/>
        <v>0.29789917480451145</v>
      </c>
      <c r="U11" s="97">
        <f t="shared" si="6"/>
        <v>381</v>
      </c>
      <c r="V11" s="97">
        <f t="shared" si="7"/>
        <v>8267</v>
      </c>
      <c r="W11" s="98">
        <f>R11/R7</f>
        <v>0.28735549651755582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37662</v>
      </c>
      <c r="O12" s="101">
        <v>44069</v>
      </c>
      <c r="P12" s="101">
        <v>44891</v>
      </c>
      <c r="Q12" s="101">
        <v>46395</v>
      </c>
      <c r="R12" s="101">
        <v>45273</v>
      </c>
      <c r="S12" s="102">
        <f t="shared" si="4"/>
        <v>-2.4183640478499857E-2</v>
      </c>
      <c r="T12" s="102">
        <f t="shared" si="5"/>
        <v>0.20208698422813454</v>
      </c>
      <c r="U12" s="101">
        <f t="shared" si="6"/>
        <v>-1122</v>
      </c>
      <c r="V12" s="101">
        <f t="shared" si="7"/>
        <v>7611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30395</v>
      </c>
      <c r="O13" s="97">
        <v>34314</v>
      </c>
      <c r="P13" s="97">
        <v>34058</v>
      </c>
      <c r="Q13" s="97">
        <v>35008</v>
      </c>
      <c r="R13" s="97">
        <v>33654</v>
      </c>
      <c r="S13" s="98">
        <f t="shared" si="4"/>
        <v>-3.8676873857404037E-2</v>
      </c>
      <c r="T13" s="98">
        <f t="shared" si="5"/>
        <v>0.10722158249712122</v>
      </c>
      <c r="U13" s="97">
        <f t="shared" si="6"/>
        <v>-1354</v>
      </c>
      <c r="V13" s="97">
        <f t="shared" si="7"/>
        <v>3259</v>
      </c>
      <c r="W13" s="98">
        <f>R13/R12</f>
        <v>0.74335696772911009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26473</v>
      </c>
      <c r="O14" s="53">
        <v>29302</v>
      </c>
      <c r="P14" s="53">
        <v>29733</v>
      </c>
      <c r="Q14" s="53">
        <v>31003</v>
      </c>
      <c r="R14" s="53">
        <v>29549</v>
      </c>
      <c r="S14" s="100">
        <f t="shared" si="4"/>
        <v>-4.689868722381707E-2</v>
      </c>
      <c r="T14" s="100">
        <f t="shared" si="5"/>
        <v>0.11619385789294756</v>
      </c>
      <c r="U14" s="53">
        <f t="shared" si="6"/>
        <v>-1454</v>
      </c>
      <c r="V14" s="53">
        <f t="shared" si="7"/>
        <v>3076</v>
      </c>
      <c r="W14" s="100">
        <f>R14/R12</f>
        <v>0.65268482318379606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9.0672144545313985E-2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0.25664303227088991</v>
      </c>
    </row>
    <row r="17" spans="2:23" x14ac:dyDescent="0.25">
      <c r="B17" s="93" t="s">
        <v>54</v>
      </c>
      <c r="C17" s="101">
        <v>6890</v>
      </c>
      <c r="D17" s="101">
        <v>3786</v>
      </c>
      <c r="E17" s="101">
        <v>4393</v>
      </c>
      <c r="F17" s="101">
        <v>6413</v>
      </c>
      <c r="G17" s="101">
        <v>6356</v>
      </c>
      <c r="H17" s="101">
        <v>6429</v>
      </c>
      <c r="I17" s="102">
        <f t="shared" si="0"/>
        <v>1.1485210824417891E-2</v>
      </c>
      <c r="J17" s="102">
        <f t="shared" si="1"/>
        <v>0.69809825673534065</v>
      </c>
      <c r="K17" s="101">
        <f t="shared" si="2"/>
        <v>73</v>
      </c>
      <c r="L17" s="101">
        <f t="shared" si="3"/>
        <v>2643</v>
      </c>
      <c r="M17" s="95">
        <f>H17/H17</f>
        <v>1</v>
      </c>
      <c r="N17" s="101">
        <v>4931</v>
      </c>
      <c r="O17" s="101">
        <v>6415</v>
      </c>
      <c r="P17" s="101">
        <v>6415</v>
      </c>
      <c r="Q17" s="101">
        <v>6415</v>
      </c>
      <c r="R17" s="101">
        <v>6497</v>
      </c>
      <c r="S17" s="102">
        <f t="shared" si="4"/>
        <v>1.278254091971931E-2</v>
      </c>
      <c r="T17" s="102">
        <f t="shared" si="5"/>
        <v>0.31758264043804507</v>
      </c>
      <c r="U17" s="101">
        <f t="shared" si="6"/>
        <v>82</v>
      </c>
      <c r="V17" s="101">
        <f t="shared" si="7"/>
        <v>1566</v>
      </c>
      <c r="W17" s="95">
        <f>R17/R17</f>
        <v>1</v>
      </c>
    </row>
    <row r="18" spans="2:23" x14ac:dyDescent="0.25">
      <c r="B18" s="96" t="s">
        <v>62</v>
      </c>
      <c r="C18" s="97">
        <v>4440</v>
      </c>
      <c r="D18" s="97">
        <v>2472</v>
      </c>
      <c r="E18" s="97">
        <v>2822</v>
      </c>
      <c r="F18" s="97">
        <v>4753</v>
      </c>
      <c r="G18" s="97">
        <v>4696</v>
      </c>
      <c r="H18" s="97">
        <v>4755</v>
      </c>
      <c r="I18" s="98">
        <f t="shared" si="0"/>
        <v>1.2563884156729044E-2</v>
      </c>
      <c r="J18" s="98">
        <f t="shared" si="1"/>
        <v>0.92354368932038833</v>
      </c>
      <c r="K18" s="97">
        <f t="shared" si="2"/>
        <v>59</v>
      </c>
      <c r="L18" s="97">
        <f t="shared" si="3"/>
        <v>2283</v>
      </c>
      <c r="M18" s="98">
        <f>H18/H17</f>
        <v>0.73961735884274382</v>
      </c>
      <c r="N18" s="97">
        <v>3271</v>
      </c>
      <c r="O18" s="97">
        <v>4755</v>
      </c>
      <c r="P18" s="97">
        <v>4755</v>
      </c>
      <c r="Q18" s="97">
        <v>4755</v>
      </c>
      <c r="R18" s="97">
        <v>4755</v>
      </c>
      <c r="S18" s="98">
        <f t="shared" si="4"/>
        <v>0</v>
      </c>
      <c r="T18" s="98">
        <f t="shared" si="5"/>
        <v>0.45368388871904619</v>
      </c>
      <c r="U18" s="97">
        <f t="shared" si="6"/>
        <v>0</v>
      </c>
      <c r="V18" s="97">
        <f t="shared" si="7"/>
        <v>1484</v>
      </c>
      <c r="W18" s="98">
        <f>R18/R17</f>
        <v>0.73187625057718952</v>
      </c>
    </row>
    <row r="19" spans="2:23" x14ac:dyDescent="0.25">
      <c r="B19" s="99" t="s">
        <v>63</v>
      </c>
      <c r="C19" s="53">
        <v>3379</v>
      </c>
      <c r="D19" s="53">
        <v>0</v>
      </c>
      <c r="E19" s="53">
        <v>2173</v>
      </c>
      <c r="F19" s="53">
        <v>3692</v>
      </c>
      <c r="G19" s="53">
        <v>3635</v>
      </c>
      <c r="H19" s="53">
        <v>3694</v>
      </c>
      <c r="I19" s="100">
        <f t="shared" si="0"/>
        <v>1.6231086657496618E-2</v>
      </c>
      <c r="J19" s="100" t="str">
        <f t="shared" si="1"/>
        <v>-</v>
      </c>
      <c r="K19" s="53">
        <f t="shared" si="2"/>
        <v>59</v>
      </c>
      <c r="L19" s="53">
        <f t="shared" si="3"/>
        <v>3694</v>
      </c>
      <c r="M19" s="100">
        <f>H19/H17</f>
        <v>0.57458391662778041</v>
      </c>
      <c r="N19" s="53">
        <v>2210</v>
      </c>
      <c r="O19" s="53">
        <v>3694</v>
      </c>
      <c r="P19" s="53">
        <v>3694</v>
      </c>
      <c r="Q19" s="53">
        <v>3694</v>
      </c>
      <c r="R19" s="53">
        <v>3694</v>
      </c>
      <c r="S19" s="100">
        <f t="shared" si="4"/>
        <v>0</v>
      </c>
      <c r="T19" s="100">
        <f t="shared" si="5"/>
        <v>0.67149321266968331</v>
      </c>
      <c r="U19" s="53">
        <f t="shared" si="6"/>
        <v>0</v>
      </c>
      <c r="V19" s="53">
        <f t="shared" si="7"/>
        <v>1484</v>
      </c>
      <c r="W19" s="100">
        <f>R19/R17</f>
        <v>0.56857010928120666</v>
      </c>
    </row>
    <row r="20" spans="2:23" x14ac:dyDescent="0.25">
      <c r="B20" s="99" t="s">
        <v>64</v>
      </c>
      <c r="C20" s="53">
        <v>1061</v>
      </c>
      <c r="D20" s="53">
        <v>0</v>
      </c>
      <c r="E20" s="53">
        <v>649</v>
      </c>
      <c r="F20" s="53">
        <v>1061</v>
      </c>
      <c r="G20" s="53">
        <v>1061</v>
      </c>
      <c r="H20" s="53">
        <v>1061</v>
      </c>
      <c r="I20" s="100">
        <f t="shared" si="0"/>
        <v>0</v>
      </c>
      <c r="J20" s="100" t="str">
        <f t="shared" si="1"/>
        <v>-</v>
      </c>
      <c r="K20" s="53">
        <f t="shared" si="2"/>
        <v>0</v>
      </c>
      <c r="L20" s="53">
        <f t="shared" si="3"/>
        <v>1061</v>
      </c>
      <c r="M20" s="100">
        <f>H20/H17</f>
        <v>0.16503344221496344</v>
      </c>
      <c r="N20" s="53">
        <v>1061</v>
      </c>
      <c r="O20" s="53">
        <v>1061</v>
      </c>
      <c r="P20" s="53">
        <v>1061</v>
      </c>
      <c r="Q20" s="53">
        <v>1061</v>
      </c>
      <c r="R20" s="53">
        <v>1061</v>
      </c>
      <c r="S20" s="100">
        <f t="shared" si="4"/>
        <v>0</v>
      </c>
      <c r="T20" s="100">
        <f t="shared" si="5"/>
        <v>0</v>
      </c>
      <c r="U20" s="53">
        <f t="shared" si="6"/>
        <v>0</v>
      </c>
      <c r="V20" s="53">
        <f t="shared" si="7"/>
        <v>0</v>
      </c>
      <c r="W20" s="100">
        <f>R20/R17</f>
        <v>0.16330614129598275</v>
      </c>
    </row>
    <row r="21" spans="2:23" x14ac:dyDescent="0.25">
      <c r="B21" s="96" t="s">
        <v>65</v>
      </c>
      <c r="C21" s="97">
        <v>2450</v>
      </c>
      <c r="D21" s="97">
        <v>1314</v>
      </c>
      <c r="E21" s="97">
        <v>1571</v>
      </c>
      <c r="F21" s="97">
        <v>1660</v>
      </c>
      <c r="G21" s="97">
        <v>1660</v>
      </c>
      <c r="H21" s="97">
        <v>1674</v>
      </c>
      <c r="I21" s="98">
        <f t="shared" si="0"/>
        <v>8.4337349397589634E-3</v>
      </c>
      <c r="J21" s="98">
        <f t="shared" si="1"/>
        <v>0.27397260273972601</v>
      </c>
      <c r="K21" s="97">
        <f t="shared" si="2"/>
        <v>14</v>
      </c>
      <c r="L21" s="97">
        <f t="shared" si="3"/>
        <v>360</v>
      </c>
      <c r="M21" s="98">
        <f>H21/H17</f>
        <v>0.26038264115725618</v>
      </c>
      <c r="N21" s="97">
        <v>1660</v>
      </c>
      <c r="O21" s="97">
        <v>1660</v>
      </c>
      <c r="P21" s="97">
        <v>1660</v>
      </c>
      <c r="Q21" s="97">
        <v>1660</v>
      </c>
      <c r="R21" s="97">
        <v>1742</v>
      </c>
      <c r="S21" s="98">
        <f t="shared" si="4"/>
        <v>4.9397590361445864E-2</v>
      </c>
      <c r="T21" s="98">
        <f t="shared" si="5"/>
        <v>4.9397590361445864E-2</v>
      </c>
      <c r="U21" s="97">
        <f t="shared" si="6"/>
        <v>82</v>
      </c>
      <c r="V21" s="97">
        <f t="shared" si="7"/>
        <v>82</v>
      </c>
      <c r="W21" s="98">
        <f>R21/R17</f>
        <v>0.26812374942281053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15262</v>
      </c>
      <c r="O29" s="101">
        <v>18637</v>
      </c>
      <c r="P29" s="101">
        <v>19434</v>
      </c>
      <c r="Q29" s="101">
        <v>20210</v>
      </c>
      <c r="R29" s="101">
        <v>20111</v>
      </c>
      <c r="S29" s="102">
        <f t="shared" si="4"/>
        <v>-4.8985650667986436E-3</v>
      </c>
      <c r="T29" s="102">
        <f t="shared" si="5"/>
        <v>0.31771720613287902</v>
      </c>
      <c r="U29" s="101">
        <f t="shared" si="6"/>
        <v>-99</v>
      </c>
      <c r="V29" s="101">
        <f t="shared" si="7"/>
        <v>4849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12016</v>
      </c>
      <c r="O30" s="97">
        <v>14288</v>
      </c>
      <c r="P30" s="97">
        <v>15087</v>
      </c>
      <c r="Q30" s="97">
        <v>15777</v>
      </c>
      <c r="R30" s="97">
        <v>15658</v>
      </c>
      <c r="S30" s="98">
        <f t="shared" si="4"/>
        <v>-7.5426253406858379E-3</v>
      </c>
      <c r="T30" s="98">
        <f t="shared" si="5"/>
        <v>0.30309587217043932</v>
      </c>
      <c r="U30" s="97">
        <f t="shared" si="6"/>
        <v>-119</v>
      </c>
      <c r="V30" s="97">
        <f t="shared" si="7"/>
        <v>3642</v>
      </c>
      <c r="W30" s="98">
        <f>R30/R29</f>
        <v>0.7785788871761723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10082</v>
      </c>
      <c r="O31" s="53">
        <v>12383</v>
      </c>
      <c r="P31" s="53">
        <v>12988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0.33882166236857758</v>
      </c>
      <c r="U31" s="53">
        <f t="shared" si="6"/>
        <v>-176</v>
      </c>
      <c r="V31" s="53">
        <f t="shared" si="7"/>
        <v>3416</v>
      </c>
      <c r="W31" s="100">
        <f>R31/R29</f>
        <v>0.67117497886728661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1934</v>
      </c>
      <c r="O32" s="53">
        <v>1905</v>
      </c>
      <c r="P32" s="53">
        <v>2099</v>
      </c>
      <c r="Q32" s="53">
        <v>2103</v>
      </c>
      <c r="R32" s="53">
        <v>2160</v>
      </c>
      <c r="S32" s="100">
        <f t="shared" si="4"/>
        <v>2.7104136947218249E-2</v>
      </c>
      <c r="T32" s="100">
        <f t="shared" si="5"/>
        <v>0.11685625646328845</v>
      </c>
      <c r="U32" s="53">
        <f t="shared" si="6"/>
        <v>57</v>
      </c>
      <c r="V32" s="53">
        <f t="shared" si="7"/>
        <v>226</v>
      </c>
      <c r="W32" s="100">
        <f>R32/R29</f>
        <v>0.10740390830888569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3246</v>
      </c>
      <c r="O33" s="97">
        <v>4349</v>
      </c>
      <c r="P33" s="97">
        <v>4347</v>
      </c>
      <c r="Q33" s="97">
        <v>4433</v>
      </c>
      <c r="R33" s="97">
        <v>4453</v>
      </c>
      <c r="S33" s="98">
        <f t="shared" si="4"/>
        <v>4.5116174148431831E-3</v>
      </c>
      <c r="T33" s="98">
        <f t="shared" si="5"/>
        <v>0.37184226740603821</v>
      </c>
      <c r="U33" s="97">
        <f t="shared" si="6"/>
        <v>20</v>
      </c>
      <c r="V33" s="97">
        <f t="shared" si="7"/>
        <v>1207</v>
      </c>
      <c r="W33" s="98">
        <f>R33/R29</f>
        <v>0.22142111282382776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625</v>
      </c>
      <c r="O34" s="101">
        <v>663</v>
      </c>
      <c r="P34" s="101">
        <v>638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625</v>
      </c>
      <c r="O35" s="97">
        <v>663</v>
      </c>
      <c r="P35" s="97">
        <v>638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3470</v>
      </c>
      <c r="O36" s="101">
        <v>4791</v>
      </c>
      <c r="P36" s="101">
        <v>4791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0.33573487031700289</v>
      </c>
      <c r="U36" s="101">
        <f t="shared" si="6"/>
        <v>-162</v>
      </c>
      <c r="V36" s="101">
        <f t="shared" si="7"/>
        <v>1165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3915</v>
      </c>
      <c r="P37" s="97">
        <v>3915</v>
      </c>
      <c r="Q37" s="97">
        <v>3915</v>
      </c>
      <c r="R37" s="97">
        <v>3753</v>
      </c>
      <c r="S37" s="98">
        <f t="shared" si="4"/>
        <v>-4.1379310344827558E-2</v>
      </c>
      <c r="T37" s="98">
        <f t="shared" si="5"/>
        <v>0.28088737201365177</v>
      </c>
      <c r="U37" s="97">
        <f t="shared" si="6"/>
        <v>-162</v>
      </c>
      <c r="V37" s="97">
        <f t="shared" si="7"/>
        <v>823</v>
      </c>
      <c r="W37" s="98">
        <f>R37/R36</f>
        <v>0.80970873786407771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540</v>
      </c>
      <c r="O38" s="97">
        <v>876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0.6333333333333333</v>
      </c>
      <c r="U38" s="97">
        <f t="shared" si="6"/>
        <v>0</v>
      </c>
      <c r="V38" s="97">
        <f t="shared" si="7"/>
        <v>342</v>
      </c>
      <c r="W38" s="98">
        <f>R38/R36</f>
        <v>0.19029126213592232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2246</v>
      </c>
      <c r="O39" s="101">
        <v>2624</v>
      </c>
      <c r="P39" s="101">
        <v>2651</v>
      </c>
      <c r="Q39" s="101">
        <v>2630</v>
      </c>
      <c r="R39" s="101">
        <v>2532</v>
      </c>
      <c r="S39" s="102">
        <f t="shared" si="4"/>
        <v>-3.7262357414448721E-2</v>
      </c>
      <c r="T39" s="102">
        <f t="shared" si="5"/>
        <v>0.12733748886910057</v>
      </c>
      <c r="U39" s="101">
        <f t="shared" si="6"/>
        <v>-98</v>
      </c>
      <c r="V39" s="101">
        <f t="shared" si="7"/>
        <v>286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2246</v>
      </c>
      <c r="O40" s="97">
        <v>2624</v>
      </c>
      <c r="P40" s="97">
        <v>2651</v>
      </c>
      <c r="Q40" s="97">
        <v>2630</v>
      </c>
      <c r="R40" s="97">
        <v>2532</v>
      </c>
      <c r="S40" s="98">
        <f t="shared" si="4"/>
        <v>-3.7262357414448721E-2</v>
      </c>
      <c r="T40" s="98">
        <f t="shared" si="5"/>
        <v>0.12733748886910057</v>
      </c>
      <c r="U40" s="97">
        <f t="shared" si="6"/>
        <v>-98</v>
      </c>
      <c r="V40" s="97">
        <f t="shared" si="7"/>
        <v>286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1526</v>
      </c>
      <c r="O41" s="53">
        <v>1542</v>
      </c>
      <c r="P41" s="53">
        <v>1674</v>
      </c>
      <c r="Q41" s="53">
        <v>1549</v>
      </c>
      <c r="R41" s="53">
        <v>1715</v>
      </c>
      <c r="S41" s="100">
        <f t="shared" si="4"/>
        <v>0.10716591349257576</v>
      </c>
      <c r="T41" s="100">
        <f t="shared" si="5"/>
        <v>0.12385321100917435</v>
      </c>
      <c r="U41" s="53">
        <f t="shared" si="6"/>
        <v>166</v>
      </c>
      <c r="V41" s="53">
        <f t="shared" si="7"/>
        <v>189</v>
      </c>
      <c r="W41" s="100">
        <f>R41/R39</f>
        <v>0.6773301737756714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1082</v>
      </c>
      <c r="P42" s="53">
        <v>977</v>
      </c>
      <c r="Q42" s="53">
        <v>1081</v>
      </c>
      <c r="R42" s="53">
        <v>817</v>
      </c>
      <c r="S42" s="100">
        <f t="shared" si="4"/>
        <v>-0.24421831637372804</v>
      </c>
      <c r="T42" s="100">
        <f t="shared" si="5"/>
        <v>0.13472222222222219</v>
      </c>
      <c r="U42" s="53">
        <f t="shared" si="6"/>
        <v>-264</v>
      </c>
      <c r="V42" s="53">
        <f t="shared" si="7"/>
        <v>97</v>
      </c>
      <c r="W42" s="100">
        <f>R42/R39</f>
        <v>0.3226698262243286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6415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3694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3043</v>
      </c>
      <c r="P48" s="101">
        <v>3048</v>
      </c>
      <c r="Q48" s="101">
        <v>3075</v>
      </c>
      <c r="R48" s="101">
        <v>3075</v>
      </c>
      <c r="S48" s="102">
        <f t="shared" si="4"/>
        <v>0</v>
      </c>
      <c r="T48" s="102">
        <f t="shared" si="5"/>
        <v>0.10571736785329011</v>
      </c>
      <c r="U48" s="101">
        <f t="shared" si="6"/>
        <v>0</v>
      </c>
      <c r="V48" s="101">
        <f t="shared" si="7"/>
        <v>294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2839</v>
      </c>
      <c r="P49" s="97">
        <v>2634</v>
      </c>
      <c r="Q49" s="97">
        <v>2687</v>
      </c>
      <c r="R49" s="97">
        <v>2687</v>
      </c>
      <c r="S49" s="98">
        <f t="shared" si="4"/>
        <v>0</v>
      </c>
      <c r="T49" s="98">
        <f t="shared" si="5"/>
        <v>-2.3264267539076733E-2</v>
      </c>
      <c r="U49" s="97">
        <f t="shared" si="6"/>
        <v>0</v>
      </c>
      <c r="V49" s="97">
        <f t="shared" si="7"/>
        <v>-64</v>
      </c>
      <c r="W49" s="98">
        <f>R49/R48</f>
        <v>0.87382113821138208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0.66764227642276419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786</v>
      </c>
      <c r="P51" s="53">
        <v>581</v>
      </c>
      <c r="Q51" s="53">
        <v>634</v>
      </c>
      <c r="R51" s="53">
        <v>634</v>
      </c>
      <c r="S51" s="100">
        <f t="shared" si="4"/>
        <v>0</v>
      </c>
      <c r="T51" s="100">
        <f t="shared" si="5"/>
        <v>8.1911262798634921E-2</v>
      </c>
      <c r="U51" s="53">
        <f t="shared" si="6"/>
        <v>0</v>
      </c>
      <c r="V51" s="53">
        <f t="shared" si="7"/>
        <v>48</v>
      </c>
      <c r="W51" s="100">
        <f>R51/R48</f>
        <v>0.20617886178861788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0.35382113821138211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77417-ADA2-44F9-994B-7814A28D94EA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221</v>
      </c>
      <c r="M7" s="94">
        <v>293</v>
      </c>
      <c r="N7" s="94">
        <v>302</v>
      </c>
      <c r="O7" s="94">
        <v>318</v>
      </c>
      <c r="P7" s="94">
        <v>322</v>
      </c>
      <c r="Q7" s="95">
        <f t="shared" ref="Q7:Q52" si="0">IFERROR(P7/O7-1,"-")</f>
        <v>1.2578616352201255E-2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147</v>
      </c>
      <c r="M8" s="97">
        <v>192</v>
      </c>
      <c r="N8" s="97">
        <v>194</v>
      </c>
      <c r="O8" s="97">
        <v>207</v>
      </c>
      <c r="P8" s="97">
        <v>209</v>
      </c>
      <c r="Q8" s="98">
        <f t="shared" si="0"/>
        <v>9.6618357487923134E-3</v>
      </c>
      <c r="R8" s="97">
        <f t="shared" si="1"/>
        <v>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103</v>
      </c>
      <c r="M9" s="53">
        <v>128</v>
      </c>
      <c r="N9" s="53">
        <v>131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44</v>
      </c>
      <c r="M10" s="53">
        <v>64</v>
      </c>
      <c r="N10" s="53">
        <v>63</v>
      </c>
      <c r="O10" s="53">
        <v>72</v>
      </c>
      <c r="P10" s="53">
        <v>73</v>
      </c>
      <c r="Q10" s="100">
        <f t="shared" si="0"/>
        <v>1.388888888888884E-2</v>
      </c>
      <c r="R10" s="53">
        <f t="shared" si="1"/>
        <v>1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74</v>
      </c>
      <c r="M11" s="97">
        <v>101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68</v>
      </c>
      <c r="M12" s="101">
        <v>84</v>
      </c>
      <c r="N12" s="101">
        <v>88</v>
      </c>
      <c r="O12" s="101">
        <v>94</v>
      </c>
      <c r="P12" s="101">
        <v>93</v>
      </c>
      <c r="Q12" s="102">
        <f t="shared" si="0"/>
        <v>-1.0638297872340385E-2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50</v>
      </c>
      <c r="M13" s="97">
        <v>60</v>
      </c>
      <c r="N13" s="97">
        <v>60</v>
      </c>
      <c r="O13" s="97">
        <v>62</v>
      </c>
      <c r="P13" s="97">
        <v>61</v>
      </c>
      <c r="Q13" s="98">
        <f t="shared" si="0"/>
        <v>-1.6129032258064502E-2</v>
      </c>
      <c r="R13" s="97">
        <f t="shared" si="1"/>
        <v>-1</v>
      </c>
      <c r="S13" s="98">
        <f>P13/P12</f>
        <v>0.65591397849462363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42</v>
      </c>
      <c r="M14" s="53">
        <v>48</v>
      </c>
      <c r="N14" s="53">
        <v>49</v>
      </c>
      <c r="O14" s="53">
        <v>51</v>
      </c>
      <c r="P14" s="53">
        <v>50</v>
      </c>
      <c r="Q14" s="100">
        <f t="shared" si="0"/>
        <v>-1.9607843137254943E-2</v>
      </c>
      <c r="R14" s="53">
        <f t="shared" si="1"/>
        <v>-1</v>
      </c>
      <c r="S14" s="100">
        <f>P14/P12</f>
        <v>0.5376344086021505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0.11827956989247312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0.34408602150537637</v>
      </c>
    </row>
    <row r="17" spans="2:19" x14ac:dyDescent="0.25">
      <c r="B17" s="93" t="s">
        <v>54</v>
      </c>
      <c r="C17" s="101">
        <v>19</v>
      </c>
      <c r="D17" s="101">
        <v>9</v>
      </c>
      <c r="E17" s="101">
        <v>11</v>
      </c>
      <c r="F17" s="101">
        <v>14</v>
      </c>
      <c r="G17" s="101">
        <v>14</v>
      </c>
      <c r="H17" s="101">
        <v>14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12</v>
      </c>
      <c r="M17" s="101">
        <v>14</v>
      </c>
      <c r="N17" s="101">
        <v>14</v>
      </c>
      <c r="O17" s="101">
        <v>14</v>
      </c>
      <c r="P17" s="101">
        <v>15</v>
      </c>
      <c r="Q17" s="102">
        <f t="shared" si="0"/>
        <v>7.1428571428571397E-2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4</v>
      </c>
      <c r="E18" s="97">
        <v>5</v>
      </c>
      <c r="F18" s="97">
        <v>8</v>
      </c>
      <c r="G18" s="97">
        <v>8</v>
      </c>
      <c r="H18" s="97">
        <v>8</v>
      </c>
      <c r="I18" s="98">
        <f t="shared" si="2"/>
        <v>0</v>
      </c>
      <c r="J18" s="97">
        <f t="shared" si="3"/>
        <v>0</v>
      </c>
      <c r="K18" s="98">
        <f>H18/H17</f>
        <v>0.5714285714285714</v>
      </c>
      <c r="L18" s="97">
        <v>6</v>
      </c>
      <c r="M18" s="97">
        <v>8</v>
      </c>
      <c r="N18" s="97">
        <v>8</v>
      </c>
      <c r="O18" s="97">
        <v>8</v>
      </c>
      <c r="P18" s="97">
        <v>8</v>
      </c>
      <c r="Q18" s="98">
        <f t="shared" si="0"/>
        <v>0</v>
      </c>
      <c r="R18" s="97">
        <f t="shared" si="1"/>
        <v>0</v>
      </c>
      <c r="S18" s="98">
        <f>P18/P17</f>
        <v>0.53333333333333333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4</v>
      </c>
      <c r="F19" s="53">
        <v>6</v>
      </c>
      <c r="G19" s="53">
        <v>6</v>
      </c>
      <c r="H19" s="53">
        <v>6</v>
      </c>
      <c r="I19" s="100">
        <f t="shared" si="2"/>
        <v>0</v>
      </c>
      <c r="J19" s="53">
        <f t="shared" si="3"/>
        <v>0</v>
      </c>
      <c r="K19" s="100">
        <f>H19/H17</f>
        <v>0.42857142857142855</v>
      </c>
      <c r="L19" s="53">
        <v>4</v>
      </c>
      <c r="M19" s="53">
        <v>6</v>
      </c>
      <c r="N19" s="53">
        <v>6</v>
      </c>
      <c r="O19" s="53">
        <v>6</v>
      </c>
      <c r="P19" s="53">
        <v>6</v>
      </c>
      <c r="Q19" s="100">
        <f t="shared" si="0"/>
        <v>0</v>
      </c>
      <c r="R19" s="53">
        <f t="shared" si="1"/>
        <v>0</v>
      </c>
      <c r="S19" s="100">
        <f>P19/P17</f>
        <v>0.4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2</v>
      </c>
      <c r="F20" s="53">
        <v>2</v>
      </c>
      <c r="G20" s="53">
        <v>2</v>
      </c>
      <c r="H20" s="53">
        <v>2</v>
      </c>
      <c r="I20" s="100">
        <f t="shared" si="2"/>
        <v>0</v>
      </c>
      <c r="J20" s="53">
        <f t="shared" si="3"/>
        <v>0</v>
      </c>
      <c r="K20" s="100">
        <f>H20/H17</f>
        <v>0.14285714285714285</v>
      </c>
      <c r="L20" s="53">
        <v>2</v>
      </c>
      <c r="M20" s="53">
        <v>2</v>
      </c>
      <c r="N20" s="53">
        <v>2</v>
      </c>
      <c r="O20" s="53">
        <v>2</v>
      </c>
      <c r="P20" s="53">
        <v>2</v>
      </c>
      <c r="Q20" s="100">
        <f t="shared" si="0"/>
        <v>0</v>
      </c>
      <c r="R20" s="53">
        <f t="shared" si="1"/>
        <v>0</v>
      </c>
      <c r="S20" s="100">
        <f>P20/P17</f>
        <v>0.13333333333333333</v>
      </c>
    </row>
    <row r="21" spans="2:19" x14ac:dyDescent="0.25">
      <c r="B21" s="96" t="s">
        <v>65</v>
      </c>
      <c r="C21" s="97">
        <v>12</v>
      </c>
      <c r="D21" s="97">
        <v>5</v>
      </c>
      <c r="E21" s="97">
        <v>6</v>
      </c>
      <c r="F21" s="97">
        <v>6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0.42857142857142855</v>
      </c>
      <c r="L21" s="97">
        <v>6</v>
      </c>
      <c r="M21" s="97">
        <v>6</v>
      </c>
      <c r="N21" s="97">
        <v>6</v>
      </c>
      <c r="O21" s="97">
        <v>6</v>
      </c>
      <c r="P21" s="97">
        <v>7</v>
      </c>
      <c r="Q21" s="98">
        <f t="shared" si="0"/>
        <v>0.16666666666666674</v>
      </c>
      <c r="R21" s="97">
        <f t="shared" si="1"/>
        <v>1</v>
      </c>
      <c r="S21" s="98">
        <f>P21/P17</f>
        <v>0.46666666666666667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47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34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21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13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4</v>
      </c>
      <c r="M34" s="101">
        <v>5</v>
      </c>
      <c r="N34" s="101">
        <v>4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4</v>
      </c>
      <c r="M35" s="97">
        <v>5</v>
      </c>
      <c r="N35" s="97">
        <v>4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8</v>
      </c>
      <c r="M36" s="101">
        <v>12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4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11</v>
      </c>
      <c r="M39" s="101">
        <v>16</v>
      </c>
      <c r="N39" s="101">
        <v>17</v>
      </c>
      <c r="O39" s="101">
        <v>18</v>
      </c>
      <c r="P39" s="101">
        <v>18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11</v>
      </c>
      <c r="M40" s="97">
        <v>16</v>
      </c>
      <c r="N40" s="97">
        <v>17</v>
      </c>
      <c r="O40" s="97">
        <v>18</v>
      </c>
      <c r="P40" s="97">
        <v>18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6</v>
      </c>
      <c r="M41" s="53">
        <v>6</v>
      </c>
      <c r="N41" s="53">
        <v>7</v>
      </c>
      <c r="O41" s="53">
        <v>6</v>
      </c>
      <c r="P41" s="53">
        <v>7</v>
      </c>
      <c r="Q41" s="100">
        <f t="shared" si="0"/>
        <v>0.16666666666666674</v>
      </c>
      <c r="R41" s="53">
        <f t="shared" si="1"/>
        <v>1</v>
      </c>
      <c r="S41" s="100">
        <f>P41/P39</f>
        <v>0.3888888888888889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10</v>
      </c>
      <c r="O42" s="53">
        <v>12</v>
      </c>
      <c r="P42" s="53">
        <v>11</v>
      </c>
      <c r="Q42" s="100">
        <f t="shared" si="0"/>
        <v>-8.333333333333337E-2</v>
      </c>
      <c r="R42" s="53">
        <f t="shared" si="1"/>
        <v>-1</v>
      </c>
      <c r="S42" s="100">
        <f>P42/P39</f>
        <v>0.61111111111111116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14</v>
      </c>
      <c r="N48" s="101">
        <v>15</v>
      </c>
      <c r="O48" s="101">
        <v>17</v>
      </c>
      <c r="P48" s="101">
        <v>17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12</v>
      </c>
      <c r="N49" s="97">
        <v>12</v>
      </c>
      <c r="O49" s="97">
        <v>14</v>
      </c>
      <c r="P49" s="97">
        <v>14</v>
      </c>
      <c r="Q49" s="98">
        <f t="shared" si="0"/>
        <v>0</v>
      </c>
      <c r="R49" s="97">
        <f t="shared" si="1"/>
        <v>0</v>
      </c>
      <c r="S49" s="98">
        <f>P49/P48</f>
        <v>0.82352941176470584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0.47058823529411764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4</v>
      </c>
      <c r="N51" s="53">
        <v>4</v>
      </c>
      <c r="O51" s="53">
        <v>6</v>
      </c>
      <c r="P51" s="53">
        <v>6</v>
      </c>
      <c r="Q51" s="100">
        <f t="shared" si="0"/>
        <v>0</v>
      </c>
      <c r="R51" s="53">
        <f t="shared" si="1"/>
        <v>0</v>
      </c>
      <c r="S51" s="100">
        <f>P51/P48</f>
        <v>0.35294117647058826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0.23529411764705882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7E6FD-2933-4D62-813D-32CB0299E59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43908-9DB5-4FD1-AD86-BC6348EE31FF}">
  <sheetPr>
    <tabColor theme="7" tint="0.79998168889431442"/>
  </sheetPr>
  <dimension ref="A4:O29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21031</v>
      </c>
      <c r="D9" s="121">
        <v>6.5400202634245286E-2</v>
      </c>
      <c r="E9" s="120">
        <v>6223</v>
      </c>
      <c r="F9" s="121">
        <f t="shared" ref="F9:L21" si="0">IFERROR(E9/C9-1,"-")</f>
        <v>-0.70410346631163523</v>
      </c>
      <c r="G9" s="120">
        <v>15598</v>
      </c>
      <c r="H9" s="121">
        <f>IFERROR(G9/E9-1,"-")</f>
        <v>1.5065081150570463</v>
      </c>
      <c r="I9" s="120">
        <v>22490</v>
      </c>
      <c r="J9" s="121">
        <f t="shared" si="0"/>
        <v>0.44185151942556744</v>
      </c>
      <c r="K9" s="120">
        <v>22650</v>
      </c>
      <c r="L9" s="121">
        <f t="shared" si="0"/>
        <v>7.1142730102267127E-3</v>
      </c>
      <c r="M9" s="120">
        <v>22528</v>
      </c>
      <c r="N9" s="121">
        <f t="shared" ref="N9:N16" si="1">IFERROR(M9/K9-1,"-")</f>
        <v>-5.3863134657836653E-3</v>
      </c>
    </row>
    <row r="10" spans="1:15" x14ac:dyDescent="0.25">
      <c r="A10" s="1" t="s">
        <v>74</v>
      </c>
      <c r="B10" s="119" t="s">
        <v>75</v>
      </c>
      <c r="C10" s="120">
        <v>22403</v>
      </c>
      <c r="D10" s="121">
        <v>0.16542683244030587</v>
      </c>
      <c r="E10" s="120">
        <v>5135</v>
      </c>
      <c r="F10" s="121">
        <f t="shared" si="0"/>
        <v>-0.7707896263893228</v>
      </c>
      <c r="G10" s="120">
        <v>21666</v>
      </c>
      <c r="H10" s="121">
        <f t="shared" si="0"/>
        <v>3.2192794547224928</v>
      </c>
      <c r="I10" s="120">
        <v>23086</v>
      </c>
      <c r="J10" s="121">
        <f t="shared" si="0"/>
        <v>6.5540478168559124E-2</v>
      </c>
      <c r="K10" s="120">
        <v>23921</v>
      </c>
      <c r="L10" s="121">
        <f t="shared" si="0"/>
        <v>3.6169106817985019E-2</v>
      </c>
      <c r="M10" s="120">
        <v>23285</v>
      </c>
      <c r="N10" s="121">
        <f t="shared" si="1"/>
        <v>-2.6587517244262338E-2</v>
      </c>
    </row>
    <row r="11" spans="1:15" x14ac:dyDescent="0.25">
      <c r="A11" s="1" t="s">
        <v>76</v>
      </c>
      <c r="B11" s="119" t="s">
        <v>77</v>
      </c>
      <c r="C11" s="120">
        <v>8865</v>
      </c>
      <c r="D11" s="121">
        <v>-0.59655031174623407</v>
      </c>
      <c r="E11" s="120">
        <v>5413</v>
      </c>
      <c r="F11" s="121">
        <f t="shared" si="0"/>
        <v>-0.38939650310208684</v>
      </c>
      <c r="G11" s="120">
        <v>22231</v>
      </c>
      <c r="H11" s="121">
        <f t="shared" si="0"/>
        <v>3.1069647145760211</v>
      </c>
      <c r="I11" s="120">
        <v>21689</v>
      </c>
      <c r="J11" s="121">
        <f t="shared" si="0"/>
        <v>-2.4380369753947195E-2</v>
      </c>
      <c r="K11" s="120">
        <v>27356</v>
      </c>
      <c r="L11" s="121">
        <f t="shared" si="0"/>
        <v>0.26128452210798092</v>
      </c>
      <c r="M11" s="120">
        <v>24054</v>
      </c>
      <c r="N11" s="121">
        <f t="shared" si="1"/>
        <v>-0.12070478140078955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6463</v>
      </c>
      <c r="F12" s="121" t="str">
        <f t="shared" si="0"/>
        <v>-</v>
      </c>
      <c r="G12" s="120">
        <v>23894</v>
      </c>
      <c r="H12" s="121">
        <f t="shared" si="0"/>
        <v>2.6970447160761255</v>
      </c>
      <c r="I12" s="120">
        <v>23484</v>
      </c>
      <c r="J12" s="121">
        <f t="shared" si="0"/>
        <v>-1.715911944421189E-2</v>
      </c>
      <c r="K12" s="120">
        <v>22205</v>
      </c>
      <c r="L12" s="121">
        <f t="shared" si="0"/>
        <v>-5.4462612842786529E-2</v>
      </c>
      <c r="M12" s="120">
        <v>23503</v>
      </c>
      <c r="N12" s="121">
        <f t="shared" si="1"/>
        <v>5.845530285971634E-2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6823</v>
      </c>
      <c r="F13" s="121" t="str">
        <f t="shared" si="0"/>
        <v>-</v>
      </c>
      <c r="G13" s="120">
        <v>20251</v>
      </c>
      <c r="H13" s="121">
        <f t="shared" si="0"/>
        <v>1.9680492452000586</v>
      </c>
      <c r="I13" s="120">
        <v>21547</v>
      </c>
      <c r="J13" s="121">
        <f t="shared" si="0"/>
        <v>6.3996839662238791E-2</v>
      </c>
      <c r="K13" s="120">
        <v>23449</v>
      </c>
      <c r="L13" s="121">
        <f t="shared" si="0"/>
        <v>8.8272149255116616E-2</v>
      </c>
      <c r="M13" s="120">
        <v>19536</v>
      </c>
      <c r="N13" s="121">
        <f t="shared" si="1"/>
        <v>-0.16687278775214298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3802</v>
      </c>
      <c r="F14" s="121" t="str">
        <f t="shared" si="0"/>
        <v>-</v>
      </c>
      <c r="G14" s="120">
        <v>18886</v>
      </c>
      <c r="H14" s="121">
        <f t="shared" si="0"/>
        <v>3.9673855865334033</v>
      </c>
      <c r="I14" s="120">
        <v>21065</v>
      </c>
      <c r="J14" s="121">
        <f t="shared" si="0"/>
        <v>0.11537646934237</v>
      </c>
      <c r="K14" s="120">
        <v>22841</v>
      </c>
      <c r="L14" s="121">
        <f t="shared" si="0"/>
        <v>8.4310467600284822E-2</v>
      </c>
      <c r="M14" s="120">
        <v>23159</v>
      </c>
      <c r="N14" s="121">
        <f t="shared" si="1"/>
        <v>1.3922332647432256E-2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10219</v>
      </c>
      <c r="F15" s="121" t="str">
        <f t="shared" si="0"/>
        <v>-</v>
      </c>
      <c r="G15" s="120">
        <v>23111</v>
      </c>
      <c r="H15" s="121">
        <f t="shared" si="0"/>
        <v>1.2615715823466092</v>
      </c>
      <c r="I15" s="120">
        <v>24276</v>
      </c>
      <c r="J15" s="121">
        <f t="shared" si="0"/>
        <v>5.040889619661626E-2</v>
      </c>
      <c r="K15" s="120">
        <v>24893</v>
      </c>
      <c r="L15" s="121">
        <f t="shared" si="0"/>
        <v>2.5416048772450184E-2</v>
      </c>
      <c r="M15" s="120">
        <v>27952</v>
      </c>
      <c r="N15" s="121">
        <f t="shared" si="1"/>
        <v>0.12288595187402085</v>
      </c>
    </row>
    <row r="16" spans="1:15" x14ac:dyDescent="0.25">
      <c r="A16" s="1" t="s">
        <v>86</v>
      </c>
      <c r="B16" s="119" t="s">
        <v>87</v>
      </c>
      <c r="C16" s="120">
        <v>13295</v>
      </c>
      <c r="D16" s="121">
        <v>-0.46193694605204583</v>
      </c>
      <c r="E16" s="120">
        <v>18239</v>
      </c>
      <c r="F16" s="121">
        <f t="shared" si="0"/>
        <v>0.37186912373072589</v>
      </c>
      <c r="G16" s="120">
        <v>24659</v>
      </c>
      <c r="H16" s="121">
        <f t="shared" si="0"/>
        <v>0.35199298207138541</v>
      </c>
      <c r="I16" s="120">
        <v>25495</v>
      </c>
      <c r="J16" s="121">
        <f t="shared" si="0"/>
        <v>3.3902429133379375E-2</v>
      </c>
      <c r="K16" s="120">
        <v>25319</v>
      </c>
      <c r="L16" s="121">
        <f t="shared" si="0"/>
        <v>-6.9033143753677306E-3</v>
      </c>
      <c r="M16" s="120">
        <v>25459</v>
      </c>
      <c r="N16" s="121">
        <f t="shared" si="1"/>
        <v>5.5294442908486729E-3</v>
      </c>
    </row>
    <row r="17" spans="1:15" x14ac:dyDescent="0.25">
      <c r="A17" s="1" t="s">
        <v>88</v>
      </c>
      <c r="B17" s="119" t="s">
        <v>89</v>
      </c>
      <c r="C17" s="120">
        <v>5725</v>
      </c>
      <c r="D17" s="121">
        <v>-0.74152331933721616</v>
      </c>
      <c r="E17" s="120">
        <v>15267</v>
      </c>
      <c r="F17" s="121">
        <f t="shared" si="0"/>
        <v>1.6667248908296943</v>
      </c>
      <c r="G17" s="120">
        <v>20130</v>
      </c>
      <c r="H17" s="121">
        <f t="shared" si="0"/>
        <v>0.31853016309687554</v>
      </c>
      <c r="I17" s="120">
        <v>22106</v>
      </c>
      <c r="J17" s="121">
        <f t="shared" si="0"/>
        <v>9.8161947342275235E-2</v>
      </c>
      <c r="K17" s="120">
        <v>21182</v>
      </c>
      <c r="L17" s="121">
        <f t="shared" si="0"/>
        <v>-4.1798606713109532E-2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6665</v>
      </c>
      <c r="D18" s="121">
        <v>-0.70771389729421563</v>
      </c>
      <c r="E18" s="120">
        <v>23140</v>
      </c>
      <c r="F18" s="121">
        <f t="shared" si="0"/>
        <v>2.471867966991748</v>
      </c>
      <c r="G18" s="120">
        <v>22327</v>
      </c>
      <c r="H18" s="121">
        <f t="shared" si="0"/>
        <v>-3.5133967156439017E-2</v>
      </c>
      <c r="I18" s="120">
        <v>25007</v>
      </c>
      <c r="J18" s="121">
        <f t="shared" si="0"/>
        <v>0.12003403950373981</v>
      </c>
      <c r="K18" s="120">
        <v>27341</v>
      </c>
      <c r="L18" s="121">
        <f t="shared" si="0"/>
        <v>9.3333866517375075E-2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4928</v>
      </c>
      <c r="D19" s="121">
        <v>-0.74807013956341706</v>
      </c>
      <c r="E19" s="120">
        <v>19838</v>
      </c>
      <c r="F19" s="121">
        <f t="shared" si="0"/>
        <v>3.0255681818181817</v>
      </c>
      <c r="G19" s="120">
        <v>21079</v>
      </c>
      <c r="H19" s="121">
        <f t="shared" si="0"/>
        <v>6.2556709345700234E-2</v>
      </c>
      <c r="I19" s="120">
        <v>24207</v>
      </c>
      <c r="J19" s="121">
        <f t="shared" si="0"/>
        <v>0.14839413634422893</v>
      </c>
      <c r="K19" s="120">
        <v>23363</v>
      </c>
      <c r="L19" s="121">
        <f t="shared" si="0"/>
        <v>-3.4865947866319691E-2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6261</v>
      </c>
      <c r="D20" s="121">
        <v>-0.70148755602174118</v>
      </c>
      <c r="E20" s="120">
        <v>19784</v>
      </c>
      <c r="F20" s="121">
        <f t="shared" si="0"/>
        <v>2.1598786136399934</v>
      </c>
      <c r="G20" s="120">
        <v>23285</v>
      </c>
      <c r="H20" s="121">
        <f t="shared" si="0"/>
        <v>0.17696118075212297</v>
      </c>
      <c r="I20" s="120">
        <v>24142</v>
      </c>
      <c r="J20" s="121">
        <f t="shared" si="0"/>
        <v>3.6804809963495888E-2</v>
      </c>
      <c r="K20" s="120">
        <v>23290</v>
      </c>
      <c r="L20" s="121">
        <f t="shared" si="0"/>
        <v>-3.5291193770193074E-2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96681</v>
      </c>
      <c r="D21" s="124">
        <v>-0.61362219451371569</v>
      </c>
      <c r="E21" s="123">
        <v>140346</v>
      </c>
      <c r="F21" s="124">
        <f t="shared" si="0"/>
        <v>0.45163992925186958</v>
      </c>
      <c r="G21" s="123">
        <v>257117</v>
      </c>
      <c r="H21" s="124">
        <f t="shared" si="0"/>
        <v>0.83202228777450027</v>
      </c>
      <c r="I21" s="123">
        <v>278594</v>
      </c>
      <c r="J21" s="124">
        <f t="shared" si="0"/>
        <v>8.3530066078866927E-2</v>
      </c>
      <c r="K21" s="123">
        <v>287810</v>
      </c>
      <c r="L21" s="124">
        <f t="shared" si="0"/>
        <v>3.3080396562739978E-2</v>
      </c>
      <c r="M21" s="123">
        <v>189476</v>
      </c>
      <c r="N21" s="124">
        <v>-1.6393783028956443E-2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2" t="s">
        <v>237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827</v>
      </c>
      <c r="D31" s="121">
        <v>-0.49201474201474205</v>
      </c>
      <c r="E31" s="120">
        <v>3353</v>
      </c>
      <c r="F31" s="121">
        <f t="shared" ref="F31:L43" si="2">IFERROR(E31/C31-1,"-")</f>
        <v>3.0544135429262393</v>
      </c>
      <c r="G31" s="120">
        <v>744</v>
      </c>
      <c r="H31" s="121">
        <f t="shared" si="2"/>
        <v>-0.77810915597971964</v>
      </c>
      <c r="I31" s="120">
        <v>1649</v>
      </c>
      <c r="J31" s="121">
        <f t="shared" si="2"/>
        <v>1.2163978494623655</v>
      </c>
      <c r="K31" s="120">
        <v>1032</v>
      </c>
      <c r="L31" s="121">
        <f t="shared" si="2"/>
        <v>-0.37416616130988478</v>
      </c>
      <c r="M31" s="120">
        <v>851</v>
      </c>
      <c r="N31" s="121">
        <f t="shared" ref="N31" si="3">IFERROR(M31/K31-1,"-")</f>
        <v>-0.17538759689922478</v>
      </c>
    </row>
    <row r="32" spans="1:15" x14ac:dyDescent="0.25">
      <c r="B32" s="119" t="s">
        <v>75</v>
      </c>
      <c r="C32" s="120">
        <v>1316</v>
      </c>
      <c r="D32" s="121">
        <v>-0.15424164524421591</v>
      </c>
      <c r="E32" s="120">
        <v>2820</v>
      </c>
      <c r="F32" s="121">
        <f t="shared" si="2"/>
        <v>1.1428571428571428</v>
      </c>
      <c r="G32" s="120">
        <v>1386</v>
      </c>
      <c r="H32" s="121">
        <f t="shared" si="2"/>
        <v>-0.50851063829787235</v>
      </c>
      <c r="I32" s="120">
        <v>1146</v>
      </c>
      <c r="J32" s="121">
        <f t="shared" si="2"/>
        <v>-0.17316017316017318</v>
      </c>
      <c r="K32" s="120">
        <v>1343</v>
      </c>
      <c r="L32" s="121">
        <f t="shared" si="2"/>
        <v>0.17190226876090753</v>
      </c>
      <c r="M32" s="120">
        <v>670</v>
      </c>
      <c r="N32" s="121">
        <f>IFERROR(M32/K32-1,"-")</f>
        <v>-0.50111690245718543</v>
      </c>
    </row>
    <row r="33" spans="2:15" x14ac:dyDescent="0.25">
      <c r="B33" s="119" t="s">
        <v>77</v>
      </c>
      <c r="C33" s="120">
        <v>486</v>
      </c>
      <c r="D33" s="121">
        <v>-0.87865168539325844</v>
      </c>
      <c r="E33" s="120">
        <v>3098</v>
      </c>
      <c r="F33" s="121">
        <f t="shared" si="2"/>
        <v>5.3744855967078191</v>
      </c>
      <c r="G33" s="120">
        <v>1477</v>
      </c>
      <c r="H33" s="121">
        <f t="shared" si="2"/>
        <v>-0.52324080051646216</v>
      </c>
      <c r="I33" s="120">
        <v>1783</v>
      </c>
      <c r="J33" s="121">
        <f t="shared" si="2"/>
        <v>0.2071767095463779</v>
      </c>
      <c r="K33" s="120">
        <v>2340</v>
      </c>
      <c r="L33" s="121">
        <f t="shared" si="2"/>
        <v>0.31239484015703867</v>
      </c>
      <c r="M33" s="120">
        <v>929</v>
      </c>
      <c r="N33" s="121">
        <f>IFERROR(M33/K33-1,"-")</f>
        <v>-0.60299145299145307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4325</v>
      </c>
      <c r="F34" s="121" t="str">
        <f t="shared" si="2"/>
        <v>-</v>
      </c>
      <c r="G34" s="120">
        <v>3054</v>
      </c>
      <c r="H34" s="121">
        <f t="shared" si="2"/>
        <v>-0.29387283236994222</v>
      </c>
      <c r="I34" s="120">
        <v>3984</v>
      </c>
      <c r="J34" s="121">
        <f t="shared" si="2"/>
        <v>0.30451866404715133</v>
      </c>
      <c r="K34" s="120">
        <v>1383</v>
      </c>
      <c r="L34" s="121">
        <f t="shared" si="2"/>
        <v>-0.65286144578313254</v>
      </c>
      <c r="M34" s="120">
        <v>2250</v>
      </c>
      <c r="N34" s="121">
        <f>IFERROR(M34/K34-1,"-")</f>
        <v>0.6268980477223427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4087</v>
      </c>
      <c r="F35" s="121" t="str">
        <f t="shared" si="2"/>
        <v>-</v>
      </c>
      <c r="G35" s="120">
        <v>2857</v>
      </c>
      <c r="H35" s="121">
        <f t="shared" si="2"/>
        <v>-0.30095424516760461</v>
      </c>
      <c r="I35" s="120">
        <v>2472</v>
      </c>
      <c r="J35" s="121">
        <f t="shared" si="2"/>
        <v>-0.13475673783689179</v>
      </c>
      <c r="K35" s="120">
        <v>2206</v>
      </c>
      <c r="L35" s="121">
        <f t="shared" si="2"/>
        <v>-0.10760517799352753</v>
      </c>
      <c r="M35" s="120">
        <v>1847</v>
      </c>
      <c r="N35" s="121">
        <f>IFERROR(M35/K35-1,"-")</f>
        <v>-0.16273798730734357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2007</v>
      </c>
      <c r="F36" s="121" t="str">
        <f t="shared" si="2"/>
        <v>-</v>
      </c>
      <c r="G36" s="120">
        <v>1981</v>
      </c>
      <c r="H36" s="121">
        <f t="shared" si="2"/>
        <v>-1.2954658694569021E-2</v>
      </c>
      <c r="I36" s="120">
        <v>3499</v>
      </c>
      <c r="J36" s="121">
        <f t="shared" si="2"/>
        <v>0.76627965673902065</v>
      </c>
      <c r="K36" s="120">
        <v>2734</v>
      </c>
      <c r="L36" s="121">
        <f t="shared" si="2"/>
        <v>-0.21863389539868539</v>
      </c>
      <c r="M36" s="120">
        <v>2922</v>
      </c>
      <c r="N36" s="121">
        <f t="shared" ref="N36:N38" si="4">IFERROR(M36/K36-1,"-")</f>
        <v>6.8763716166788669E-2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4124</v>
      </c>
      <c r="F37" s="121" t="str">
        <f t="shared" si="2"/>
        <v>-</v>
      </c>
      <c r="G37" s="120">
        <v>4035</v>
      </c>
      <c r="H37" s="121">
        <f t="shared" si="2"/>
        <v>-2.1580989330746814E-2</v>
      </c>
      <c r="I37" s="120">
        <v>4301</v>
      </c>
      <c r="J37" s="121">
        <f t="shared" si="2"/>
        <v>6.5923172242874806E-2</v>
      </c>
      <c r="K37" s="120">
        <v>4112</v>
      </c>
      <c r="L37" s="121">
        <f t="shared" si="2"/>
        <v>-4.3943269007207575E-2</v>
      </c>
      <c r="M37" s="120">
        <v>6200</v>
      </c>
      <c r="N37" s="121">
        <f t="shared" si="4"/>
        <v>0.50778210116731515</v>
      </c>
    </row>
    <row r="38" spans="2:15" x14ac:dyDescent="0.25">
      <c r="B38" s="119" t="s">
        <v>87</v>
      </c>
      <c r="C38" s="120">
        <v>8045</v>
      </c>
      <c r="D38" s="121">
        <v>0.12596221133659902</v>
      </c>
      <c r="E38" s="120">
        <v>8610</v>
      </c>
      <c r="F38" s="121">
        <f t="shared" si="2"/>
        <v>7.0229956494717305E-2</v>
      </c>
      <c r="G38" s="120">
        <v>5520</v>
      </c>
      <c r="H38" s="121">
        <f t="shared" si="2"/>
        <v>-0.35888501742160284</v>
      </c>
      <c r="I38" s="120">
        <v>4258</v>
      </c>
      <c r="J38" s="121">
        <f t="shared" si="2"/>
        <v>-0.2286231884057971</v>
      </c>
      <c r="K38" s="120">
        <v>5008</v>
      </c>
      <c r="L38" s="121">
        <f t="shared" si="2"/>
        <v>0.17613903240958195</v>
      </c>
      <c r="M38" s="120">
        <v>5409</v>
      </c>
      <c r="N38" s="121">
        <f t="shared" si="4"/>
        <v>8.0071884984025621E-2</v>
      </c>
    </row>
    <row r="39" spans="2:15" x14ac:dyDescent="0.25">
      <c r="B39" s="119" t="s">
        <v>89</v>
      </c>
      <c r="C39" s="120">
        <v>3978</v>
      </c>
      <c r="D39" s="121">
        <v>-0.31836874571624396</v>
      </c>
      <c r="E39" s="120">
        <v>5192</v>
      </c>
      <c r="F39" s="121">
        <f t="shared" si="2"/>
        <v>0.30517848164906991</v>
      </c>
      <c r="G39" s="120">
        <v>3446</v>
      </c>
      <c r="H39" s="121">
        <f t="shared" si="2"/>
        <v>-0.33628659476117106</v>
      </c>
      <c r="I39" s="120">
        <v>3382</v>
      </c>
      <c r="J39" s="121">
        <f t="shared" si="2"/>
        <v>-1.8572257690075422E-2</v>
      </c>
      <c r="K39" s="120">
        <v>2838</v>
      </c>
      <c r="L39" s="121">
        <f t="shared" si="2"/>
        <v>-0.16085156712004733</v>
      </c>
      <c r="M39" s="120"/>
      <c r="N39" s="121"/>
    </row>
    <row r="40" spans="2:15" x14ac:dyDescent="0.25">
      <c r="B40" s="119" t="s">
        <v>91</v>
      </c>
      <c r="C40" s="120">
        <v>3756</v>
      </c>
      <c r="D40" s="121">
        <v>-2.6438569206842955E-2</v>
      </c>
      <c r="E40" s="120">
        <v>4314</v>
      </c>
      <c r="F40" s="121">
        <f t="shared" si="2"/>
        <v>0.14856230031948892</v>
      </c>
      <c r="G40" s="120">
        <v>1651</v>
      </c>
      <c r="H40" s="121">
        <f t="shared" si="2"/>
        <v>-0.61729253592953182</v>
      </c>
      <c r="I40" s="120">
        <v>2377</v>
      </c>
      <c r="J40" s="121">
        <f t="shared" si="2"/>
        <v>0.43973349485160518</v>
      </c>
      <c r="K40" s="120">
        <v>3489</v>
      </c>
      <c r="L40" s="121">
        <f t="shared" si="2"/>
        <v>0.46781657551535538</v>
      </c>
      <c r="M40" s="120"/>
      <c r="N40" s="121"/>
    </row>
    <row r="41" spans="2:15" x14ac:dyDescent="0.25">
      <c r="B41" s="119" t="s">
        <v>93</v>
      </c>
      <c r="C41" s="120">
        <v>1562</v>
      </c>
      <c r="D41" s="121">
        <v>-0.19025401762571281</v>
      </c>
      <c r="E41" s="120">
        <v>1248</v>
      </c>
      <c r="F41" s="121">
        <f t="shared" si="2"/>
        <v>-0.20102432778489121</v>
      </c>
      <c r="G41" s="120">
        <v>1088</v>
      </c>
      <c r="H41" s="121">
        <f t="shared" si="2"/>
        <v>-0.12820512820512819</v>
      </c>
      <c r="I41" s="120">
        <v>1284</v>
      </c>
      <c r="J41" s="121">
        <f t="shared" si="2"/>
        <v>0.18014705882352944</v>
      </c>
      <c r="K41" s="120">
        <v>1304</v>
      </c>
      <c r="L41" s="121">
        <f t="shared" si="2"/>
        <v>1.5576323987538832E-2</v>
      </c>
      <c r="M41" s="120"/>
      <c r="N41" s="121"/>
    </row>
    <row r="42" spans="2:15" x14ac:dyDescent="0.25">
      <c r="B42" s="119" t="s">
        <v>95</v>
      </c>
      <c r="C42" s="120">
        <v>1855</v>
      </c>
      <c r="D42" s="121">
        <v>-0.16290613718411551</v>
      </c>
      <c r="E42" s="120">
        <v>2038</v>
      </c>
      <c r="F42" s="121">
        <f t="shared" si="2"/>
        <v>9.8652291105121304E-2</v>
      </c>
      <c r="G42" s="120">
        <v>1822</v>
      </c>
      <c r="H42" s="121">
        <f t="shared" si="2"/>
        <v>-0.10598626104023556</v>
      </c>
      <c r="I42" s="120">
        <v>1883</v>
      </c>
      <c r="J42" s="121">
        <f t="shared" si="2"/>
        <v>3.3479692645444592E-2</v>
      </c>
      <c r="K42" s="120">
        <v>1399</v>
      </c>
      <c r="L42" s="121">
        <f t="shared" si="2"/>
        <v>-0.25703664365374401</v>
      </c>
      <c r="M42" s="120"/>
      <c r="N42" s="121"/>
    </row>
    <row r="43" spans="2:15" ht="15.75" x14ac:dyDescent="0.25">
      <c r="B43" s="122" t="s">
        <v>32</v>
      </c>
      <c r="C43" s="123">
        <v>26839</v>
      </c>
      <c r="D43" s="124">
        <v>-0.41112842003642192</v>
      </c>
      <c r="E43" s="123">
        <v>45216</v>
      </c>
      <c r="F43" s="124">
        <f t="shared" si="2"/>
        <v>0.68471254517679503</v>
      </c>
      <c r="G43" s="123">
        <v>29061</v>
      </c>
      <c r="H43" s="124">
        <f t="shared" si="2"/>
        <v>-0.35728503184713378</v>
      </c>
      <c r="I43" s="123">
        <v>32018</v>
      </c>
      <c r="J43" s="124">
        <f t="shared" si="2"/>
        <v>0.10175148824885594</v>
      </c>
      <c r="K43" s="123">
        <v>29188</v>
      </c>
      <c r="L43" s="124">
        <f t="shared" si="2"/>
        <v>-8.838778187269658E-2</v>
      </c>
      <c r="M43" s="123">
        <v>21078</v>
      </c>
      <c r="N43" s="124">
        <v>4.5639448357972068E-2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2" t="s">
        <v>238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332</v>
      </c>
      <c r="D53" s="121">
        <v>-0.63636363636363635</v>
      </c>
      <c r="E53" s="120">
        <v>460</v>
      </c>
      <c r="F53" s="121">
        <f>IFERROR(E53/C53-1,"-")</f>
        <v>0.3855421686746987</v>
      </c>
      <c r="G53" s="120">
        <v>515</v>
      </c>
      <c r="H53" s="121">
        <f>IFERROR(G53/E53-1,"-")</f>
        <v>0.11956521739130443</v>
      </c>
      <c r="I53" s="120">
        <v>722</v>
      </c>
      <c r="J53" s="121">
        <f>IFERROR(I53/G53-1,"-")</f>
        <v>0.40194174757281553</v>
      </c>
      <c r="K53" s="120">
        <v>461</v>
      </c>
      <c r="L53" s="121">
        <f>IFERROR(K53/I53-1,"-")</f>
        <v>-0.36149584487534625</v>
      </c>
      <c r="M53" s="120">
        <v>603</v>
      </c>
      <c r="N53" s="121">
        <f t="shared" ref="N53:N60" si="5">IFERROR(M53/K53-1,"-")</f>
        <v>0.30802603036876364</v>
      </c>
    </row>
    <row r="54" spans="1:15" x14ac:dyDescent="0.25">
      <c r="A54" s="1">
        <v>2</v>
      </c>
      <c r="B54" s="119" t="s">
        <v>75</v>
      </c>
      <c r="C54" s="120">
        <v>399</v>
      </c>
      <c r="D54" s="121">
        <v>-0.49684741488020179</v>
      </c>
      <c r="E54" s="120">
        <v>243</v>
      </c>
      <c r="F54" s="121">
        <f t="shared" ref="F54:L65" si="6">IFERROR(E54/C54-1,"-")</f>
        <v>-0.39097744360902253</v>
      </c>
      <c r="G54" s="120">
        <v>515</v>
      </c>
      <c r="H54" s="121">
        <f t="shared" si="6"/>
        <v>1.119341563786008</v>
      </c>
      <c r="I54" s="120">
        <v>509</v>
      </c>
      <c r="J54" s="121">
        <f t="shared" si="6"/>
        <v>-1.1650485436893177E-2</v>
      </c>
      <c r="K54" s="120">
        <v>473</v>
      </c>
      <c r="L54" s="121">
        <f t="shared" si="6"/>
        <v>-7.0726915520628708E-2</v>
      </c>
      <c r="M54" s="120">
        <v>400</v>
      </c>
      <c r="N54" s="121">
        <f t="shared" si="5"/>
        <v>-0.15433403805496826</v>
      </c>
    </row>
    <row r="55" spans="1:15" x14ac:dyDescent="0.25">
      <c r="A55" s="1">
        <v>3</v>
      </c>
      <c r="B55" s="119" t="s">
        <v>77</v>
      </c>
      <c r="C55" s="120">
        <v>135</v>
      </c>
      <c r="D55" s="121">
        <v>-0.92281303602058318</v>
      </c>
      <c r="E55" s="120">
        <v>377</v>
      </c>
      <c r="F55" s="121">
        <f t="shared" si="6"/>
        <v>1.7925925925925927</v>
      </c>
      <c r="G55" s="120">
        <v>541</v>
      </c>
      <c r="H55" s="121">
        <f t="shared" si="6"/>
        <v>0.4350132625994696</v>
      </c>
      <c r="I55" s="120">
        <v>747</v>
      </c>
      <c r="J55" s="121">
        <f t="shared" si="6"/>
        <v>0.38077634011090566</v>
      </c>
      <c r="K55" s="120">
        <v>813</v>
      </c>
      <c r="L55" s="121">
        <f t="shared" si="6"/>
        <v>8.8353413654618462E-2</v>
      </c>
      <c r="M55" s="120">
        <v>604</v>
      </c>
      <c r="N55" s="121">
        <f t="shared" si="5"/>
        <v>-0.25707257072570722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439</v>
      </c>
      <c r="F56" s="121" t="str">
        <f t="shared" si="6"/>
        <v>-</v>
      </c>
      <c r="G56" s="120">
        <v>688</v>
      </c>
      <c r="H56" s="121">
        <f t="shared" si="6"/>
        <v>0.56719817767653757</v>
      </c>
      <c r="I56" s="120">
        <v>838</v>
      </c>
      <c r="J56" s="121">
        <f t="shared" si="6"/>
        <v>0.21802325581395343</v>
      </c>
      <c r="K56" s="120">
        <v>563</v>
      </c>
      <c r="L56" s="121">
        <f t="shared" si="6"/>
        <v>-0.32816229116945106</v>
      </c>
      <c r="M56" s="120">
        <v>1123</v>
      </c>
      <c r="N56" s="121">
        <f t="shared" si="5"/>
        <v>0.99467140319715819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689</v>
      </c>
      <c r="F57" s="121" t="str">
        <f t="shared" si="6"/>
        <v>-</v>
      </c>
      <c r="G57" s="120">
        <v>629</v>
      </c>
      <c r="H57" s="121">
        <f t="shared" si="6"/>
        <v>-8.7082728592162595E-2</v>
      </c>
      <c r="I57" s="120">
        <v>849</v>
      </c>
      <c r="J57" s="121">
        <f t="shared" si="6"/>
        <v>0.34976152623211454</v>
      </c>
      <c r="K57" s="120">
        <v>742</v>
      </c>
      <c r="L57" s="121">
        <f t="shared" si="6"/>
        <v>-0.12603062426383982</v>
      </c>
      <c r="M57" s="120">
        <v>815</v>
      </c>
      <c r="N57" s="121">
        <f t="shared" si="5"/>
        <v>9.8382749326145547E-2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850</v>
      </c>
      <c r="F58" s="121" t="str">
        <f t="shared" si="6"/>
        <v>-</v>
      </c>
      <c r="G58" s="120">
        <v>736</v>
      </c>
      <c r="H58" s="121">
        <f t="shared" si="6"/>
        <v>-0.13411764705882356</v>
      </c>
      <c r="I58" s="120">
        <v>1281</v>
      </c>
      <c r="J58" s="121">
        <f t="shared" si="6"/>
        <v>0.74048913043478271</v>
      </c>
      <c r="K58" s="120">
        <v>858</v>
      </c>
      <c r="L58" s="121">
        <f t="shared" si="6"/>
        <v>-0.33021077283372369</v>
      </c>
      <c r="M58" s="120">
        <v>1243</v>
      </c>
      <c r="N58" s="121">
        <f t="shared" si="5"/>
        <v>0.44871794871794868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1976</v>
      </c>
      <c r="F59" s="121" t="str">
        <f t="shared" si="6"/>
        <v>-</v>
      </c>
      <c r="G59" s="120">
        <v>1359</v>
      </c>
      <c r="H59" s="121">
        <f t="shared" si="6"/>
        <v>-0.31224696356275305</v>
      </c>
      <c r="I59" s="120">
        <v>1503</v>
      </c>
      <c r="J59" s="121">
        <f t="shared" si="6"/>
        <v>0.10596026490066235</v>
      </c>
      <c r="K59" s="120">
        <v>1216</v>
      </c>
      <c r="L59" s="121">
        <f t="shared" si="6"/>
        <v>-0.19095143047238861</v>
      </c>
      <c r="M59" s="120">
        <v>1640</v>
      </c>
      <c r="N59" s="121">
        <f t="shared" si="5"/>
        <v>0.34868421052631571</v>
      </c>
    </row>
    <row r="60" spans="1:15" x14ac:dyDescent="0.25">
      <c r="A60" s="1">
        <v>8</v>
      </c>
      <c r="B60" s="119" t="s">
        <v>87</v>
      </c>
      <c r="C60" s="120">
        <v>2124</v>
      </c>
      <c r="D60" s="121">
        <v>-0.19939690915944219</v>
      </c>
      <c r="E60" s="120">
        <v>2642</v>
      </c>
      <c r="F60" s="121">
        <f t="shared" si="6"/>
        <v>0.24387947269303201</v>
      </c>
      <c r="G60" s="120">
        <v>1359</v>
      </c>
      <c r="H60" s="121">
        <f t="shared" si="6"/>
        <v>-0.48561695685087058</v>
      </c>
      <c r="I60" s="120">
        <v>1534</v>
      </c>
      <c r="J60" s="121">
        <f t="shared" si="6"/>
        <v>0.1287711552612214</v>
      </c>
      <c r="K60" s="120">
        <v>1718</v>
      </c>
      <c r="L60" s="121">
        <f t="shared" si="6"/>
        <v>0.11994784876140807</v>
      </c>
      <c r="M60" s="120">
        <v>2020</v>
      </c>
      <c r="N60" s="121">
        <f t="shared" si="5"/>
        <v>0.17578579743888234</v>
      </c>
    </row>
    <row r="61" spans="1:15" x14ac:dyDescent="0.25">
      <c r="A61" s="1">
        <v>9</v>
      </c>
      <c r="B61" s="119" t="s">
        <v>89</v>
      </c>
      <c r="C61" s="120">
        <v>1597</v>
      </c>
      <c r="D61" s="121">
        <v>-0.60204335908298034</v>
      </c>
      <c r="E61" s="120">
        <v>1343</v>
      </c>
      <c r="F61" s="121">
        <f t="shared" si="6"/>
        <v>-0.15904821540388225</v>
      </c>
      <c r="G61" s="120">
        <v>914</v>
      </c>
      <c r="H61" s="121">
        <f t="shared" si="6"/>
        <v>-0.31943410275502604</v>
      </c>
      <c r="I61" s="120">
        <v>1027</v>
      </c>
      <c r="J61" s="121">
        <f t="shared" si="6"/>
        <v>0.12363238512035002</v>
      </c>
      <c r="K61" s="120">
        <v>1147</v>
      </c>
      <c r="L61" s="121">
        <f t="shared" si="6"/>
        <v>0.11684518013631928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502</v>
      </c>
      <c r="D62" s="121">
        <v>-0.75012444001991041</v>
      </c>
      <c r="E62" s="120">
        <v>980</v>
      </c>
      <c r="F62" s="121">
        <f t="shared" si="6"/>
        <v>0.952191235059761</v>
      </c>
      <c r="G62" s="120">
        <v>587</v>
      </c>
      <c r="H62" s="121">
        <f t="shared" si="6"/>
        <v>-0.40102040816326534</v>
      </c>
      <c r="I62" s="120">
        <v>688</v>
      </c>
      <c r="J62" s="121">
        <f t="shared" si="6"/>
        <v>0.17206132879045999</v>
      </c>
      <c r="K62" s="120">
        <v>932</v>
      </c>
      <c r="L62" s="121">
        <f t="shared" si="6"/>
        <v>0.35465116279069764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239</v>
      </c>
      <c r="D63" s="121">
        <v>-0.75979899497487435</v>
      </c>
      <c r="E63" s="120">
        <v>317</v>
      </c>
      <c r="F63" s="121">
        <f t="shared" si="6"/>
        <v>0.32635983263598334</v>
      </c>
      <c r="G63" s="120">
        <v>454</v>
      </c>
      <c r="H63" s="121">
        <f t="shared" si="6"/>
        <v>0.43217665615141954</v>
      </c>
      <c r="I63" s="120">
        <v>605</v>
      </c>
      <c r="J63" s="121">
        <f t="shared" si="6"/>
        <v>0.33259911894273131</v>
      </c>
      <c r="K63" s="120">
        <v>937</v>
      </c>
      <c r="L63" s="121">
        <f t="shared" si="6"/>
        <v>0.54876033057851248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288</v>
      </c>
      <c r="D64" s="121">
        <v>-0.77429467084639492</v>
      </c>
      <c r="E64" s="120">
        <v>705</v>
      </c>
      <c r="F64" s="121">
        <f t="shared" si="6"/>
        <v>1.4479166666666665</v>
      </c>
      <c r="G64" s="120">
        <v>821</v>
      </c>
      <c r="H64" s="121">
        <f t="shared" si="6"/>
        <v>0.1645390070921986</v>
      </c>
      <c r="I64" s="120">
        <v>977</v>
      </c>
      <c r="J64" s="121">
        <f t="shared" si="6"/>
        <v>0.19001218026796596</v>
      </c>
      <c r="K64" s="120">
        <v>952</v>
      </c>
      <c r="L64" s="121">
        <f t="shared" si="6"/>
        <v>-2.5588536335721557E-2</v>
      </c>
      <c r="M64" s="120"/>
      <c r="N64" s="121"/>
    </row>
    <row r="65" spans="1:15" ht="15.75" x14ac:dyDescent="0.25">
      <c r="B65" s="122" t="s">
        <v>32</v>
      </c>
      <c r="C65" s="123">
        <v>6781</v>
      </c>
      <c r="D65" s="124">
        <v>-0.6722096002320298</v>
      </c>
      <c r="E65" s="123">
        <v>11021</v>
      </c>
      <c r="F65" s="124">
        <f t="shared" si="6"/>
        <v>0.6252765078896918</v>
      </c>
      <c r="G65" s="123">
        <v>9118</v>
      </c>
      <c r="H65" s="124">
        <f t="shared" si="6"/>
        <v>-0.17267035659196084</v>
      </c>
      <c r="I65" s="123">
        <v>11280</v>
      </c>
      <c r="J65" s="124">
        <f t="shared" si="6"/>
        <v>0.23711340206185572</v>
      </c>
      <c r="K65" s="123">
        <v>10812</v>
      </c>
      <c r="L65" s="124">
        <f t="shared" si="6"/>
        <v>-4.1489361702127692E-2</v>
      </c>
      <c r="M65" s="123">
        <v>8448</v>
      </c>
      <c r="N65" s="124">
        <v>0.23436586791350078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2" t="s">
        <v>239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495</v>
      </c>
      <c r="D75" s="121">
        <v>-0.30769230769230771</v>
      </c>
      <c r="E75" s="120">
        <v>2893</v>
      </c>
      <c r="F75" s="121">
        <f>IFERROR(E75/C75-1,"-")</f>
        <v>4.8444444444444441</v>
      </c>
      <c r="G75" s="120">
        <v>229</v>
      </c>
      <c r="H75" s="121">
        <f>IFERROR(G75/E75-1,"-")</f>
        <v>-0.92084341513999313</v>
      </c>
      <c r="I75" s="120">
        <v>927</v>
      </c>
      <c r="J75" s="121">
        <f>IFERROR(I75/G75-1,"-")</f>
        <v>3.0480349344978164</v>
      </c>
      <c r="K75" s="120">
        <v>571</v>
      </c>
      <c r="L75" s="121">
        <f>IFERROR(K75/I75-1,"-")</f>
        <v>-0.38403451995685001</v>
      </c>
      <c r="M75" s="120">
        <v>248</v>
      </c>
      <c r="N75" s="121">
        <f t="shared" ref="N75:N82" si="7">IFERROR(M75/K75-1,"-")</f>
        <v>-0.56567425569176888</v>
      </c>
    </row>
    <row r="76" spans="1:15" x14ac:dyDescent="0.25">
      <c r="A76" s="1">
        <v>2</v>
      </c>
      <c r="B76" s="119" t="s">
        <v>75</v>
      </c>
      <c r="C76" s="120">
        <v>917</v>
      </c>
      <c r="D76" s="121">
        <v>0.201834862385321</v>
      </c>
      <c r="E76" s="120">
        <v>2577</v>
      </c>
      <c r="F76" s="121">
        <f t="shared" ref="F76:L87" si="8">IFERROR(E76/C76-1,"-")</f>
        <v>1.8102508178844054</v>
      </c>
      <c r="G76" s="120">
        <v>871</v>
      </c>
      <c r="H76" s="121">
        <f t="shared" si="8"/>
        <v>-0.66201008925106719</v>
      </c>
      <c r="I76" s="120">
        <v>637</v>
      </c>
      <c r="J76" s="121">
        <f t="shared" si="8"/>
        <v>-0.26865671641791045</v>
      </c>
      <c r="K76" s="120">
        <v>870</v>
      </c>
      <c r="L76" s="121">
        <f t="shared" si="8"/>
        <v>0.36577708006279441</v>
      </c>
      <c r="M76" s="120">
        <v>270</v>
      </c>
      <c r="N76" s="121">
        <f t="shared" si="7"/>
        <v>-0.68965517241379315</v>
      </c>
    </row>
    <row r="77" spans="1:15" x14ac:dyDescent="0.25">
      <c r="A77" s="1">
        <v>3</v>
      </c>
      <c r="B77" s="119" t="s">
        <v>77</v>
      </c>
      <c r="C77" s="120">
        <v>351</v>
      </c>
      <c r="D77" s="121">
        <v>-0.84441489361702127</v>
      </c>
      <c r="E77" s="120">
        <v>2721</v>
      </c>
      <c r="F77" s="121">
        <f t="shared" si="8"/>
        <v>6.7521367521367521</v>
      </c>
      <c r="G77" s="120">
        <v>936</v>
      </c>
      <c r="H77" s="121">
        <f t="shared" si="8"/>
        <v>-0.6560088202866593</v>
      </c>
      <c r="I77" s="120">
        <v>1036</v>
      </c>
      <c r="J77" s="121">
        <f t="shared" si="8"/>
        <v>0.1068376068376069</v>
      </c>
      <c r="K77" s="120">
        <v>1527</v>
      </c>
      <c r="L77" s="121">
        <f t="shared" si="8"/>
        <v>0.47393822393822393</v>
      </c>
      <c r="M77" s="120">
        <v>325</v>
      </c>
      <c r="N77" s="121">
        <f t="shared" si="7"/>
        <v>-0.78716437459070066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3886</v>
      </c>
      <c r="F78" s="121" t="str">
        <f t="shared" si="8"/>
        <v>-</v>
      </c>
      <c r="G78" s="120">
        <v>2366</v>
      </c>
      <c r="H78" s="121">
        <f t="shared" si="8"/>
        <v>-0.3911477097272259</v>
      </c>
      <c r="I78" s="120">
        <v>3146</v>
      </c>
      <c r="J78" s="121">
        <f t="shared" si="8"/>
        <v>0.32967032967032961</v>
      </c>
      <c r="K78" s="120">
        <v>820</v>
      </c>
      <c r="L78" s="121">
        <f t="shared" si="8"/>
        <v>-0.73935155753337578</v>
      </c>
      <c r="M78" s="120">
        <v>1127</v>
      </c>
      <c r="N78" s="121">
        <f t="shared" si="7"/>
        <v>0.37439024390243913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3398</v>
      </c>
      <c r="F79" s="121" t="str">
        <f t="shared" si="8"/>
        <v>-</v>
      </c>
      <c r="G79" s="120">
        <v>2228</v>
      </c>
      <c r="H79" s="121">
        <f t="shared" si="8"/>
        <v>-0.34432018834608591</v>
      </c>
      <c r="I79" s="120">
        <v>1623</v>
      </c>
      <c r="J79" s="121">
        <f t="shared" si="8"/>
        <v>-0.27154398563734294</v>
      </c>
      <c r="K79" s="120">
        <v>1464</v>
      </c>
      <c r="L79" s="121">
        <f t="shared" si="8"/>
        <v>-9.7966728280961202E-2</v>
      </c>
      <c r="M79" s="120">
        <v>1032</v>
      </c>
      <c r="N79" s="121">
        <f t="shared" si="7"/>
        <v>-0.29508196721311475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1157</v>
      </c>
      <c r="F80" s="121" t="str">
        <f t="shared" si="8"/>
        <v>-</v>
      </c>
      <c r="G80" s="120">
        <v>1245</v>
      </c>
      <c r="H80" s="121">
        <f t="shared" si="8"/>
        <v>7.605877268798622E-2</v>
      </c>
      <c r="I80" s="120">
        <v>2218</v>
      </c>
      <c r="J80" s="121">
        <f t="shared" si="8"/>
        <v>0.78152610441767068</v>
      </c>
      <c r="K80" s="120">
        <v>1876</v>
      </c>
      <c r="L80" s="121">
        <f t="shared" si="8"/>
        <v>-0.15419296663660953</v>
      </c>
      <c r="M80" s="120">
        <v>1679</v>
      </c>
      <c r="N80" s="121">
        <f t="shared" si="7"/>
        <v>-0.10501066098081024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2148</v>
      </c>
      <c r="F81" s="121" t="str">
        <f t="shared" si="8"/>
        <v>-</v>
      </c>
      <c r="G81" s="120">
        <v>2676</v>
      </c>
      <c r="H81" s="121">
        <f t="shared" si="8"/>
        <v>0.24581005586592175</v>
      </c>
      <c r="I81" s="120">
        <v>2798</v>
      </c>
      <c r="J81" s="121">
        <f t="shared" si="8"/>
        <v>4.5590433482810111E-2</v>
      </c>
      <c r="K81" s="120">
        <v>2896</v>
      </c>
      <c r="L81" s="121">
        <f t="shared" si="8"/>
        <v>3.5025017869906971E-2</v>
      </c>
      <c r="M81" s="120">
        <v>4560</v>
      </c>
      <c r="N81" s="121">
        <f t="shared" si="7"/>
        <v>0.57458563535911611</v>
      </c>
    </row>
    <row r="82" spans="1:15" x14ac:dyDescent="0.25">
      <c r="A82" s="1">
        <v>8</v>
      </c>
      <c r="B82" s="119" t="s">
        <v>87</v>
      </c>
      <c r="C82" s="120">
        <v>5921</v>
      </c>
      <c r="D82" s="121">
        <v>0.31812110418521811</v>
      </c>
      <c r="E82" s="120">
        <v>5968</v>
      </c>
      <c r="F82" s="121">
        <f t="shared" si="8"/>
        <v>7.9378483364296315E-3</v>
      </c>
      <c r="G82" s="120">
        <v>4161</v>
      </c>
      <c r="H82" s="121">
        <f t="shared" si="8"/>
        <v>-0.30278150134048254</v>
      </c>
      <c r="I82" s="120">
        <v>2724</v>
      </c>
      <c r="J82" s="121">
        <f t="shared" si="8"/>
        <v>-0.34534967555875995</v>
      </c>
      <c r="K82" s="120">
        <v>3290</v>
      </c>
      <c r="L82" s="121">
        <f t="shared" si="8"/>
        <v>0.20778267254038174</v>
      </c>
      <c r="M82" s="120">
        <v>3389</v>
      </c>
      <c r="N82" s="121">
        <f t="shared" si="7"/>
        <v>3.0091185410334287E-2</v>
      </c>
    </row>
    <row r="83" spans="1:15" x14ac:dyDescent="0.25">
      <c r="A83" s="1">
        <v>9</v>
      </c>
      <c r="B83" s="119" t="s">
        <v>89</v>
      </c>
      <c r="C83" s="120">
        <v>2381</v>
      </c>
      <c r="D83" s="121">
        <v>0.30608886450905093</v>
      </c>
      <c r="E83" s="120">
        <v>3849</v>
      </c>
      <c r="F83" s="121">
        <f t="shared" si="8"/>
        <v>0.61654766904661917</v>
      </c>
      <c r="G83" s="120">
        <v>2532</v>
      </c>
      <c r="H83" s="121">
        <f t="shared" si="8"/>
        <v>-0.34216679657053783</v>
      </c>
      <c r="I83" s="120">
        <v>2355</v>
      </c>
      <c r="J83" s="121">
        <f t="shared" si="8"/>
        <v>-6.9905213270142208E-2</v>
      </c>
      <c r="K83" s="120">
        <v>1691</v>
      </c>
      <c r="L83" s="121">
        <f t="shared" si="8"/>
        <v>-0.28195329087048837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3254</v>
      </c>
      <c r="D84" s="121">
        <v>0.75987020010816653</v>
      </c>
      <c r="E84" s="120">
        <v>3334</v>
      </c>
      <c r="F84" s="121">
        <f t="shared" si="8"/>
        <v>2.4585125998770829E-2</v>
      </c>
      <c r="G84" s="120">
        <v>1064</v>
      </c>
      <c r="H84" s="121">
        <f t="shared" si="8"/>
        <v>-0.68086382723455308</v>
      </c>
      <c r="I84" s="120">
        <v>1689</v>
      </c>
      <c r="J84" s="121">
        <f t="shared" si="8"/>
        <v>0.58740601503759393</v>
      </c>
      <c r="K84" s="120">
        <v>2557</v>
      </c>
      <c r="L84" s="121">
        <f t="shared" si="8"/>
        <v>0.51391355831853169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1323</v>
      </c>
      <c r="D85" s="121">
        <v>0.41648822269807284</v>
      </c>
      <c r="E85" s="120">
        <v>931</v>
      </c>
      <c r="F85" s="121">
        <f t="shared" si="8"/>
        <v>-0.29629629629629628</v>
      </c>
      <c r="G85" s="120">
        <v>634</v>
      </c>
      <c r="H85" s="121">
        <f t="shared" si="8"/>
        <v>-0.31901181525241673</v>
      </c>
      <c r="I85" s="120">
        <v>679</v>
      </c>
      <c r="J85" s="121">
        <f t="shared" si="8"/>
        <v>7.0977917981072558E-2</v>
      </c>
      <c r="K85" s="120">
        <v>367</v>
      </c>
      <c r="L85" s="121">
        <f t="shared" si="8"/>
        <v>-0.459499263622975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1567</v>
      </c>
      <c r="D86" s="121">
        <v>0.66702127659574462</v>
      </c>
      <c r="E86" s="120">
        <v>1333</v>
      </c>
      <c r="F86" s="121">
        <f t="shared" si="8"/>
        <v>-0.14932992980216975</v>
      </c>
      <c r="G86" s="120">
        <v>1001</v>
      </c>
      <c r="H86" s="121">
        <f t="shared" si="8"/>
        <v>-0.24906226556639155</v>
      </c>
      <c r="I86" s="120">
        <v>906</v>
      </c>
      <c r="J86" s="121">
        <f t="shared" si="8"/>
        <v>-9.4905094905094911E-2</v>
      </c>
      <c r="K86" s="120">
        <v>447</v>
      </c>
      <c r="L86" s="121">
        <f t="shared" si="8"/>
        <v>-0.50662251655629142</v>
      </c>
      <c r="M86" s="120"/>
      <c r="N86" s="121"/>
    </row>
    <row r="87" spans="1:15" ht="15.75" x14ac:dyDescent="0.25">
      <c r="B87" s="122" t="s">
        <v>32</v>
      </c>
      <c r="C87" s="123">
        <v>20058</v>
      </c>
      <c r="D87" s="124">
        <v>-0.1941341904379269</v>
      </c>
      <c r="E87" s="123">
        <v>34195</v>
      </c>
      <c r="F87" s="124">
        <f t="shared" si="8"/>
        <v>0.70480606241898491</v>
      </c>
      <c r="G87" s="123">
        <v>19943</v>
      </c>
      <c r="H87" s="124">
        <f t="shared" si="8"/>
        <v>-0.41678607983623339</v>
      </c>
      <c r="I87" s="123">
        <v>20738</v>
      </c>
      <c r="J87" s="124">
        <f t="shared" si="8"/>
        <v>3.9863611292182632E-2</v>
      </c>
      <c r="K87" s="123">
        <v>18376</v>
      </c>
      <c r="L87" s="124">
        <f t="shared" si="8"/>
        <v>-0.1138971935577201</v>
      </c>
      <c r="M87" s="123">
        <v>12630</v>
      </c>
      <c r="N87" s="124">
        <v>-5.1374493014871514E-2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2" t="s">
        <v>240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20204</v>
      </c>
      <c r="D97" s="121">
        <v>0.11550353356890453</v>
      </c>
      <c r="E97" s="120">
        <v>2870</v>
      </c>
      <c r="F97" s="121">
        <f t="shared" ref="F97:L109" si="9">IFERROR(E97/C97-1,"-")</f>
        <v>-0.85794892100574138</v>
      </c>
      <c r="G97" s="120">
        <v>14854</v>
      </c>
      <c r="H97" s="121">
        <f t="shared" si="9"/>
        <v>4.1756097560975611</v>
      </c>
      <c r="I97" s="120">
        <v>20841</v>
      </c>
      <c r="J97" s="121">
        <f t="shared" si="9"/>
        <v>0.40305641578026119</v>
      </c>
      <c r="K97" s="120">
        <v>21618</v>
      </c>
      <c r="L97" s="121">
        <f t="shared" si="9"/>
        <v>3.7282280120915612E-2</v>
      </c>
      <c r="M97" s="120">
        <v>21677</v>
      </c>
      <c r="N97" s="121">
        <f t="shared" ref="N97:N104" si="10">IFERROR(M97/K97-1,"-")</f>
        <v>2.729207142196266E-3</v>
      </c>
    </row>
    <row r="98" spans="2:14" x14ac:dyDescent="0.25">
      <c r="B98" s="119" t="s">
        <v>75</v>
      </c>
      <c r="C98" s="120">
        <v>21087</v>
      </c>
      <c r="D98" s="121">
        <v>0.19358125318390229</v>
      </c>
      <c r="E98" s="120">
        <v>2315</v>
      </c>
      <c r="F98" s="121">
        <f t="shared" si="9"/>
        <v>-0.89021672120263673</v>
      </c>
      <c r="G98" s="120">
        <v>20280</v>
      </c>
      <c r="H98" s="121">
        <f t="shared" si="9"/>
        <v>7.7602591792656579</v>
      </c>
      <c r="I98" s="120">
        <v>21940</v>
      </c>
      <c r="J98" s="121">
        <f t="shared" si="9"/>
        <v>8.1854043392505016E-2</v>
      </c>
      <c r="K98" s="120">
        <v>22578</v>
      </c>
      <c r="L98" s="121">
        <f t="shared" si="9"/>
        <v>2.9079307201458571E-2</v>
      </c>
      <c r="M98" s="120">
        <v>22615</v>
      </c>
      <c r="N98" s="121">
        <f t="shared" si="10"/>
        <v>1.6387633979979555E-3</v>
      </c>
    </row>
    <row r="99" spans="2:14" x14ac:dyDescent="0.25">
      <c r="B99" s="119" t="s">
        <v>77</v>
      </c>
      <c r="C99" s="120">
        <v>8379</v>
      </c>
      <c r="D99" s="121">
        <v>-0.53367097061442559</v>
      </c>
      <c r="E99" s="120">
        <v>2315</v>
      </c>
      <c r="F99" s="121">
        <f t="shared" si="9"/>
        <v>-0.72371404702231767</v>
      </c>
      <c r="G99" s="120">
        <v>20754</v>
      </c>
      <c r="H99" s="121">
        <f t="shared" si="9"/>
        <v>7.9650107991360688</v>
      </c>
      <c r="I99" s="120">
        <v>19906</v>
      </c>
      <c r="J99" s="121">
        <f t="shared" si="9"/>
        <v>-4.0859593331405986E-2</v>
      </c>
      <c r="K99" s="120">
        <v>25016</v>
      </c>
      <c r="L99" s="121">
        <f t="shared" si="9"/>
        <v>0.25670652064704114</v>
      </c>
      <c r="M99" s="120">
        <v>23125</v>
      </c>
      <c r="N99" s="121">
        <f t="shared" si="10"/>
        <v>-7.559162136232811E-2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2138</v>
      </c>
      <c r="F100" s="121" t="str">
        <f t="shared" si="9"/>
        <v>-</v>
      </c>
      <c r="G100" s="120">
        <v>20840</v>
      </c>
      <c r="H100" s="121">
        <f t="shared" si="9"/>
        <v>8.7474275023386348</v>
      </c>
      <c r="I100" s="120">
        <v>19500</v>
      </c>
      <c r="J100" s="121">
        <f t="shared" si="9"/>
        <v>-6.4299424184261045E-2</v>
      </c>
      <c r="K100" s="120">
        <v>20822</v>
      </c>
      <c r="L100" s="121">
        <f t="shared" si="9"/>
        <v>6.7794871794871758E-2</v>
      </c>
      <c r="M100" s="120">
        <v>21253</v>
      </c>
      <c r="N100" s="121">
        <f t="shared" si="10"/>
        <v>2.0699260397656349E-2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2736</v>
      </c>
      <c r="F101" s="121" t="str">
        <f t="shared" si="9"/>
        <v>-</v>
      </c>
      <c r="G101" s="120">
        <v>17394</v>
      </c>
      <c r="H101" s="121">
        <f t="shared" si="9"/>
        <v>5.3574561403508776</v>
      </c>
      <c r="I101" s="120">
        <v>19075</v>
      </c>
      <c r="J101" s="121">
        <f t="shared" si="9"/>
        <v>9.664252040933663E-2</v>
      </c>
      <c r="K101" s="120">
        <v>21243</v>
      </c>
      <c r="L101" s="121">
        <f t="shared" si="9"/>
        <v>0.11365661861074705</v>
      </c>
      <c r="M101" s="120">
        <v>17689</v>
      </c>
      <c r="N101" s="121">
        <f t="shared" si="10"/>
        <v>-0.16730217012662996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1795</v>
      </c>
      <c r="F102" s="121" t="str">
        <f t="shared" si="9"/>
        <v>-</v>
      </c>
      <c r="G102" s="120">
        <v>16905</v>
      </c>
      <c r="H102" s="121">
        <f t="shared" si="9"/>
        <v>8.4178272980501401</v>
      </c>
      <c r="I102" s="120">
        <v>17566</v>
      </c>
      <c r="J102" s="121">
        <f t="shared" si="9"/>
        <v>3.9100857734398087E-2</v>
      </c>
      <c r="K102" s="120">
        <v>20107</v>
      </c>
      <c r="L102" s="121">
        <f t="shared" si="9"/>
        <v>0.14465444608903555</v>
      </c>
      <c r="M102" s="120">
        <v>20237</v>
      </c>
      <c r="N102" s="121">
        <f t="shared" si="10"/>
        <v>6.4654100561993832E-3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6095</v>
      </c>
      <c r="F103" s="121" t="str">
        <f t="shared" si="9"/>
        <v>-</v>
      </c>
      <c r="G103" s="120">
        <v>19076</v>
      </c>
      <c r="H103" s="121">
        <f t="shared" si="9"/>
        <v>2.1297785069729285</v>
      </c>
      <c r="I103" s="120">
        <v>19975</v>
      </c>
      <c r="J103" s="121">
        <f t="shared" si="9"/>
        <v>4.7127280352275092E-2</v>
      </c>
      <c r="K103" s="120">
        <v>20781</v>
      </c>
      <c r="L103" s="121">
        <f t="shared" si="9"/>
        <v>4.0350438047559445E-2</v>
      </c>
      <c r="M103" s="120">
        <v>21752</v>
      </c>
      <c r="N103" s="121">
        <f t="shared" si="10"/>
        <v>4.6725374139839237E-2</v>
      </c>
    </row>
    <row r="104" spans="2:14" x14ac:dyDescent="0.25">
      <c r="B104" s="119" t="s">
        <v>87</v>
      </c>
      <c r="C104" s="120">
        <v>5250</v>
      </c>
      <c r="D104" s="121">
        <v>-0.70109314506946019</v>
      </c>
      <c r="E104" s="120">
        <v>9629</v>
      </c>
      <c r="F104" s="121">
        <f t="shared" si="9"/>
        <v>0.834095238095238</v>
      </c>
      <c r="G104" s="120">
        <v>19139</v>
      </c>
      <c r="H104" s="121">
        <f t="shared" si="9"/>
        <v>0.9876414996365146</v>
      </c>
      <c r="I104" s="120">
        <v>21237</v>
      </c>
      <c r="J104" s="121">
        <f t="shared" si="9"/>
        <v>0.10961910235644501</v>
      </c>
      <c r="K104" s="120">
        <v>20311</v>
      </c>
      <c r="L104" s="121">
        <f t="shared" si="9"/>
        <v>-4.3603145453689263E-2</v>
      </c>
      <c r="M104" s="120">
        <v>20050</v>
      </c>
      <c r="N104" s="121">
        <f t="shared" si="10"/>
        <v>-1.2850179705578224E-2</v>
      </c>
    </row>
    <row r="105" spans="2:14" x14ac:dyDescent="0.25">
      <c r="B105" s="119" t="s">
        <v>89</v>
      </c>
      <c r="C105" s="120">
        <v>1747</v>
      </c>
      <c r="D105" s="121">
        <v>-0.89290749708821182</v>
      </c>
      <c r="E105" s="120">
        <v>10075</v>
      </c>
      <c r="F105" s="121">
        <f t="shared" si="9"/>
        <v>4.7670291929021182</v>
      </c>
      <c r="G105" s="120">
        <v>16684</v>
      </c>
      <c r="H105" s="121">
        <f t="shared" si="9"/>
        <v>0.65598014888337475</v>
      </c>
      <c r="I105" s="120">
        <v>18724</v>
      </c>
      <c r="J105" s="121">
        <f t="shared" si="9"/>
        <v>0.12227283625029961</v>
      </c>
      <c r="K105" s="120">
        <v>18344</v>
      </c>
      <c r="L105" s="121">
        <f t="shared" si="9"/>
        <v>-2.0294808801538111E-2</v>
      </c>
      <c r="M105" s="120"/>
      <c r="N105" s="121"/>
    </row>
    <row r="106" spans="2:14" x14ac:dyDescent="0.25">
      <c r="B106" s="119" t="s">
        <v>91</v>
      </c>
      <c r="C106" s="120">
        <v>2909</v>
      </c>
      <c r="D106" s="121">
        <v>-0.84645025072578517</v>
      </c>
      <c r="E106" s="120">
        <v>18826</v>
      </c>
      <c r="F106" s="121">
        <f t="shared" si="9"/>
        <v>5.4716397387418354</v>
      </c>
      <c r="G106" s="120">
        <v>20676</v>
      </c>
      <c r="H106" s="121">
        <f t="shared" si="9"/>
        <v>9.8268352278763516E-2</v>
      </c>
      <c r="I106" s="120">
        <v>22630</v>
      </c>
      <c r="J106" s="121">
        <f t="shared" si="9"/>
        <v>9.4505707100019265E-2</v>
      </c>
      <c r="K106" s="120">
        <v>23852</v>
      </c>
      <c r="L106" s="121">
        <f t="shared" si="9"/>
        <v>5.3999116217410492E-2</v>
      </c>
      <c r="M106" s="120"/>
      <c r="N106" s="121"/>
    </row>
    <row r="107" spans="2:14" x14ac:dyDescent="0.25">
      <c r="B107" s="119" t="s">
        <v>93</v>
      </c>
      <c r="C107" s="120">
        <v>3366</v>
      </c>
      <c r="D107" s="121">
        <v>-0.8090970961887477</v>
      </c>
      <c r="E107" s="120">
        <v>18590</v>
      </c>
      <c r="F107" s="121">
        <f t="shared" si="9"/>
        <v>4.522875816993464</v>
      </c>
      <c r="G107" s="120">
        <v>19991</v>
      </c>
      <c r="H107" s="121">
        <f t="shared" si="9"/>
        <v>7.5363098440021536E-2</v>
      </c>
      <c r="I107" s="120">
        <v>22923</v>
      </c>
      <c r="J107" s="121">
        <f t="shared" si="9"/>
        <v>0.14666599969986494</v>
      </c>
      <c r="K107" s="120">
        <v>22059</v>
      </c>
      <c r="L107" s="121">
        <f t="shared" si="9"/>
        <v>-3.7691401648998868E-2</v>
      </c>
      <c r="M107" s="120"/>
      <c r="N107" s="121"/>
    </row>
    <row r="108" spans="2:14" x14ac:dyDescent="0.25">
      <c r="B108" s="119" t="s">
        <v>95</v>
      </c>
      <c r="C108" s="120">
        <v>4406</v>
      </c>
      <c r="D108" s="121">
        <v>-0.76511355155133809</v>
      </c>
      <c r="E108" s="120">
        <v>17746</v>
      </c>
      <c r="F108" s="121">
        <f t="shared" si="9"/>
        <v>3.0276895142986833</v>
      </c>
      <c r="G108" s="120">
        <v>21463</v>
      </c>
      <c r="H108" s="121">
        <f t="shared" si="9"/>
        <v>0.2094556519779105</v>
      </c>
      <c r="I108" s="120">
        <v>22259</v>
      </c>
      <c r="J108" s="121">
        <f t="shared" si="9"/>
        <v>3.7087080091319891E-2</v>
      </c>
      <c r="K108" s="120">
        <v>21891</v>
      </c>
      <c r="L108" s="121">
        <f t="shared" si="9"/>
        <v>-1.6532638483310103E-2</v>
      </c>
      <c r="M108" s="120"/>
      <c r="N108" s="121"/>
    </row>
    <row r="109" spans="2:14" ht="15.75" x14ac:dyDescent="0.25">
      <c r="B109" s="122" t="s">
        <v>32</v>
      </c>
      <c r="C109" s="123">
        <v>69842</v>
      </c>
      <c r="D109" s="124">
        <v>-0.65871964895649582</v>
      </c>
      <c r="E109" s="123">
        <v>95130</v>
      </c>
      <c r="F109" s="124">
        <f t="shared" si="9"/>
        <v>0.36207439649494577</v>
      </c>
      <c r="G109" s="123">
        <v>228056</v>
      </c>
      <c r="H109" s="124">
        <f t="shared" si="9"/>
        <v>1.3973089456533163</v>
      </c>
      <c r="I109" s="123">
        <v>246576</v>
      </c>
      <c r="J109" s="124">
        <f t="shared" si="9"/>
        <v>8.1208124320342412E-2</v>
      </c>
      <c r="K109" s="123">
        <v>258622</v>
      </c>
      <c r="L109" s="124">
        <f t="shared" si="9"/>
        <v>4.8853091947310467E-2</v>
      </c>
      <c r="M109" s="123">
        <v>168398</v>
      </c>
      <c r="N109" s="124">
        <v>-2.3643869291959496E-2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2" t="s">
        <v>241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8678</v>
      </c>
      <c r="D119" s="121">
        <v>8.8969757811519612E-2</v>
      </c>
      <c r="E119" s="120">
        <v>119</v>
      </c>
      <c r="F119" s="121">
        <f t="shared" ref="F119:L131" si="11">IFERROR(E119/C119-1,"-")</f>
        <v>-0.98628716294076979</v>
      </c>
      <c r="G119" s="120">
        <v>4593</v>
      </c>
      <c r="H119" s="121">
        <f t="shared" si="11"/>
        <v>37.596638655462186</v>
      </c>
      <c r="I119" s="120">
        <v>7748</v>
      </c>
      <c r="J119" s="121">
        <f t="shared" si="11"/>
        <v>0.68691487045504029</v>
      </c>
      <c r="K119" s="120">
        <v>8574</v>
      </c>
      <c r="L119" s="121">
        <f t="shared" si="11"/>
        <v>0.10660815694372738</v>
      </c>
      <c r="M119" s="120">
        <v>8868</v>
      </c>
      <c r="N119" s="121">
        <f t="shared" ref="N119:N126" si="12">IFERROR(M119/K119-1,"-")</f>
        <v>3.4289713086074203E-2</v>
      </c>
    </row>
    <row r="120" spans="1:15" x14ac:dyDescent="0.25">
      <c r="B120" s="119" t="s">
        <v>75</v>
      </c>
      <c r="C120" s="120">
        <v>8839</v>
      </c>
      <c r="D120" s="121">
        <v>9.0426844312854637E-2</v>
      </c>
      <c r="E120" s="120">
        <v>85</v>
      </c>
      <c r="F120" s="121">
        <f t="shared" si="11"/>
        <v>-0.99038352754836523</v>
      </c>
      <c r="G120" s="120">
        <v>7429</v>
      </c>
      <c r="H120" s="121">
        <f t="shared" si="11"/>
        <v>86.4</v>
      </c>
      <c r="I120" s="120">
        <v>8576</v>
      </c>
      <c r="J120" s="121">
        <f t="shared" si="11"/>
        <v>0.15439493875353349</v>
      </c>
      <c r="K120" s="120">
        <v>9308</v>
      </c>
      <c r="L120" s="121">
        <f t="shared" si="11"/>
        <v>8.5354477611940371E-2</v>
      </c>
      <c r="M120" s="120">
        <v>9450</v>
      </c>
      <c r="N120" s="121">
        <f t="shared" si="12"/>
        <v>1.5255694026643729E-2</v>
      </c>
    </row>
    <row r="121" spans="1:15" x14ac:dyDescent="0.25">
      <c r="B121" s="119" t="s">
        <v>77</v>
      </c>
      <c r="C121" s="120">
        <v>4215</v>
      </c>
      <c r="D121" s="121">
        <v>-0.47167209827024315</v>
      </c>
      <c r="E121" s="120">
        <v>65</v>
      </c>
      <c r="F121" s="121">
        <f t="shared" si="11"/>
        <v>-0.98457888493475687</v>
      </c>
      <c r="G121" s="120">
        <v>8841</v>
      </c>
      <c r="H121" s="121">
        <f t="shared" si="11"/>
        <v>135.01538461538462</v>
      </c>
      <c r="I121" s="120">
        <v>7226</v>
      </c>
      <c r="J121" s="121">
        <f t="shared" si="11"/>
        <v>-0.18267164347924447</v>
      </c>
      <c r="K121" s="120">
        <v>9445</v>
      </c>
      <c r="L121" s="121">
        <f t="shared" si="11"/>
        <v>0.30708552449487958</v>
      </c>
      <c r="M121" s="120">
        <v>9153</v>
      </c>
      <c r="N121" s="121">
        <f t="shared" si="12"/>
        <v>-3.0915828480677643E-2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43</v>
      </c>
      <c r="F122" s="121" t="str">
        <f t="shared" si="11"/>
        <v>-</v>
      </c>
      <c r="G122" s="120">
        <v>9017</v>
      </c>
      <c r="H122" s="121">
        <f t="shared" si="11"/>
        <v>208.69767441860466</v>
      </c>
      <c r="I122" s="120">
        <v>7139</v>
      </c>
      <c r="J122" s="121">
        <f t="shared" si="11"/>
        <v>-0.20827326161694582</v>
      </c>
      <c r="K122" s="120">
        <v>8977</v>
      </c>
      <c r="L122" s="121">
        <f t="shared" si="11"/>
        <v>0.25745902787505259</v>
      </c>
      <c r="M122" s="120">
        <v>9475</v>
      </c>
      <c r="N122" s="121">
        <f t="shared" si="12"/>
        <v>5.5475103041105145E-2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56</v>
      </c>
      <c r="F123" s="121" t="str">
        <f t="shared" si="11"/>
        <v>-</v>
      </c>
      <c r="G123" s="120">
        <v>8204</v>
      </c>
      <c r="H123" s="121">
        <f t="shared" si="11"/>
        <v>145.5</v>
      </c>
      <c r="I123" s="120">
        <v>8883</v>
      </c>
      <c r="J123" s="121">
        <f t="shared" si="11"/>
        <v>8.2764505119453879E-2</v>
      </c>
      <c r="K123" s="120">
        <v>10301</v>
      </c>
      <c r="L123" s="121">
        <f t="shared" si="11"/>
        <v>0.15963075537543614</v>
      </c>
      <c r="M123" s="120">
        <v>9728</v>
      </c>
      <c r="N123" s="121">
        <f t="shared" si="12"/>
        <v>-5.5625667410931001E-2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90</v>
      </c>
      <c r="F124" s="121" t="str">
        <f t="shared" si="11"/>
        <v>-</v>
      </c>
      <c r="G124" s="120">
        <v>7353</v>
      </c>
      <c r="H124" s="121">
        <f t="shared" si="11"/>
        <v>80.7</v>
      </c>
      <c r="I124" s="120">
        <v>8301</v>
      </c>
      <c r="J124" s="121">
        <f t="shared" si="11"/>
        <v>0.12892696858425134</v>
      </c>
      <c r="K124" s="120">
        <v>10338</v>
      </c>
      <c r="L124" s="121">
        <f t="shared" si="11"/>
        <v>0.24539212143115297</v>
      </c>
      <c r="M124" s="120">
        <v>10224</v>
      </c>
      <c r="N124" s="121">
        <f t="shared" si="12"/>
        <v>-1.1027278003482244E-2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659</v>
      </c>
      <c r="F125" s="121" t="str">
        <f t="shared" si="11"/>
        <v>-</v>
      </c>
      <c r="G125" s="120">
        <v>8399</v>
      </c>
      <c r="H125" s="121">
        <f t="shared" si="11"/>
        <v>11.745068285280729</v>
      </c>
      <c r="I125" s="120">
        <v>9581</v>
      </c>
      <c r="J125" s="121">
        <f t="shared" si="11"/>
        <v>0.14073103940945342</v>
      </c>
      <c r="K125" s="120">
        <v>10171</v>
      </c>
      <c r="L125" s="121">
        <f t="shared" si="11"/>
        <v>6.1580210833942273E-2</v>
      </c>
      <c r="M125" s="120">
        <v>10842</v>
      </c>
      <c r="N125" s="121">
        <f t="shared" si="12"/>
        <v>6.5971880837675689E-2</v>
      </c>
    </row>
    <row r="126" spans="1:15" x14ac:dyDescent="0.25">
      <c r="B126" s="119" t="s">
        <v>87</v>
      </c>
      <c r="C126" s="120">
        <v>302</v>
      </c>
      <c r="D126" s="121">
        <v>-0.96985727118474896</v>
      </c>
      <c r="E126" s="120">
        <v>2900</v>
      </c>
      <c r="F126" s="121">
        <f t="shared" si="11"/>
        <v>8.6026490066225172</v>
      </c>
      <c r="G126" s="120">
        <v>9415</v>
      </c>
      <c r="H126" s="121">
        <f t="shared" si="11"/>
        <v>2.2465517241379311</v>
      </c>
      <c r="I126" s="120">
        <v>10320</v>
      </c>
      <c r="J126" s="121">
        <f t="shared" si="11"/>
        <v>9.6123207647371256E-2</v>
      </c>
      <c r="K126" s="120">
        <v>10030</v>
      </c>
      <c r="L126" s="121">
        <f t="shared" si="11"/>
        <v>-2.81007751937985E-2</v>
      </c>
      <c r="M126" s="120">
        <v>10751</v>
      </c>
      <c r="N126" s="121">
        <f t="shared" si="12"/>
        <v>7.1884346959122603E-2</v>
      </c>
    </row>
    <row r="127" spans="1:15" x14ac:dyDescent="0.25">
      <c r="B127" s="119" t="s">
        <v>89</v>
      </c>
      <c r="C127" s="120">
        <v>247</v>
      </c>
      <c r="D127" s="121">
        <v>-0.97150438394093219</v>
      </c>
      <c r="E127" s="120">
        <v>2693</v>
      </c>
      <c r="F127" s="121">
        <f t="shared" si="11"/>
        <v>9.902834008097166</v>
      </c>
      <c r="G127" s="120">
        <v>8053</v>
      </c>
      <c r="H127" s="121">
        <f t="shared" si="11"/>
        <v>1.9903453397697737</v>
      </c>
      <c r="I127" s="120">
        <v>9284</v>
      </c>
      <c r="J127" s="121">
        <f t="shared" si="11"/>
        <v>0.15286228734633056</v>
      </c>
      <c r="K127" s="120">
        <v>9243</v>
      </c>
      <c r="L127" s="121">
        <f t="shared" si="11"/>
        <v>-4.4161999138302432E-3</v>
      </c>
      <c r="M127" s="120"/>
      <c r="N127" s="121"/>
    </row>
    <row r="128" spans="1:15" x14ac:dyDescent="0.25">
      <c r="A128" s="125"/>
      <c r="B128" s="119" t="s">
        <v>91</v>
      </c>
      <c r="C128" s="120">
        <v>683</v>
      </c>
      <c r="D128" s="121">
        <v>-0.93075831305758316</v>
      </c>
      <c r="E128" s="120">
        <v>6991</v>
      </c>
      <c r="F128" s="121">
        <f t="shared" si="11"/>
        <v>9.2357247437774532</v>
      </c>
      <c r="G128" s="120">
        <v>9529</v>
      </c>
      <c r="H128" s="121">
        <f t="shared" si="11"/>
        <v>0.36303819196109277</v>
      </c>
      <c r="I128" s="120">
        <v>10847</v>
      </c>
      <c r="J128" s="121">
        <f t="shared" si="11"/>
        <v>0.13831461853289961</v>
      </c>
      <c r="K128" s="120">
        <v>11119</v>
      </c>
      <c r="L128" s="121">
        <f t="shared" si="11"/>
        <v>2.5076057896192605E-2</v>
      </c>
      <c r="M128" s="120"/>
      <c r="N128" s="121"/>
    </row>
    <row r="129" spans="2:15" x14ac:dyDescent="0.25">
      <c r="B129" s="119" t="s">
        <v>93</v>
      </c>
      <c r="C129" s="120">
        <v>1361</v>
      </c>
      <c r="D129" s="121">
        <v>-0.83544915971466571</v>
      </c>
      <c r="E129" s="120">
        <v>7004</v>
      </c>
      <c r="F129" s="121">
        <f t="shared" si="11"/>
        <v>4.1462160176340923</v>
      </c>
      <c r="G129" s="120">
        <v>7510</v>
      </c>
      <c r="H129" s="121">
        <f t="shared" si="11"/>
        <v>7.2244431753283767E-2</v>
      </c>
      <c r="I129" s="120">
        <v>9244</v>
      </c>
      <c r="J129" s="121">
        <f t="shared" si="11"/>
        <v>0.23089214380825562</v>
      </c>
      <c r="K129" s="120">
        <v>9424</v>
      </c>
      <c r="L129" s="121">
        <f t="shared" si="11"/>
        <v>1.9472090004327036E-2</v>
      </c>
      <c r="M129" s="120"/>
      <c r="N129" s="121"/>
    </row>
    <row r="130" spans="2:15" x14ac:dyDescent="0.25">
      <c r="B130" s="119" t="s">
        <v>95</v>
      </c>
      <c r="C130" s="120">
        <v>1252</v>
      </c>
      <c r="D130" s="121">
        <v>-0.86241758241758237</v>
      </c>
      <c r="E130" s="120">
        <v>5762</v>
      </c>
      <c r="F130" s="121">
        <f t="shared" si="11"/>
        <v>3.6022364217252401</v>
      </c>
      <c r="G130" s="120">
        <v>8219</v>
      </c>
      <c r="H130" s="121">
        <f t="shared" si="11"/>
        <v>0.42641443943075319</v>
      </c>
      <c r="I130" s="120">
        <v>8681</v>
      </c>
      <c r="J130" s="121">
        <f t="shared" si="11"/>
        <v>5.6211217909721389E-2</v>
      </c>
      <c r="K130" s="120">
        <v>9229</v>
      </c>
      <c r="L130" s="121">
        <f t="shared" si="11"/>
        <v>6.3126367929962068E-2</v>
      </c>
      <c r="M130" s="120"/>
      <c r="N130" s="121"/>
    </row>
    <row r="131" spans="2:15" ht="15.75" x14ac:dyDescent="0.25">
      <c r="B131" s="122" t="s">
        <v>32</v>
      </c>
      <c r="C131" s="123">
        <v>26093</v>
      </c>
      <c r="D131" s="124">
        <v>-0.7405824045812911</v>
      </c>
      <c r="E131" s="123">
        <v>26467</v>
      </c>
      <c r="F131" s="124">
        <f t="shared" si="11"/>
        <v>1.4333346108151623E-2</v>
      </c>
      <c r="G131" s="123">
        <v>96562</v>
      </c>
      <c r="H131" s="124">
        <f t="shared" si="11"/>
        <v>2.6483923376279894</v>
      </c>
      <c r="I131" s="123">
        <v>105830</v>
      </c>
      <c r="J131" s="124">
        <f t="shared" si="11"/>
        <v>9.5979785008595497E-2</v>
      </c>
      <c r="K131" s="123">
        <v>116159</v>
      </c>
      <c r="L131" s="124">
        <f t="shared" si="11"/>
        <v>9.7599924407067995E-2</v>
      </c>
      <c r="M131" s="123">
        <v>78491</v>
      </c>
      <c r="N131" s="124">
        <v>1.7460852431815832E-2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2" t="s">
        <v>242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1507</v>
      </c>
      <c r="D141" s="121">
        <v>0.29913793103448283</v>
      </c>
      <c r="E141" s="120">
        <v>239</v>
      </c>
      <c r="F141" s="121">
        <f t="shared" ref="F141:L153" si="13">IFERROR(E141/C141-1,"-")</f>
        <v>-0.8414067684140677</v>
      </c>
      <c r="G141" s="120">
        <v>1070</v>
      </c>
      <c r="H141" s="121">
        <f t="shared" si="13"/>
        <v>3.476987447698745</v>
      </c>
      <c r="I141" s="120">
        <v>1623</v>
      </c>
      <c r="J141" s="121">
        <f t="shared" si="13"/>
        <v>0.51682242990654204</v>
      </c>
      <c r="K141" s="120">
        <v>1605</v>
      </c>
      <c r="L141" s="121">
        <f t="shared" si="13"/>
        <v>-1.1090573012939031E-2</v>
      </c>
      <c r="M141" s="120">
        <v>1749</v>
      </c>
      <c r="N141" s="121">
        <f t="shared" ref="N141:N148" si="14">IFERROR(M141/K141-1,"-")</f>
        <v>8.9719626168224265E-2</v>
      </c>
    </row>
    <row r="142" spans="2:15" x14ac:dyDescent="0.25">
      <c r="B142" s="119" t="s">
        <v>75</v>
      </c>
      <c r="C142" s="120">
        <v>1212</v>
      </c>
      <c r="D142" s="121">
        <v>1.6778523489932917E-2</v>
      </c>
      <c r="E142" s="120">
        <v>192</v>
      </c>
      <c r="F142" s="121">
        <f t="shared" si="13"/>
        <v>-0.84158415841584155</v>
      </c>
      <c r="G142" s="120">
        <v>1299</v>
      </c>
      <c r="H142" s="121">
        <f t="shared" si="13"/>
        <v>5.765625</v>
      </c>
      <c r="I142" s="120">
        <v>1902</v>
      </c>
      <c r="J142" s="121">
        <f t="shared" si="13"/>
        <v>0.46420323325635104</v>
      </c>
      <c r="K142" s="120">
        <v>2028</v>
      </c>
      <c r="L142" s="121">
        <f t="shared" si="13"/>
        <v>6.6246056782334417E-2</v>
      </c>
      <c r="M142" s="120">
        <v>1749</v>
      </c>
      <c r="N142" s="121">
        <f t="shared" si="14"/>
        <v>-0.1375739644970414</v>
      </c>
    </row>
    <row r="143" spans="2:15" x14ac:dyDescent="0.25">
      <c r="B143" s="119" t="s">
        <v>77</v>
      </c>
      <c r="C143" s="120">
        <v>620</v>
      </c>
      <c r="D143" s="121">
        <v>-0.53030303030303028</v>
      </c>
      <c r="E143" s="120">
        <v>316</v>
      </c>
      <c r="F143" s="121">
        <f t="shared" si="13"/>
        <v>-0.49032258064516132</v>
      </c>
      <c r="G143" s="120">
        <v>1553</v>
      </c>
      <c r="H143" s="121">
        <f t="shared" si="13"/>
        <v>3.9145569620253164</v>
      </c>
      <c r="I143" s="120">
        <v>2140</v>
      </c>
      <c r="J143" s="121">
        <f t="shared" si="13"/>
        <v>0.37797810688989064</v>
      </c>
      <c r="K143" s="120">
        <v>3428</v>
      </c>
      <c r="L143" s="121">
        <f t="shared" si="13"/>
        <v>0.60186915887850456</v>
      </c>
      <c r="M143" s="120">
        <v>2359</v>
      </c>
      <c r="N143" s="121">
        <f t="shared" si="14"/>
        <v>-0.31184364060676784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269</v>
      </c>
      <c r="F144" s="121" t="str">
        <f t="shared" si="13"/>
        <v>-</v>
      </c>
      <c r="G144" s="120">
        <v>1519</v>
      </c>
      <c r="H144" s="121">
        <f t="shared" si="13"/>
        <v>4.6468401486988844</v>
      </c>
      <c r="I144" s="120">
        <v>1573</v>
      </c>
      <c r="J144" s="121">
        <f t="shared" si="13"/>
        <v>3.5549703752468798E-2</v>
      </c>
      <c r="K144" s="120">
        <v>1590</v>
      </c>
      <c r="L144" s="121">
        <f t="shared" si="13"/>
        <v>1.0807374443738027E-2</v>
      </c>
      <c r="M144" s="120">
        <v>2129</v>
      </c>
      <c r="N144" s="121">
        <f t="shared" si="14"/>
        <v>0.33899371069182394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262</v>
      </c>
      <c r="F145" s="121" t="str">
        <f t="shared" si="13"/>
        <v>-</v>
      </c>
      <c r="G145" s="120">
        <v>881</v>
      </c>
      <c r="H145" s="121">
        <f t="shared" si="13"/>
        <v>2.3625954198473282</v>
      </c>
      <c r="I145" s="120">
        <v>1613</v>
      </c>
      <c r="J145" s="121">
        <f t="shared" si="13"/>
        <v>0.83087400681044277</v>
      </c>
      <c r="K145" s="120">
        <v>1681</v>
      </c>
      <c r="L145" s="121">
        <f t="shared" si="13"/>
        <v>4.2157470551766885E-2</v>
      </c>
      <c r="M145" s="120">
        <v>829</v>
      </c>
      <c r="N145" s="121">
        <f t="shared" si="14"/>
        <v>-0.50684116597263529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231</v>
      </c>
      <c r="F146" s="121" t="str">
        <f t="shared" si="13"/>
        <v>-</v>
      </c>
      <c r="G146" s="120">
        <v>1321</v>
      </c>
      <c r="H146" s="121">
        <f t="shared" si="13"/>
        <v>4.7186147186147185</v>
      </c>
      <c r="I146" s="120">
        <v>1398</v>
      </c>
      <c r="J146" s="121">
        <f t="shared" si="13"/>
        <v>5.8289174867524496E-2</v>
      </c>
      <c r="K146" s="120">
        <v>1391</v>
      </c>
      <c r="L146" s="121">
        <f t="shared" si="13"/>
        <v>-5.0071530758225569E-3</v>
      </c>
      <c r="M146" s="120">
        <v>1601</v>
      </c>
      <c r="N146" s="121">
        <f t="shared" si="14"/>
        <v>0.15097052480230055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675</v>
      </c>
      <c r="F147" s="121" t="str">
        <f t="shared" si="13"/>
        <v>-</v>
      </c>
      <c r="G147" s="120">
        <v>1114</v>
      </c>
      <c r="H147" s="121">
        <f t="shared" si="13"/>
        <v>0.65037037037037027</v>
      </c>
      <c r="I147" s="120">
        <v>1435</v>
      </c>
      <c r="J147" s="121">
        <f t="shared" si="13"/>
        <v>0.28815080789946146</v>
      </c>
      <c r="K147" s="120">
        <v>1166</v>
      </c>
      <c r="L147" s="121">
        <f t="shared" si="13"/>
        <v>-0.18745644599303135</v>
      </c>
      <c r="M147" s="120">
        <v>1615</v>
      </c>
      <c r="N147" s="121">
        <f t="shared" si="14"/>
        <v>0.38507718696397952</v>
      </c>
    </row>
    <row r="148" spans="1:15" x14ac:dyDescent="0.25">
      <c r="B148" s="119" t="s">
        <v>87</v>
      </c>
      <c r="C148" s="120">
        <v>902</v>
      </c>
      <c r="D148" s="121">
        <v>-0.17474839890210425</v>
      </c>
      <c r="E148" s="120">
        <v>905</v>
      </c>
      <c r="F148" s="121">
        <f t="shared" si="13"/>
        <v>3.3259423503326779E-3</v>
      </c>
      <c r="G148" s="120">
        <v>998</v>
      </c>
      <c r="H148" s="121">
        <f t="shared" si="13"/>
        <v>0.10276243093922655</v>
      </c>
      <c r="I148" s="120">
        <v>1506</v>
      </c>
      <c r="J148" s="121">
        <f t="shared" si="13"/>
        <v>0.50901803607214435</v>
      </c>
      <c r="K148" s="120">
        <v>1232</v>
      </c>
      <c r="L148" s="121">
        <f t="shared" si="13"/>
        <v>-0.18193891102257631</v>
      </c>
      <c r="M148" s="120">
        <v>1615</v>
      </c>
      <c r="N148" s="121">
        <f t="shared" si="14"/>
        <v>0.31087662337662336</v>
      </c>
    </row>
    <row r="149" spans="1:15" x14ac:dyDescent="0.25">
      <c r="B149" s="119" t="s">
        <v>89</v>
      </c>
      <c r="C149" s="120">
        <v>76</v>
      </c>
      <c r="D149" s="121">
        <v>-0.94685314685314681</v>
      </c>
      <c r="E149" s="120">
        <v>827</v>
      </c>
      <c r="F149" s="121">
        <f t="shared" si="13"/>
        <v>9.8815789473684212</v>
      </c>
      <c r="G149" s="120">
        <v>1047</v>
      </c>
      <c r="H149" s="121">
        <f t="shared" si="13"/>
        <v>0.2660217654171706</v>
      </c>
      <c r="I149" s="120">
        <v>1465</v>
      </c>
      <c r="J149" s="121">
        <f t="shared" si="13"/>
        <v>0.39923591212989495</v>
      </c>
      <c r="K149" s="120">
        <v>1114</v>
      </c>
      <c r="L149" s="121">
        <f t="shared" si="13"/>
        <v>-0.23959044368600679</v>
      </c>
      <c r="M149" s="120"/>
      <c r="N149" s="121"/>
    </row>
    <row r="150" spans="1:15" x14ac:dyDescent="0.25">
      <c r="A150" s="125"/>
      <c r="B150" s="119" t="s">
        <v>91</v>
      </c>
      <c r="C150" s="120">
        <v>194</v>
      </c>
      <c r="D150" s="121">
        <v>-0.86694101508916321</v>
      </c>
      <c r="E150" s="120">
        <v>1854</v>
      </c>
      <c r="F150" s="121">
        <f t="shared" si="13"/>
        <v>8.5567010309278349</v>
      </c>
      <c r="G150" s="120">
        <v>1679</v>
      </c>
      <c r="H150" s="121">
        <f t="shared" si="13"/>
        <v>-9.4390507011866243E-2</v>
      </c>
      <c r="I150" s="120">
        <v>1982</v>
      </c>
      <c r="J150" s="121">
        <f t="shared" si="13"/>
        <v>0.18046456223942831</v>
      </c>
      <c r="K150" s="120">
        <v>1956</v>
      </c>
      <c r="L150" s="121">
        <f t="shared" si="13"/>
        <v>-1.3118062563067578E-2</v>
      </c>
      <c r="M150" s="120"/>
      <c r="N150" s="121"/>
    </row>
    <row r="151" spans="1:15" x14ac:dyDescent="0.25">
      <c r="B151" s="119" t="s">
        <v>93</v>
      </c>
      <c r="C151" s="120">
        <v>606</v>
      </c>
      <c r="D151" s="121">
        <v>-0.59491978609625673</v>
      </c>
      <c r="E151" s="120">
        <v>1955</v>
      </c>
      <c r="F151" s="121">
        <f t="shared" si="13"/>
        <v>2.226072607260726</v>
      </c>
      <c r="G151" s="120">
        <v>2421</v>
      </c>
      <c r="H151" s="121">
        <f t="shared" si="13"/>
        <v>0.23836317135549878</v>
      </c>
      <c r="I151" s="120">
        <v>2298</v>
      </c>
      <c r="J151" s="121">
        <f t="shared" si="13"/>
        <v>-5.0805452292441156E-2</v>
      </c>
      <c r="K151" s="120">
        <v>2484</v>
      </c>
      <c r="L151" s="121">
        <f t="shared" si="13"/>
        <v>8.0939947780678922E-2</v>
      </c>
      <c r="M151" s="120"/>
      <c r="N151" s="121"/>
    </row>
    <row r="152" spans="1:15" x14ac:dyDescent="0.25">
      <c r="B152" s="119" t="s">
        <v>95</v>
      </c>
      <c r="C152" s="120">
        <v>440</v>
      </c>
      <c r="D152" s="121">
        <v>-0.68023255813953487</v>
      </c>
      <c r="E152" s="120">
        <v>1573</v>
      </c>
      <c r="F152" s="121">
        <f t="shared" si="13"/>
        <v>2.5750000000000002</v>
      </c>
      <c r="G152" s="120">
        <v>1685</v>
      </c>
      <c r="H152" s="121">
        <f t="shared" si="13"/>
        <v>7.1201525746980243E-2</v>
      </c>
      <c r="I152" s="120">
        <v>1850</v>
      </c>
      <c r="J152" s="121">
        <f t="shared" si="13"/>
        <v>9.7922848664688367E-2</v>
      </c>
      <c r="K152" s="120">
        <v>1784</v>
      </c>
      <c r="L152" s="121">
        <f t="shared" si="13"/>
        <v>-3.5675675675675644E-2</v>
      </c>
      <c r="M152" s="120"/>
      <c r="N152" s="121"/>
    </row>
    <row r="153" spans="1:15" ht="15.75" x14ac:dyDescent="0.25">
      <c r="B153" s="122" t="s">
        <v>32</v>
      </c>
      <c r="C153" s="123">
        <v>6042</v>
      </c>
      <c r="D153" s="124">
        <v>-0.59968197177499505</v>
      </c>
      <c r="E153" s="123">
        <v>9298</v>
      </c>
      <c r="F153" s="124">
        <f t="shared" si="13"/>
        <v>0.53889440582588555</v>
      </c>
      <c r="G153" s="123">
        <v>16587</v>
      </c>
      <c r="H153" s="124">
        <f t="shared" si="13"/>
        <v>0.78393202839320275</v>
      </c>
      <c r="I153" s="123">
        <v>20785</v>
      </c>
      <c r="J153" s="124">
        <f t="shared" si="13"/>
        <v>0.25308976909628011</v>
      </c>
      <c r="K153" s="123">
        <v>21459</v>
      </c>
      <c r="L153" s="124">
        <f t="shared" si="13"/>
        <v>3.2427231176329174E-2</v>
      </c>
      <c r="M153" s="123">
        <v>13538</v>
      </c>
      <c r="N153" s="124">
        <v>-4.1286027901706657E-2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2" t="s">
        <v>243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1411</v>
      </c>
      <c r="D163" s="121">
        <v>0.10927672955974832</v>
      </c>
      <c r="E163" s="120">
        <v>1035</v>
      </c>
      <c r="F163" s="121">
        <f t="shared" ref="F163:L175" si="15">IFERROR(E163/C163-1,"-")</f>
        <v>-0.26647767540751244</v>
      </c>
      <c r="G163" s="120">
        <v>1353</v>
      </c>
      <c r="H163" s="121">
        <f t="shared" si="15"/>
        <v>0.30724637681159428</v>
      </c>
      <c r="I163" s="120">
        <v>1657</v>
      </c>
      <c r="J163" s="121">
        <f t="shared" si="15"/>
        <v>0.22468588322246852</v>
      </c>
      <c r="K163" s="120">
        <v>1470</v>
      </c>
      <c r="L163" s="121">
        <f t="shared" si="15"/>
        <v>-0.11285455642727826</v>
      </c>
      <c r="M163" s="120">
        <v>1563</v>
      </c>
      <c r="N163" s="121">
        <f t="shared" ref="N163:N170" si="16">IFERROR(M163/K163-1,"-")</f>
        <v>6.3265306122449072E-2</v>
      </c>
    </row>
    <row r="164" spans="2:14" x14ac:dyDescent="0.25">
      <c r="B164" s="119" t="s">
        <v>75</v>
      </c>
      <c r="C164" s="120">
        <v>1560</v>
      </c>
      <c r="D164" s="121">
        <v>-6.1936259771497304E-2</v>
      </c>
      <c r="E164" s="120">
        <v>945</v>
      </c>
      <c r="F164" s="121">
        <f t="shared" si="15"/>
        <v>-0.39423076923076927</v>
      </c>
      <c r="G164" s="120">
        <v>2904</v>
      </c>
      <c r="H164" s="121">
        <f t="shared" si="15"/>
        <v>2.0730158730158732</v>
      </c>
      <c r="I164" s="120">
        <v>2192</v>
      </c>
      <c r="J164" s="121">
        <f t="shared" si="15"/>
        <v>-0.24517906336088158</v>
      </c>
      <c r="K164" s="120">
        <v>2057</v>
      </c>
      <c r="L164" s="121">
        <f t="shared" si="15"/>
        <v>-6.1587591240875872E-2</v>
      </c>
      <c r="M164" s="120">
        <v>2346</v>
      </c>
      <c r="N164" s="121">
        <f t="shared" si="16"/>
        <v>0.14049586776859502</v>
      </c>
    </row>
    <row r="165" spans="2:14" x14ac:dyDescent="0.25">
      <c r="B165" s="119" t="s">
        <v>77</v>
      </c>
      <c r="C165" s="120">
        <v>592</v>
      </c>
      <c r="D165" s="121">
        <v>-0.64315852923447858</v>
      </c>
      <c r="E165" s="120">
        <v>728</v>
      </c>
      <c r="F165" s="121">
        <f t="shared" si="15"/>
        <v>0.22972972972972983</v>
      </c>
      <c r="G165" s="120">
        <v>2196</v>
      </c>
      <c r="H165" s="121">
        <f t="shared" si="15"/>
        <v>2.0164835164835164</v>
      </c>
      <c r="I165" s="120">
        <v>1764</v>
      </c>
      <c r="J165" s="121">
        <f t="shared" si="15"/>
        <v>-0.19672131147540983</v>
      </c>
      <c r="K165" s="120">
        <v>2459</v>
      </c>
      <c r="L165" s="121">
        <f t="shared" si="15"/>
        <v>0.39399092970521532</v>
      </c>
      <c r="M165" s="120">
        <v>2000</v>
      </c>
      <c r="N165" s="121">
        <f t="shared" si="16"/>
        <v>-0.18666124440829601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473</v>
      </c>
      <c r="F166" s="121" t="str">
        <f t="shared" si="15"/>
        <v>-</v>
      </c>
      <c r="G166" s="120">
        <v>2930</v>
      </c>
      <c r="H166" s="121">
        <f t="shared" si="15"/>
        <v>5.1945031712473577</v>
      </c>
      <c r="I166" s="120">
        <v>2972</v>
      </c>
      <c r="J166" s="121">
        <f t="shared" si="15"/>
        <v>1.4334470989761039E-2</v>
      </c>
      <c r="K166" s="120">
        <v>3165</v>
      </c>
      <c r="L166" s="121">
        <f t="shared" si="15"/>
        <v>6.4939434724091472E-2</v>
      </c>
      <c r="M166" s="120">
        <v>2200</v>
      </c>
      <c r="N166" s="121">
        <f t="shared" si="16"/>
        <v>-0.30489731437598733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899</v>
      </c>
      <c r="F167" s="121" t="str">
        <f t="shared" si="15"/>
        <v>-</v>
      </c>
      <c r="G167" s="120">
        <v>2517</v>
      </c>
      <c r="H167" s="121">
        <f t="shared" si="15"/>
        <v>1.799777530589544</v>
      </c>
      <c r="I167" s="120">
        <v>2516</v>
      </c>
      <c r="J167" s="121">
        <f t="shared" si="15"/>
        <v>-3.9729837107671528E-4</v>
      </c>
      <c r="K167" s="120">
        <v>2477</v>
      </c>
      <c r="L167" s="121">
        <f t="shared" si="15"/>
        <v>-1.5500794912559623E-2</v>
      </c>
      <c r="M167" s="120">
        <v>1698</v>
      </c>
      <c r="N167" s="121">
        <f t="shared" si="16"/>
        <v>-0.3144933387161889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377</v>
      </c>
      <c r="F168" s="121" t="str">
        <f t="shared" si="15"/>
        <v>-</v>
      </c>
      <c r="G168" s="120">
        <v>1955</v>
      </c>
      <c r="H168" s="121">
        <f t="shared" si="15"/>
        <v>4.1856763925729439</v>
      </c>
      <c r="I168" s="120">
        <v>1820</v>
      </c>
      <c r="J168" s="121">
        <f t="shared" si="15"/>
        <v>-6.9053708439897665E-2</v>
      </c>
      <c r="K168" s="120">
        <v>1716</v>
      </c>
      <c r="L168" s="121">
        <f t="shared" si="15"/>
        <v>-5.7142857142857162E-2</v>
      </c>
      <c r="M168" s="120">
        <v>1687</v>
      </c>
      <c r="N168" s="121">
        <f t="shared" si="16"/>
        <v>-1.689976689976691E-2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1143</v>
      </c>
      <c r="F169" s="121" t="str">
        <f t="shared" si="15"/>
        <v>-</v>
      </c>
      <c r="G169" s="120">
        <v>2623</v>
      </c>
      <c r="H169" s="121">
        <f t="shared" si="15"/>
        <v>1.294838145231846</v>
      </c>
      <c r="I169" s="120">
        <v>1969</v>
      </c>
      <c r="J169" s="121">
        <f t="shared" si="15"/>
        <v>-0.24933282500953102</v>
      </c>
      <c r="K169" s="120">
        <v>1892</v>
      </c>
      <c r="L169" s="121">
        <f t="shared" si="15"/>
        <v>-3.9106145251396662E-2</v>
      </c>
      <c r="M169" s="120">
        <v>2124</v>
      </c>
      <c r="N169" s="121">
        <f t="shared" si="16"/>
        <v>0.12262156448202965</v>
      </c>
    </row>
    <row r="170" spans="2:14" x14ac:dyDescent="0.25">
      <c r="B170" s="119" t="s">
        <v>87</v>
      </c>
      <c r="C170" s="120">
        <v>877</v>
      </c>
      <c r="D170" s="121">
        <v>-0.5550481988838154</v>
      </c>
      <c r="E170" s="120">
        <v>1745</v>
      </c>
      <c r="F170" s="121">
        <f t="shared" si="15"/>
        <v>0.98973774230330669</v>
      </c>
      <c r="G170" s="120">
        <v>2466</v>
      </c>
      <c r="H170" s="121">
        <f t="shared" si="15"/>
        <v>0.41318051575931225</v>
      </c>
      <c r="I170" s="120">
        <v>2255</v>
      </c>
      <c r="J170" s="121">
        <f t="shared" si="15"/>
        <v>-8.5563665855636684E-2</v>
      </c>
      <c r="K170" s="120">
        <v>2125</v>
      </c>
      <c r="L170" s="121">
        <f t="shared" si="15"/>
        <v>-5.7649667405764937E-2</v>
      </c>
      <c r="M170" s="120">
        <v>2041</v>
      </c>
      <c r="N170" s="121">
        <f t="shared" si="16"/>
        <v>-3.9529411764705924E-2</v>
      </c>
    </row>
    <row r="171" spans="2:14" x14ac:dyDescent="0.25">
      <c r="B171" s="119" t="s">
        <v>89</v>
      </c>
      <c r="C171" s="120">
        <v>256</v>
      </c>
      <c r="D171" s="121">
        <v>-0.83079973562458687</v>
      </c>
      <c r="E171" s="120">
        <v>1185</v>
      </c>
      <c r="F171" s="121">
        <f t="shared" si="15"/>
        <v>3.62890625</v>
      </c>
      <c r="G171" s="120">
        <v>1641</v>
      </c>
      <c r="H171" s="121">
        <f t="shared" si="15"/>
        <v>0.38481012658227853</v>
      </c>
      <c r="I171" s="120">
        <v>2059</v>
      </c>
      <c r="J171" s="121">
        <f t="shared" si="15"/>
        <v>0.25472273004265689</v>
      </c>
      <c r="K171" s="120">
        <v>1668</v>
      </c>
      <c r="L171" s="121">
        <f t="shared" si="15"/>
        <v>-0.18989800874210783</v>
      </c>
      <c r="M171" s="120"/>
      <c r="N171" s="121"/>
    </row>
    <row r="172" spans="2:14" x14ac:dyDescent="0.25">
      <c r="B172" s="119" t="s">
        <v>91</v>
      </c>
      <c r="C172" s="120">
        <v>841</v>
      </c>
      <c r="D172" s="121">
        <v>-0.57309644670050763</v>
      </c>
      <c r="E172" s="120">
        <v>2808</v>
      </c>
      <c r="F172" s="121">
        <f t="shared" si="15"/>
        <v>2.3388822829964329</v>
      </c>
      <c r="G172" s="120">
        <v>2797</v>
      </c>
      <c r="H172" s="121">
        <f t="shared" si="15"/>
        <v>-3.9173789173788665E-3</v>
      </c>
      <c r="I172" s="120">
        <v>2556</v>
      </c>
      <c r="J172" s="121">
        <f t="shared" si="15"/>
        <v>-8.6163746871648184E-2</v>
      </c>
      <c r="K172" s="120">
        <v>2794</v>
      </c>
      <c r="L172" s="121">
        <f t="shared" si="15"/>
        <v>9.3114241001564846E-2</v>
      </c>
      <c r="M172" s="120"/>
      <c r="N172" s="121"/>
    </row>
    <row r="173" spans="2:14" x14ac:dyDescent="0.25">
      <c r="B173" s="119" t="s">
        <v>93</v>
      </c>
      <c r="C173" s="120">
        <v>60</v>
      </c>
      <c r="D173" s="121">
        <v>-0.94565217391304346</v>
      </c>
      <c r="E173" s="120">
        <v>2009</v>
      </c>
      <c r="F173" s="121">
        <f t="shared" si="15"/>
        <v>32.483333333333334</v>
      </c>
      <c r="G173" s="120">
        <v>1616</v>
      </c>
      <c r="H173" s="121">
        <f t="shared" si="15"/>
        <v>-0.19561971129915379</v>
      </c>
      <c r="I173" s="120">
        <v>1504</v>
      </c>
      <c r="J173" s="121">
        <f t="shared" si="15"/>
        <v>-6.9306930693069257E-2</v>
      </c>
      <c r="K173" s="120">
        <v>1368</v>
      </c>
      <c r="L173" s="121">
        <f t="shared" si="15"/>
        <v>-9.0425531914893664E-2</v>
      </c>
      <c r="M173" s="120"/>
      <c r="N173" s="121"/>
    </row>
    <row r="174" spans="2:14" x14ac:dyDescent="0.25">
      <c r="B174" s="119" t="s">
        <v>95</v>
      </c>
      <c r="C174" s="120">
        <v>767</v>
      </c>
      <c r="D174" s="121">
        <v>-0.42069486404833834</v>
      </c>
      <c r="E174" s="120">
        <v>1899</v>
      </c>
      <c r="F174" s="121">
        <f t="shared" si="15"/>
        <v>1.4758800521512385</v>
      </c>
      <c r="G174" s="120">
        <v>1942</v>
      </c>
      <c r="H174" s="121">
        <f t="shared" si="15"/>
        <v>2.2643496577145816E-2</v>
      </c>
      <c r="I174" s="120">
        <v>1825</v>
      </c>
      <c r="J174" s="121">
        <f t="shared" si="15"/>
        <v>-6.0247167868177187E-2</v>
      </c>
      <c r="K174" s="120">
        <v>1388</v>
      </c>
      <c r="L174" s="121">
        <f t="shared" si="15"/>
        <v>-0.23945205479452059</v>
      </c>
      <c r="M174" s="120"/>
      <c r="N174" s="121"/>
    </row>
    <row r="175" spans="2:14" ht="15.75" x14ac:dyDescent="0.25">
      <c r="B175" s="122" t="s">
        <v>32</v>
      </c>
      <c r="C175" s="123">
        <v>6586</v>
      </c>
      <c r="D175" s="124">
        <v>-0.6643563347263276</v>
      </c>
      <c r="E175" s="123">
        <v>15246</v>
      </c>
      <c r="F175" s="124">
        <f t="shared" si="15"/>
        <v>1.3149104160340115</v>
      </c>
      <c r="G175" s="123">
        <v>26940</v>
      </c>
      <c r="H175" s="124">
        <f t="shared" si="15"/>
        <v>0.7670208579299489</v>
      </c>
      <c r="I175" s="123">
        <v>25089</v>
      </c>
      <c r="J175" s="124">
        <f t="shared" si="15"/>
        <v>-6.8708240534521181E-2</v>
      </c>
      <c r="K175" s="123">
        <v>24579</v>
      </c>
      <c r="L175" s="124">
        <f t="shared" si="15"/>
        <v>-2.0327633624297459E-2</v>
      </c>
      <c r="M175" s="123">
        <v>15659</v>
      </c>
      <c r="N175" s="124">
        <v>-9.8035827429295508E-2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2" t="s">
        <v>244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313</v>
      </c>
      <c r="D185" s="121">
        <v>1.6233766233766156E-2</v>
      </c>
      <c r="E185" s="120">
        <v>175</v>
      </c>
      <c r="F185" s="121">
        <f t="shared" ref="F185:L197" si="17">IFERROR(E185/C185-1,"-")</f>
        <v>-0.4408945686900958</v>
      </c>
      <c r="G185" s="120">
        <v>418</v>
      </c>
      <c r="H185" s="121">
        <f t="shared" si="17"/>
        <v>1.3885714285714288</v>
      </c>
      <c r="I185" s="120">
        <v>363</v>
      </c>
      <c r="J185" s="121">
        <f t="shared" si="17"/>
        <v>-0.13157894736842102</v>
      </c>
      <c r="K185" s="120">
        <v>373</v>
      </c>
      <c r="L185" s="121">
        <f t="shared" si="17"/>
        <v>2.7548209366391241E-2</v>
      </c>
      <c r="M185" s="120">
        <v>326</v>
      </c>
      <c r="N185" s="121">
        <f t="shared" ref="N185:N192" si="18">IFERROR(M185/K185-1,"-")</f>
        <v>-0.12600536193029488</v>
      </c>
    </row>
    <row r="186" spans="1:15" x14ac:dyDescent="0.25">
      <c r="B186" s="119" t="s">
        <v>75</v>
      </c>
      <c r="C186" s="120">
        <v>321</v>
      </c>
      <c r="D186" s="121">
        <v>7.0000000000000062E-2</v>
      </c>
      <c r="E186" s="120">
        <v>18</v>
      </c>
      <c r="F186" s="121">
        <f t="shared" si="17"/>
        <v>-0.94392523364485981</v>
      </c>
      <c r="G186" s="120">
        <v>389</v>
      </c>
      <c r="H186" s="121">
        <f t="shared" si="17"/>
        <v>20.611111111111111</v>
      </c>
      <c r="I186" s="120">
        <v>445</v>
      </c>
      <c r="J186" s="121">
        <f t="shared" si="17"/>
        <v>0.14395886889460163</v>
      </c>
      <c r="K186" s="120">
        <v>462</v>
      </c>
      <c r="L186" s="121">
        <f t="shared" si="17"/>
        <v>3.8202247191011285E-2</v>
      </c>
      <c r="M186" s="120">
        <v>351</v>
      </c>
      <c r="N186" s="121">
        <f t="shared" si="18"/>
        <v>-0.24025974025974028</v>
      </c>
    </row>
    <row r="187" spans="1:15" x14ac:dyDescent="0.25">
      <c r="B187" s="119" t="s">
        <v>77</v>
      </c>
      <c r="C187" s="120">
        <v>227</v>
      </c>
      <c r="D187" s="121">
        <v>-0.38482384823848237</v>
      </c>
      <c r="E187" s="120">
        <v>20</v>
      </c>
      <c r="F187" s="121">
        <f t="shared" si="17"/>
        <v>-0.91189427312775329</v>
      </c>
      <c r="G187" s="120">
        <v>354</v>
      </c>
      <c r="H187" s="121">
        <f t="shared" si="17"/>
        <v>16.7</v>
      </c>
      <c r="I187" s="120">
        <v>318</v>
      </c>
      <c r="J187" s="121">
        <f t="shared" si="17"/>
        <v>-0.10169491525423724</v>
      </c>
      <c r="K187" s="120">
        <v>592</v>
      </c>
      <c r="L187" s="121">
        <f t="shared" si="17"/>
        <v>0.86163522012578619</v>
      </c>
      <c r="M187" s="120">
        <v>381</v>
      </c>
      <c r="N187" s="121">
        <f t="shared" si="18"/>
        <v>-0.35641891891891897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33</v>
      </c>
      <c r="F188" s="121" t="str">
        <f t="shared" si="17"/>
        <v>-</v>
      </c>
      <c r="G188" s="120">
        <v>556</v>
      </c>
      <c r="H188" s="121">
        <f t="shared" si="17"/>
        <v>15.848484848484848</v>
      </c>
      <c r="I188" s="120">
        <v>355</v>
      </c>
      <c r="J188" s="121">
        <f t="shared" si="17"/>
        <v>-0.36151079136690645</v>
      </c>
      <c r="K188" s="120">
        <v>404</v>
      </c>
      <c r="L188" s="121">
        <f t="shared" si="17"/>
        <v>0.13802816901408455</v>
      </c>
      <c r="M188" s="120">
        <v>569</v>
      </c>
      <c r="N188" s="121">
        <f t="shared" si="18"/>
        <v>0.40841584158415833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120</v>
      </c>
      <c r="F189" s="121" t="str">
        <f t="shared" si="17"/>
        <v>-</v>
      </c>
      <c r="G189" s="120">
        <v>214</v>
      </c>
      <c r="H189" s="121">
        <f t="shared" si="17"/>
        <v>0.78333333333333344</v>
      </c>
      <c r="I189" s="120">
        <v>518</v>
      </c>
      <c r="J189" s="121">
        <f t="shared" si="17"/>
        <v>1.4205607476635516</v>
      </c>
      <c r="K189" s="120">
        <v>597</v>
      </c>
      <c r="L189" s="121">
        <f t="shared" si="17"/>
        <v>0.15250965250965254</v>
      </c>
      <c r="M189" s="120">
        <v>211</v>
      </c>
      <c r="N189" s="121">
        <f t="shared" si="18"/>
        <v>-0.64656616415410384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86</v>
      </c>
      <c r="F190" s="121" t="str">
        <f t="shared" si="17"/>
        <v>-</v>
      </c>
      <c r="G190" s="120">
        <v>248</v>
      </c>
      <c r="H190" s="121">
        <f t="shared" si="17"/>
        <v>1.8837209302325579</v>
      </c>
      <c r="I190" s="120">
        <v>365</v>
      </c>
      <c r="J190" s="121">
        <f t="shared" si="17"/>
        <v>0.47177419354838701</v>
      </c>
      <c r="K190" s="120">
        <v>533</v>
      </c>
      <c r="L190" s="121">
        <f t="shared" si="17"/>
        <v>0.46027397260273983</v>
      </c>
      <c r="M190" s="120">
        <v>304</v>
      </c>
      <c r="N190" s="121">
        <f t="shared" si="18"/>
        <v>-0.42964352720450283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202</v>
      </c>
      <c r="F191" s="121" t="str">
        <f t="shared" si="17"/>
        <v>-</v>
      </c>
      <c r="G191" s="120">
        <v>528</v>
      </c>
      <c r="H191" s="121">
        <f t="shared" si="17"/>
        <v>1.613861386138614</v>
      </c>
      <c r="I191" s="120">
        <v>693</v>
      </c>
      <c r="J191" s="121">
        <f t="shared" si="17"/>
        <v>0.3125</v>
      </c>
      <c r="K191" s="120">
        <v>628</v>
      </c>
      <c r="L191" s="121">
        <f t="shared" si="17"/>
        <v>-9.3795093795093765E-2</v>
      </c>
      <c r="M191" s="120">
        <v>554</v>
      </c>
      <c r="N191" s="121">
        <f t="shared" si="18"/>
        <v>-0.11783439490445857</v>
      </c>
    </row>
    <row r="192" spans="1:15" x14ac:dyDescent="0.25">
      <c r="B192" s="119" t="s">
        <v>87</v>
      </c>
      <c r="C192" s="120">
        <v>538</v>
      </c>
      <c r="D192" s="121">
        <v>0.41578947368421049</v>
      </c>
      <c r="E192" s="120">
        <v>605</v>
      </c>
      <c r="F192" s="121">
        <f t="shared" si="17"/>
        <v>0.12453531598513012</v>
      </c>
      <c r="G192" s="120">
        <v>262</v>
      </c>
      <c r="H192" s="121">
        <f t="shared" si="17"/>
        <v>-0.56694214876033056</v>
      </c>
      <c r="I192" s="120">
        <v>497</v>
      </c>
      <c r="J192" s="121">
        <f t="shared" si="17"/>
        <v>0.89694656488549618</v>
      </c>
      <c r="K192" s="120">
        <v>486</v>
      </c>
      <c r="L192" s="121">
        <f t="shared" si="17"/>
        <v>-2.2132796780684139E-2</v>
      </c>
      <c r="M192" s="120">
        <v>299</v>
      </c>
      <c r="N192" s="121">
        <f t="shared" si="18"/>
        <v>-0.3847736625514403</v>
      </c>
    </row>
    <row r="193" spans="2:15" x14ac:dyDescent="0.25">
      <c r="B193" s="119" t="s">
        <v>89</v>
      </c>
      <c r="C193" s="120">
        <v>168</v>
      </c>
      <c r="D193" s="121">
        <v>-0.54959785522788196</v>
      </c>
      <c r="E193" s="120">
        <v>500</v>
      </c>
      <c r="F193" s="121">
        <f t="shared" si="17"/>
        <v>1.9761904761904763</v>
      </c>
      <c r="G193" s="120">
        <v>331</v>
      </c>
      <c r="H193" s="121">
        <f t="shared" si="17"/>
        <v>-0.33799999999999997</v>
      </c>
      <c r="I193" s="120">
        <v>339</v>
      </c>
      <c r="J193" s="121">
        <f t="shared" si="17"/>
        <v>2.4169184290030232E-2</v>
      </c>
      <c r="K193" s="120">
        <v>217</v>
      </c>
      <c r="L193" s="121">
        <f t="shared" si="17"/>
        <v>-0.35988200589970498</v>
      </c>
      <c r="M193" s="120"/>
      <c r="N193" s="121"/>
    </row>
    <row r="194" spans="2:15" x14ac:dyDescent="0.25">
      <c r="B194" s="119" t="s">
        <v>91</v>
      </c>
      <c r="C194" s="120">
        <v>84</v>
      </c>
      <c r="D194" s="121">
        <v>-0.69117647058823528</v>
      </c>
      <c r="E194" s="120">
        <v>408</v>
      </c>
      <c r="F194" s="121">
        <f t="shared" si="17"/>
        <v>3.8571428571428568</v>
      </c>
      <c r="G194" s="120">
        <v>379</v>
      </c>
      <c r="H194" s="121">
        <f t="shared" si="17"/>
        <v>-7.1078431372548989E-2</v>
      </c>
      <c r="I194" s="120">
        <v>638</v>
      </c>
      <c r="J194" s="121">
        <f t="shared" si="17"/>
        <v>0.68337730870712399</v>
      </c>
      <c r="K194" s="120">
        <v>350</v>
      </c>
      <c r="L194" s="121">
        <f t="shared" si="17"/>
        <v>-0.45141065830721006</v>
      </c>
      <c r="M194" s="120"/>
      <c r="N194" s="121"/>
    </row>
    <row r="195" spans="2:15" x14ac:dyDescent="0.25">
      <c r="B195" s="119" t="s">
        <v>93</v>
      </c>
      <c r="C195" s="120">
        <v>72</v>
      </c>
      <c r="D195" s="121">
        <v>-0.77500000000000002</v>
      </c>
      <c r="E195" s="120">
        <v>628</v>
      </c>
      <c r="F195" s="121">
        <f t="shared" si="17"/>
        <v>7.7222222222222214</v>
      </c>
      <c r="G195" s="120">
        <v>412</v>
      </c>
      <c r="H195" s="121">
        <f t="shared" si="17"/>
        <v>-0.3439490445859873</v>
      </c>
      <c r="I195" s="120">
        <v>437</v>
      </c>
      <c r="J195" s="121">
        <f t="shared" si="17"/>
        <v>6.0679611650485521E-2</v>
      </c>
      <c r="K195" s="120">
        <v>424</v>
      </c>
      <c r="L195" s="121">
        <f t="shared" si="17"/>
        <v>-2.9748283752860427E-2</v>
      </c>
      <c r="M195" s="120"/>
      <c r="N195" s="121"/>
    </row>
    <row r="196" spans="2:15" x14ac:dyDescent="0.25">
      <c r="B196" s="119" t="s">
        <v>95</v>
      </c>
      <c r="C196" s="120">
        <v>126</v>
      </c>
      <c r="D196" s="121">
        <v>-0.70833333333333326</v>
      </c>
      <c r="E196" s="120">
        <v>549</v>
      </c>
      <c r="F196" s="121">
        <f t="shared" si="17"/>
        <v>3.3571428571428568</v>
      </c>
      <c r="G196" s="120">
        <v>478</v>
      </c>
      <c r="H196" s="121">
        <f t="shared" si="17"/>
        <v>-0.12932604735883424</v>
      </c>
      <c r="I196" s="120">
        <v>522</v>
      </c>
      <c r="J196" s="121">
        <f t="shared" si="17"/>
        <v>9.2050209205020828E-2</v>
      </c>
      <c r="K196" s="120">
        <v>497</v>
      </c>
      <c r="L196" s="121">
        <f t="shared" si="17"/>
        <v>-4.789272030651337E-2</v>
      </c>
      <c r="M196" s="120"/>
      <c r="N196" s="121"/>
    </row>
    <row r="197" spans="2:15" ht="15.75" x14ac:dyDescent="0.25">
      <c r="B197" s="122" t="s">
        <v>32</v>
      </c>
      <c r="C197" s="123">
        <v>1935</v>
      </c>
      <c r="D197" s="124">
        <v>-0.5420118343195266</v>
      </c>
      <c r="E197" s="123">
        <v>3344</v>
      </c>
      <c r="F197" s="124">
        <f t="shared" si="17"/>
        <v>0.72816537467700249</v>
      </c>
      <c r="G197" s="123">
        <v>4569</v>
      </c>
      <c r="H197" s="124">
        <f t="shared" si="17"/>
        <v>0.36632775119617222</v>
      </c>
      <c r="I197" s="123">
        <v>5490</v>
      </c>
      <c r="J197" s="124">
        <f t="shared" si="17"/>
        <v>0.20157583716349303</v>
      </c>
      <c r="K197" s="123">
        <v>5563</v>
      </c>
      <c r="L197" s="124">
        <f t="shared" si="17"/>
        <v>1.3296903460837894E-2</v>
      </c>
      <c r="M197" s="123">
        <v>2995</v>
      </c>
      <c r="N197" s="124">
        <v>-0.26503067484662579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245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349</v>
      </c>
      <c r="D207" s="121">
        <v>0.26909090909090905</v>
      </c>
      <c r="E207" s="120">
        <v>32</v>
      </c>
      <c r="F207" s="121">
        <f t="shared" ref="F207:L219" si="19">IFERROR(E207/C207-1,"-")</f>
        <v>-0.90830945558739251</v>
      </c>
      <c r="G207" s="120">
        <v>928</v>
      </c>
      <c r="H207" s="121">
        <f t="shared" si="19"/>
        <v>28</v>
      </c>
      <c r="I207" s="120">
        <v>676</v>
      </c>
      <c r="J207" s="121">
        <f t="shared" si="19"/>
        <v>-0.27155172413793105</v>
      </c>
      <c r="K207" s="120">
        <v>554</v>
      </c>
      <c r="L207" s="121">
        <f t="shared" si="19"/>
        <v>-0.18047337278106512</v>
      </c>
      <c r="M207" s="120">
        <v>512</v>
      </c>
      <c r="N207" s="121">
        <f t="shared" ref="N207:N214" si="20">IFERROR(M207/K207-1,"-")</f>
        <v>-7.5812274368231014E-2</v>
      </c>
    </row>
    <row r="208" spans="2:15" x14ac:dyDescent="0.25">
      <c r="B208" s="119" t="s">
        <v>75</v>
      </c>
      <c r="C208" s="120">
        <v>262</v>
      </c>
      <c r="D208" s="121">
        <v>-0.17610062893081757</v>
      </c>
      <c r="E208" s="120">
        <v>43</v>
      </c>
      <c r="F208" s="121">
        <f t="shared" si="19"/>
        <v>-0.83587786259541985</v>
      </c>
      <c r="G208" s="120">
        <v>770</v>
      </c>
      <c r="H208" s="121">
        <f t="shared" si="19"/>
        <v>16.906976744186046</v>
      </c>
      <c r="I208" s="120">
        <v>751</v>
      </c>
      <c r="J208" s="121">
        <f t="shared" si="19"/>
        <v>-2.4675324675324628E-2</v>
      </c>
      <c r="K208" s="120">
        <v>669</v>
      </c>
      <c r="L208" s="121">
        <f t="shared" si="19"/>
        <v>-0.10918774966711053</v>
      </c>
      <c r="M208" s="120">
        <v>678</v>
      </c>
      <c r="N208" s="121">
        <f t="shared" si="20"/>
        <v>1.3452914798206317E-2</v>
      </c>
    </row>
    <row r="209" spans="2:15" x14ac:dyDescent="0.25">
      <c r="B209" s="119" t="s">
        <v>77</v>
      </c>
      <c r="C209" s="120">
        <v>154</v>
      </c>
      <c r="D209" s="121">
        <v>-0.55619596541786742</v>
      </c>
      <c r="E209" s="120">
        <v>18</v>
      </c>
      <c r="F209" s="121">
        <f t="shared" si="19"/>
        <v>-0.88311688311688308</v>
      </c>
      <c r="G209" s="120">
        <v>561</v>
      </c>
      <c r="H209" s="121">
        <f t="shared" si="19"/>
        <v>30.166666666666668</v>
      </c>
      <c r="I209" s="120">
        <v>636</v>
      </c>
      <c r="J209" s="121">
        <f t="shared" si="19"/>
        <v>0.1336898395721926</v>
      </c>
      <c r="K209" s="120">
        <v>493</v>
      </c>
      <c r="L209" s="121">
        <f t="shared" si="19"/>
        <v>-0.22484276729559749</v>
      </c>
      <c r="M209" s="120">
        <v>547</v>
      </c>
      <c r="N209" s="121">
        <f t="shared" si="20"/>
        <v>0.1095334685598377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25</v>
      </c>
      <c r="F210" s="121" t="str">
        <f t="shared" si="19"/>
        <v>-</v>
      </c>
      <c r="G210" s="120">
        <v>1074</v>
      </c>
      <c r="H210" s="121">
        <f t="shared" si="19"/>
        <v>41.96</v>
      </c>
      <c r="I210" s="120">
        <v>1013</v>
      </c>
      <c r="J210" s="121">
        <f t="shared" si="19"/>
        <v>-5.6797020484171346E-2</v>
      </c>
      <c r="K210" s="120">
        <v>570</v>
      </c>
      <c r="L210" s="121">
        <f t="shared" si="19"/>
        <v>-0.43731490621915103</v>
      </c>
      <c r="M210" s="120">
        <v>590</v>
      </c>
      <c r="N210" s="121">
        <f t="shared" si="20"/>
        <v>3.5087719298245723E-2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38</v>
      </c>
      <c r="F211" s="121" t="str">
        <f t="shared" si="19"/>
        <v>-</v>
      </c>
      <c r="G211" s="120">
        <v>827</v>
      </c>
      <c r="H211" s="121">
        <f t="shared" si="19"/>
        <v>20.763157894736842</v>
      </c>
      <c r="I211" s="120">
        <v>516</v>
      </c>
      <c r="J211" s="121">
        <f t="shared" si="19"/>
        <v>-0.37605804111245467</v>
      </c>
      <c r="K211" s="120">
        <v>527</v>
      </c>
      <c r="L211" s="121">
        <f t="shared" si="19"/>
        <v>2.1317829457364379E-2</v>
      </c>
      <c r="M211" s="120">
        <v>280</v>
      </c>
      <c r="N211" s="121">
        <f t="shared" si="20"/>
        <v>-0.46869070208728658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48</v>
      </c>
      <c r="F212" s="121" t="str">
        <f t="shared" si="19"/>
        <v>-</v>
      </c>
      <c r="G212" s="120">
        <v>664</v>
      </c>
      <c r="H212" s="121">
        <f t="shared" si="19"/>
        <v>12.833333333333334</v>
      </c>
      <c r="I212" s="120">
        <v>493</v>
      </c>
      <c r="J212" s="121">
        <f t="shared" si="19"/>
        <v>-0.25753012048192769</v>
      </c>
      <c r="K212" s="120">
        <v>432</v>
      </c>
      <c r="L212" s="121">
        <f t="shared" si="19"/>
        <v>-0.12373225152129819</v>
      </c>
      <c r="M212" s="120">
        <v>397</v>
      </c>
      <c r="N212" s="121">
        <f t="shared" si="20"/>
        <v>-8.101851851851849E-2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160</v>
      </c>
      <c r="F213" s="121" t="str">
        <f t="shared" si="19"/>
        <v>-</v>
      </c>
      <c r="G213" s="120">
        <v>1141</v>
      </c>
      <c r="H213" s="121">
        <f t="shared" si="19"/>
        <v>6.1312499999999996</v>
      </c>
      <c r="I213" s="120">
        <v>865</v>
      </c>
      <c r="J213" s="121">
        <f t="shared" si="19"/>
        <v>-0.24189307624890444</v>
      </c>
      <c r="K213" s="120">
        <v>531</v>
      </c>
      <c r="L213" s="121">
        <f t="shared" si="19"/>
        <v>-0.38612716763005783</v>
      </c>
      <c r="M213" s="120">
        <v>569</v>
      </c>
      <c r="N213" s="121">
        <f t="shared" si="20"/>
        <v>7.1563088512241135E-2</v>
      </c>
    </row>
    <row r="214" spans="2:15" x14ac:dyDescent="0.25">
      <c r="B214" s="119" t="s">
        <v>87</v>
      </c>
      <c r="C214" s="120">
        <v>169</v>
      </c>
      <c r="D214" s="121">
        <v>-0.48318042813455653</v>
      </c>
      <c r="E214" s="120">
        <v>167</v>
      </c>
      <c r="F214" s="121">
        <f t="shared" si="19"/>
        <v>-1.1834319526627168E-2</v>
      </c>
      <c r="G214" s="120">
        <v>1213</v>
      </c>
      <c r="H214" s="121">
        <f t="shared" si="19"/>
        <v>6.2634730538922154</v>
      </c>
      <c r="I214" s="120">
        <v>1041</v>
      </c>
      <c r="J214" s="121">
        <f t="shared" si="19"/>
        <v>-0.14179719703215166</v>
      </c>
      <c r="K214" s="120">
        <v>508</v>
      </c>
      <c r="L214" s="121">
        <f t="shared" si="19"/>
        <v>-0.51200768491834769</v>
      </c>
      <c r="M214" s="120">
        <v>378</v>
      </c>
      <c r="N214" s="121">
        <f t="shared" si="20"/>
        <v>-0.25590551181102361</v>
      </c>
    </row>
    <row r="215" spans="2:15" x14ac:dyDescent="0.25">
      <c r="B215" s="119" t="s">
        <v>89</v>
      </c>
      <c r="C215" s="120">
        <v>2</v>
      </c>
      <c r="D215" s="121">
        <v>-0.99416909620991256</v>
      </c>
      <c r="E215" s="120">
        <v>686</v>
      </c>
      <c r="F215" s="121">
        <f t="shared" si="19"/>
        <v>342</v>
      </c>
      <c r="G215" s="120">
        <v>808</v>
      </c>
      <c r="H215" s="121">
        <f t="shared" si="19"/>
        <v>0.17784256559766765</v>
      </c>
      <c r="I215" s="120">
        <v>805</v>
      </c>
      <c r="J215" s="121">
        <f t="shared" si="19"/>
        <v>-3.7128712871287162E-3</v>
      </c>
      <c r="K215" s="120">
        <v>446</v>
      </c>
      <c r="L215" s="121">
        <f t="shared" si="19"/>
        <v>-0.4459627329192547</v>
      </c>
      <c r="M215" s="120"/>
      <c r="N215" s="121"/>
    </row>
    <row r="216" spans="2:15" x14ac:dyDescent="0.25">
      <c r="B216" s="119" t="s">
        <v>91</v>
      </c>
      <c r="C216" s="120">
        <v>19</v>
      </c>
      <c r="D216" s="121">
        <v>-0.93890675241157551</v>
      </c>
      <c r="E216" s="120">
        <v>1264</v>
      </c>
      <c r="F216" s="121">
        <f t="shared" si="19"/>
        <v>65.526315789473685</v>
      </c>
      <c r="G216" s="120">
        <v>709</v>
      </c>
      <c r="H216" s="121">
        <f t="shared" si="19"/>
        <v>-0.43908227848101267</v>
      </c>
      <c r="I216" s="120">
        <v>743</v>
      </c>
      <c r="J216" s="121">
        <f t="shared" si="19"/>
        <v>4.7954866008462549E-2</v>
      </c>
      <c r="K216" s="120">
        <v>702</v>
      </c>
      <c r="L216" s="121">
        <f t="shared" si="19"/>
        <v>-5.5181695827725474E-2</v>
      </c>
      <c r="M216" s="120"/>
      <c r="N216" s="121"/>
    </row>
    <row r="217" spans="2:15" x14ac:dyDescent="0.25">
      <c r="B217" s="119" t="s">
        <v>93</v>
      </c>
      <c r="C217" s="120">
        <v>114</v>
      </c>
      <c r="D217" s="121">
        <v>-0.65243902439024393</v>
      </c>
      <c r="E217" s="120">
        <v>1006</v>
      </c>
      <c r="F217" s="121">
        <f t="shared" si="19"/>
        <v>7.8245614035087723</v>
      </c>
      <c r="G217" s="120">
        <v>646</v>
      </c>
      <c r="H217" s="121">
        <f t="shared" si="19"/>
        <v>-0.35785288270377735</v>
      </c>
      <c r="I217" s="120">
        <v>719</v>
      </c>
      <c r="J217" s="121">
        <f t="shared" si="19"/>
        <v>0.11300309597523217</v>
      </c>
      <c r="K217" s="120">
        <v>613</v>
      </c>
      <c r="L217" s="121">
        <f t="shared" si="19"/>
        <v>-0.14742698191933246</v>
      </c>
      <c r="M217" s="120"/>
      <c r="N217" s="121"/>
    </row>
    <row r="218" spans="2:15" x14ac:dyDescent="0.25">
      <c r="B218" s="119" t="s">
        <v>95</v>
      </c>
      <c r="C218" s="120">
        <v>81</v>
      </c>
      <c r="D218" s="121">
        <v>-0.75304878048780488</v>
      </c>
      <c r="E218" s="120">
        <v>879</v>
      </c>
      <c r="F218" s="121">
        <f t="shared" si="19"/>
        <v>9.8518518518518512</v>
      </c>
      <c r="G218" s="120">
        <v>624</v>
      </c>
      <c r="H218" s="121">
        <f t="shared" si="19"/>
        <v>-0.29010238907849828</v>
      </c>
      <c r="I218" s="120">
        <v>620</v>
      </c>
      <c r="J218" s="121">
        <f t="shared" si="19"/>
        <v>-6.4102564102563875E-3</v>
      </c>
      <c r="K218" s="120">
        <v>489</v>
      </c>
      <c r="L218" s="121">
        <f t="shared" si="19"/>
        <v>-0.21129032258064517</v>
      </c>
      <c r="M218" s="120"/>
      <c r="N218" s="121"/>
    </row>
    <row r="219" spans="2:15" ht="15.75" x14ac:dyDescent="0.25">
      <c r="B219" s="122" t="s">
        <v>32</v>
      </c>
      <c r="C219" s="123">
        <v>1273</v>
      </c>
      <c r="D219" s="124">
        <v>-0.67812895069532231</v>
      </c>
      <c r="E219" s="123">
        <v>4366</v>
      </c>
      <c r="F219" s="124">
        <f t="shared" si="19"/>
        <v>2.4296936370777691</v>
      </c>
      <c r="G219" s="123">
        <v>9965</v>
      </c>
      <c r="H219" s="124">
        <f t="shared" si="19"/>
        <v>1.2824095281722401</v>
      </c>
      <c r="I219" s="123">
        <v>8878</v>
      </c>
      <c r="J219" s="124">
        <f t="shared" si="19"/>
        <v>-0.10908178625188159</v>
      </c>
      <c r="K219" s="123">
        <v>6534</v>
      </c>
      <c r="L219" s="124">
        <f t="shared" si="19"/>
        <v>-0.26402342870015771</v>
      </c>
      <c r="M219" s="123">
        <v>3951</v>
      </c>
      <c r="N219" s="124">
        <v>-7.7731092436974736E-2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2" t="s">
        <v>244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313</v>
      </c>
      <c r="D229" s="121">
        <v>1.6233766233766156E-2</v>
      </c>
      <c r="E229" s="120">
        <v>175</v>
      </c>
      <c r="F229" s="121">
        <f t="shared" ref="F229:L241" si="21">IFERROR(E229/C229-1,"-")</f>
        <v>-0.4408945686900958</v>
      </c>
      <c r="G229" s="120">
        <v>418</v>
      </c>
      <c r="H229" s="121">
        <f t="shared" si="21"/>
        <v>1.3885714285714288</v>
      </c>
      <c r="I229" s="120">
        <v>363</v>
      </c>
      <c r="J229" s="121">
        <f t="shared" si="21"/>
        <v>-0.13157894736842102</v>
      </c>
      <c r="K229" s="120">
        <v>373</v>
      </c>
      <c r="L229" s="121">
        <f t="shared" si="21"/>
        <v>2.7548209366391241E-2</v>
      </c>
      <c r="M229" s="120">
        <v>326</v>
      </c>
      <c r="N229" s="121">
        <f t="shared" ref="N229:N236" si="22">IFERROR(M229/K229-1,"-")</f>
        <v>-0.12600536193029488</v>
      </c>
    </row>
    <row r="230" spans="2:15" x14ac:dyDescent="0.25">
      <c r="B230" s="119" t="s">
        <v>75</v>
      </c>
      <c r="C230" s="120">
        <v>321</v>
      </c>
      <c r="D230" s="121">
        <v>7.0000000000000062E-2</v>
      </c>
      <c r="E230" s="120">
        <v>18</v>
      </c>
      <c r="F230" s="121">
        <f t="shared" si="21"/>
        <v>-0.94392523364485981</v>
      </c>
      <c r="G230" s="120">
        <v>389</v>
      </c>
      <c r="H230" s="121">
        <f t="shared" si="21"/>
        <v>20.611111111111111</v>
      </c>
      <c r="I230" s="120">
        <v>445</v>
      </c>
      <c r="J230" s="121">
        <f t="shared" si="21"/>
        <v>0.14395886889460163</v>
      </c>
      <c r="K230" s="120">
        <v>462</v>
      </c>
      <c r="L230" s="121">
        <f t="shared" si="21"/>
        <v>3.8202247191011285E-2</v>
      </c>
      <c r="M230" s="120">
        <v>351</v>
      </c>
      <c r="N230" s="121">
        <f t="shared" si="22"/>
        <v>-0.24025974025974028</v>
      </c>
    </row>
    <row r="231" spans="2:15" x14ac:dyDescent="0.25">
      <c r="B231" s="119" t="s">
        <v>77</v>
      </c>
      <c r="C231" s="120">
        <v>227</v>
      </c>
      <c r="D231" s="121">
        <v>-0.38482384823848237</v>
      </c>
      <c r="E231" s="120">
        <v>20</v>
      </c>
      <c r="F231" s="121">
        <f t="shared" si="21"/>
        <v>-0.91189427312775329</v>
      </c>
      <c r="G231" s="120">
        <v>354</v>
      </c>
      <c r="H231" s="121">
        <f t="shared" si="21"/>
        <v>16.7</v>
      </c>
      <c r="I231" s="120">
        <v>318</v>
      </c>
      <c r="J231" s="121">
        <f t="shared" si="21"/>
        <v>-0.10169491525423724</v>
      </c>
      <c r="K231" s="120">
        <v>592</v>
      </c>
      <c r="L231" s="121">
        <f t="shared" si="21"/>
        <v>0.86163522012578619</v>
      </c>
      <c r="M231" s="120">
        <v>381</v>
      </c>
      <c r="N231" s="121">
        <f t="shared" si="22"/>
        <v>-0.35641891891891897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33</v>
      </c>
      <c r="F232" s="121" t="str">
        <f t="shared" si="21"/>
        <v>-</v>
      </c>
      <c r="G232" s="120">
        <v>556</v>
      </c>
      <c r="H232" s="121">
        <f t="shared" si="21"/>
        <v>15.848484848484848</v>
      </c>
      <c r="I232" s="120">
        <v>355</v>
      </c>
      <c r="J232" s="121">
        <f t="shared" si="21"/>
        <v>-0.36151079136690645</v>
      </c>
      <c r="K232" s="120">
        <v>404</v>
      </c>
      <c r="L232" s="121">
        <f t="shared" si="21"/>
        <v>0.13802816901408455</v>
      </c>
      <c r="M232" s="120">
        <v>569</v>
      </c>
      <c r="N232" s="121">
        <f t="shared" si="22"/>
        <v>0.40841584158415833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120</v>
      </c>
      <c r="F233" s="121" t="str">
        <f t="shared" si="21"/>
        <v>-</v>
      </c>
      <c r="G233" s="120">
        <v>214</v>
      </c>
      <c r="H233" s="121">
        <f t="shared" si="21"/>
        <v>0.78333333333333344</v>
      </c>
      <c r="I233" s="120">
        <v>518</v>
      </c>
      <c r="J233" s="121">
        <f t="shared" si="21"/>
        <v>1.4205607476635516</v>
      </c>
      <c r="K233" s="120">
        <v>597</v>
      </c>
      <c r="L233" s="121">
        <f t="shared" si="21"/>
        <v>0.15250965250965254</v>
      </c>
      <c r="M233" s="120">
        <v>211</v>
      </c>
      <c r="N233" s="121">
        <f t="shared" si="22"/>
        <v>-0.64656616415410384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86</v>
      </c>
      <c r="F234" s="121" t="str">
        <f t="shared" si="21"/>
        <v>-</v>
      </c>
      <c r="G234" s="120">
        <v>248</v>
      </c>
      <c r="H234" s="121">
        <f t="shared" si="21"/>
        <v>1.8837209302325579</v>
      </c>
      <c r="I234" s="120">
        <v>365</v>
      </c>
      <c r="J234" s="121">
        <f t="shared" si="21"/>
        <v>0.47177419354838701</v>
      </c>
      <c r="K234" s="120">
        <v>533</v>
      </c>
      <c r="L234" s="121">
        <f t="shared" si="21"/>
        <v>0.46027397260273983</v>
      </c>
      <c r="M234" s="120">
        <v>304</v>
      </c>
      <c r="N234" s="121">
        <f t="shared" si="22"/>
        <v>-0.42964352720450283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202</v>
      </c>
      <c r="F235" s="121" t="str">
        <f t="shared" si="21"/>
        <v>-</v>
      </c>
      <c r="G235" s="120">
        <v>528</v>
      </c>
      <c r="H235" s="121">
        <f t="shared" si="21"/>
        <v>1.613861386138614</v>
      </c>
      <c r="I235" s="120">
        <v>693</v>
      </c>
      <c r="J235" s="121">
        <f t="shared" si="21"/>
        <v>0.3125</v>
      </c>
      <c r="K235" s="120">
        <v>628</v>
      </c>
      <c r="L235" s="121">
        <f t="shared" si="21"/>
        <v>-9.3795093795093765E-2</v>
      </c>
      <c r="M235" s="120">
        <v>554</v>
      </c>
      <c r="N235" s="121">
        <f t="shared" si="22"/>
        <v>-0.11783439490445857</v>
      </c>
    </row>
    <row r="236" spans="2:15" x14ac:dyDescent="0.25">
      <c r="B236" s="119" t="s">
        <v>87</v>
      </c>
      <c r="C236" s="120">
        <v>538</v>
      </c>
      <c r="D236" s="121">
        <v>0.41578947368421049</v>
      </c>
      <c r="E236" s="120">
        <v>605</v>
      </c>
      <c r="F236" s="121">
        <f t="shared" si="21"/>
        <v>0.12453531598513012</v>
      </c>
      <c r="G236" s="120">
        <v>262</v>
      </c>
      <c r="H236" s="121">
        <f t="shared" si="21"/>
        <v>-0.56694214876033056</v>
      </c>
      <c r="I236" s="120">
        <v>497</v>
      </c>
      <c r="J236" s="121">
        <f t="shared" si="21"/>
        <v>0.89694656488549618</v>
      </c>
      <c r="K236" s="120">
        <v>486</v>
      </c>
      <c r="L236" s="121">
        <f t="shared" si="21"/>
        <v>-2.2132796780684139E-2</v>
      </c>
      <c r="M236" s="120">
        <v>299</v>
      </c>
      <c r="N236" s="121">
        <f t="shared" si="22"/>
        <v>-0.3847736625514403</v>
      </c>
    </row>
    <row r="237" spans="2:15" x14ac:dyDescent="0.25">
      <c r="B237" s="119" t="s">
        <v>89</v>
      </c>
      <c r="C237" s="120">
        <v>168</v>
      </c>
      <c r="D237" s="121">
        <v>-0.54959785522788196</v>
      </c>
      <c r="E237" s="120">
        <v>500</v>
      </c>
      <c r="F237" s="121">
        <f t="shared" si="21"/>
        <v>1.9761904761904763</v>
      </c>
      <c r="G237" s="120">
        <v>331</v>
      </c>
      <c r="H237" s="121">
        <f t="shared" si="21"/>
        <v>-0.33799999999999997</v>
      </c>
      <c r="I237" s="120">
        <v>339</v>
      </c>
      <c r="J237" s="121">
        <f t="shared" si="21"/>
        <v>2.4169184290030232E-2</v>
      </c>
      <c r="K237" s="120">
        <v>217</v>
      </c>
      <c r="L237" s="121">
        <f t="shared" si="21"/>
        <v>-0.35988200589970498</v>
      </c>
      <c r="M237" s="120"/>
      <c r="N237" s="121"/>
    </row>
    <row r="238" spans="2:15" x14ac:dyDescent="0.25">
      <c r="B238" s="119" t="s">
        <v>91</v>
      </c>
      <c r="C238" s="120">
        <v>84</v>
      </c>
      <c r="D238" s="121">
        <v>-0.69117647058823528</v>
      </c>
      <c r="E238" s="120">
        <v>408</v>
      </c>
      <c r="F238" s="121">
        <f t="shared" si="21"/>
        <v>3.8571428571428568</v>
      </c>
      <c r="G238" s="120">
        <v>379</v>
      </c>
      <c r="H238" s="121">
        <f t="shared" si="21"/>
        <v>-7.1078431372548989E-2</v>
      </c>
      <c r="I238" s="120">
        <v>638</v>
      </c>
      <c r="J238" s="121">
        <f t="shared" si="21"/>
        <v>0.68337730870712399</v>
      </c>
      <c r="K238" s="120">
        <v>350</v>
      </c>
      <c r="L238" s="121">
        <f t="shared" si="21"/>
        <v>-0.45141065830721006</v>
      </c>
      <c r="M238" s="120"/>
      <c r="N238" s="121"/>
    </row>
    <row r="239" spans="2:15" x14ac:dyDescent="0.25">
      <c r="B239" s="119" t="s">
        <v>93</v>
      </c>
      <c r="C239" s="120">
        <v>72</v>
      </c>
      <c r="D239" s="121">
        <v>-0.77500000000000002</v>
      </c>
      <c r="E239" s="120">
        <v>628</v>
      </c>
      <c r="F239" s="121">
        <f t="shared" si="21"/>
        <v>7.7222222222222214</v>
      </c>
      <c r="G239" s="120">
        <v>412</v>
      </c>
      <c r="H239" s="121">
        <f t="shared" si="21"/>
        <v>-0.3439490445859873</v>
      </c>
      <c r="I239" s="120">
        <v>437</v>
      </c>
      <c r="J239" s="121">
        <f t="shared" si="21"/>
        <v>6.0679611650485521E-2</v>
      </c>
      <c r="K239" s="120">
        <v>424</v>
      </c>
      <c r="L239" s="121">
        <f t="shared" si="21"/>
        <v>-2.9748283752860427E-2</v>
      </c>
      <c r="M239" s="120"/>
      <c r="N239" s="121"/>
    </row>
    <row r="240" spans="2:15" x14ac:dyDescent="0.25">
      <c r="B240" s="119" t="s">
        <v>95</v>
      </c>
      <c r="C240" s="120">
        <v>126</v>
      </c>
      <c r="D240" s="121">
        <v>-0.70833333333333326</v>
      </c>
      <c r="E240" s="120">
        <v>549</v>
      </c>
      <c r="F240" s="121">
        <f t="shared" si="21"/>
        <v>3.3571428571428568</v>
      </c>
      <c r="G240" s="120">
        <v>478</v>
      </c>
      <c r="H240" s="121">
        <f t="shared" si="21"/>
        <v>-0.12932604735883424</v>
      </c>
      <c r="I240" s="120">
        <v>522</v>
      </c>
      <c r="J240" s="121">
        <f t="shared" si="21"/>
        <v>9.2050209205020828E-2</v>
      </c>
      <c r="K240" s="120">
        <v>497</v>
      </c>
      <c r="L240" s="121">
        <f t="shared" si="21"/>
        <v>-4.789272030651337E-2</v>
      </c>
      <c r="M240" s="120"/>
      <c r="N240" s="121"/>
    </row>
    <row r="241" spans="2:15" ht="15.75" x14ac:dyDescent="0.25">
      <c r="B241" s="122" t="s">
        <v>32</v>
      </c>
      <c r="C241" s="123">
        <v>1935</v>
      </c>
      <c r="D241" s="124">
        <v>-0.5420118343195266</v>
      </c>
      <c r="E241" s="123">
        <v>3344</v>
      </c>
      <c r="F241" s="124">
        <f t="shared" si="21"/>
        <v>0.72816537467700249</v>
      </c>
      <c r="G241" s="123">
        <v>4569</v>
      </c>
      <c r="H241" s="124">
        <f t="shared" si="21"/>
        <v>0.36632775119617222</v>
      </c>
      <c r="I241" s="123">
        <v>5490</v>
      </c>
      <c r="J241" s="124">
        <f t="shared" si="21"/>
        <v>0.20157583716349303</v>
      </c>
      <c r="K241" s="123">
        <v>5563</v>
      </c>
      <c r="L241" s="124">
        <f t="shared" si="21"/>
        <v>1.3296903460837894E-2</v>
      </c>
      <c r="M241" s="123">
        <v>2995</v>
      </c>
      <c r="N241" s="124">
        <v>-0.26503067484662579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2" t="s">
        <v>246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611</v>
      </c>
      <c r="D251" s="121">
        <v>0.45130641330166266</v>
      </c>
      <c r="E251" s="120">
        <v>18</v>
      </c>
      <c r="F251" s="121">
        <f t="shared" ref="F251:L263" si="23">IFERROR(E251/C251-1,"-")</f>
        <v>-0.97054009819967269</v>
      </c>
      <c r="G251" s="120">
        <v>458</v>
      </c>
      <c r="H251" s="121">
        <f t="shared" si="23"/>
        <v>24.444444444444443</v>
      </c>
      <c r="I251" s="120">
        <v>905</v>
      </c>
      <c r="J251" s="121">
        <f t="shared" si="23"/>
        <v>0.97598253275109181</v>
      </c>
      <c r="K251" s="120">
        <v>616</v>
      </c>
      <c r="L251" s="121">
        <f t="shared" si="23"/>
        <v>-0.31933701657458569</v>
      </c>
      <c r="M251" s="120">
        <v>664</v>
      </c>
      <c r="N251" s="121">
        <f t="shared" ref="N251:N258" si="24">IFERROR(M251/K251-1,"-")</f>
        <v>7.7922077922077948E-2</v>
      </c>
    </row>
    <row r="252" spans="2:15" x14ac:dyDescent="0.25">
      <c r="B252" s="119" t="s">
        <v>75</v>
      </c>
      <c r="C252" s="120">
        <v>1068</v>
      </c>
      <c r="D252" s="121">
        <v>1.3116883116883118</v>
      </c>
      <c r="E252" s="120">
        <v>3</v>
      </c>
      <c r="F252" s="121">
        <f t="shared" si="23"/>
        <v>-0.9971910112359551</v>
      </c>
      <c r="G252" s="120">
        <v>444</v>
      </c>
      <c r="H252" s="121">
        <f t="shared" si="23"/>
        <v>147</v>
      </c>
      <c r="I252" s="120">
        <v>665</v>
      </c>
      <c r="J252" s="121">
        <f t="shared" si="23"/>
        <v>0.49774774774774766</v>
      </c>
      <c r="K252" s="120">
        <v>638</v>
      </c>
      <c r="L252" s="121">
        <f t="shared" si="23"/>
        <v>-4.0601503759398527E-2</v>
      </c>
      <c r="M252" s="120">
        <v>582</v>
      </c>
      <c r="N252" s="121">
        <f t="shared" si="24"/>
        <v>-8.7774294670846409E-2</v>
      </c>
    </row>
    <row r="253" spans="2:15" x14ac:dyDescent="0.25">
      <c r="B253" s="119" t="s">
        <v>77</v>
      </c>
      <c r="C253" s="120">
        <v>282</v>
      </c>
      <c r="D253" s="121">
        <v>-0.38961038961038963</v>
      </c>
      <c r="E253" s="120">
        <v>3</v>
      </c>
      <c r="F253" s="121">
        <f t="shared" si="23"/>
        <v>-0.98936170212765961</v>
      </c>
      <c r="G253" s="120">
        <v>515</v>
      </c>
      <c r="H253" s="121">
        <f t="shared" si="23"/>
        <v>170.66666666666666</v>
      </c>
      <c r="I253" s="120">
        <v>457</v>
      </c>
      <c r="J253" s="121">
        <f t="shared" si="23"/>
        <v>-0.11262135922330097</v>
      </c>
      <c r="K253" s="120">
        <v>499</v>
      </c>
      <c r="L253" s="121">
        <f t="shared" si="23"/>
        <v>9.1903719912472592E-2</v>
      </c>
      <c r="M253" s="120">
        <v>650</v>
      </c>
      <c r="N253" s="121">
        <f t="shared" si="24"/>
        <v>0.30260521042084165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0</v>
      </c>
      <c r="F254" s="121" t="str">
        <f t="shared" si="23"/>
        <v>-</v>
      </c>
      <c r="G254" s="120">
        <v>328</v>
      </c>
      <c r="H254" s="121" t="str">
        <f t="shared" si="23"/>
        <v>-</v>
      </c>
      <c r="I254" s="120">
        <v>202</v>
      </c>
      <c r="J254" s="121">
        <f t="shared" si="23"/>
        <v>-0.38414634146341464</v>
      </c>
      <c r="K254" s="120">
        <v>203</v>
      </c>
      <c r="L254" s="121">
        <f t="shared" si="23"/>
        <v>4.9504950495049549E-3</v>
      </c>
      <c r="M254" s="120">
        <v>320</v>
      </c>
      <c r="N254" s="121">
        <f t="shared" si="24"/>
        <v>0.57635467980295574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10</v>
      </c>
      <c r="F255" s="121" t="str">
        <f t="shared" si="23"/>
        <v>-</v>
      </c>
      <c r="G255" s="120">
        <v>22</v>
      </c>
      <c r="H255" s="121">
        <f t="shared" si="23"/>
        <v>1.2000000000000002</v>
      </c>
      <c r="I255" s="120">
        <v>9</v>
      </c>
      <c r="J255" s="121">
        <f t="shared" si="23"/>
        <v>-0.59090909090909083</v>
      </c>
      <c r="K255" s="120">
        <v>22</v>
      </c>
      <c r="L255" s="121">
        <f t="shared" si="23"/>
        <v>1.4444444444444446</v>
      </c>
      <c r="M255" s="120">
        <v>9</v>
      </c>
      <c r="N255" s="121">
        <f t="shared" si="24"/>
        <v>-0.59090909090909083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2</v>
      </c>
      <c r="F256" s="121" t="str">
        <f t="shared" si="23"/>
        <v>-</v>
      </c>
      <c r="G256" s="120">
        <v>23</v>
      </c>
      <c r="H256" s="121">
        <f t="shared" si="23"/>
        <v>10.5</v>
      </c>
      <c r="I256" s="120">
        <v>2</v>
      </c>
      <c r="J256" s="121">
        <f t="shared" si="23"/>
        <v>-0.91304347826086962</v>
      </c>
      <c r="K256" s="120">
        <v>6</v>
      </c>
      <c r="L256" s="121">
        <f t="shared" si="23"/>
        <v>2</v>
      </c>
      <c r="M256" s="120">
        <v>23</v>
      </c>
      <c r="N256" s="121">
        <f t="shared" si="24"/>
        <v>2.8333333333333335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28</v>
      </c>
      <c r="F257" s="121" t="str">
        <f t="shared" si="23"/>
        <v>-</v>
      </c>
      <c r="G257" s="120">
        <v>80</v>
      </c>
      <c r="H257" s="121">
        <f t="shared" si="23"/>
        <v>1.8571428571428572</v>
      </c>
      <c r="I257" s="120">
        <v>5</v>
      </c>
      <c r="J257" s="121">
        <f t="shared" si="23"/>
        <v>-0.9375</v>
      </c>
      <c r="K257" s="120">
        <v>17</v>
      </c>
      <c r="L257" s="121">
        <f t="shared" si="23"/>
        <v>2.4</v>
      </c>
      <c r="M257" s="120">
        <v>57</v>
      </c>
      <c r="N257" s="121">
        <f t="shared" si="24"/>
        <v>2.3529411764705883</v>
      </c>
    </row>
    <row r="258" spans="2:15" x14ac:dyDescent="0.25">
      <c r="B258" s="119" t="s">
        <v>87</v>
      </c>
      <c r="C258" s="120">
        <v>0</v>
      </c>
      <c r="D258" s="121">
        <v>-1</v>
      </c>
      <c r="E258" s="120">
        <v>0</v>
      </c>
      <c r="F258" s="121" t="str">
        <f t="shared" si="23"/>
        <v>-</v>
      </c>
      <c r="G258" s="120">
        <v>7</v>
      </c>
      <c r="H258" s="121" t="str">
        <f t="shared" si="23"/>
        <v>-</v>
      </c>
      <c r="I258" s="120">
        <v>15</v>
      </c>
      <c r="J258" s="121">
        <f t="shared" si="23"/>
        <v>1.1428571428571428</v>
      </c>
      <c r="K258" s="120">
        <v>25</v>
      </c>
      <c r="L258" s="121">
        <f t="shared" si="23"/>
        <v>0.66666666666666674</v>
      </c>
      <c r="M258" s="120">
        <v>11</v>
      </c>
      <c r="N258" s="121">
        <f t="shared" si="24"/>
        <v>-0.56000000000000005</v>
      </c>
    </row>
    <row r="259" spans="2:15" x14ac:dyDescent="0.25">
      <c r="B259" s="119" t="s">
        <v>89</v>
      </c>
      <c r="C259" s="120">
        <v>2</v>
      </c>
      <c r="D259" s="121">
        <v>-0.77777777777777779</v>
      </c>
      <c r="E259" s="120">
        <v>3</v>
      </c>
      <c r="F259" s="121">
        <f t="shared" si="23"/>
        <v>0.5</v>
      </c>
      <c r="G259" s="120">
        <v>21</v>
      </c>
      <c r="H259" s="121">
        <f t="shared" si="23"/>
        <v>6</v>
      </c>
      <c r="I259" s="120">
        <v>12</v>
      </c>
      <c r="J259" s="121">
        <f t="shared" si="23"/>
        <v>-0.4285714285714286</v>
      </c>
      <c r="K259" s="120">
        <v>10</v>
      </c>
      <c r="L259" s="121">
        <f t="shared" si="23"/>
        <v>-0.16666666666666663</v>
      </c>
      <c r="M259" s="120"/>
      <c r="N259" s="121"/>
    </row>
    <row r="260" spans="2:15" x14ac:dyDescent="0.25">
      <c r="B260" s="119" t="s">
        <v>91</v>
      </c>
      <c r="C260" s="120">
        <v>2</v>
      </c>
      <c r="D260" s="121">
        <v>-0.9920948616600791</v>
      </c>
      <c r="E260" s="120">
        <v>285</v>
      </c>
      <c r="F260" s="121">
        <f t="shared" si="23"/>
        <v>141.5</v>
      </c>
      <c r="G260" s="120">
        <v>86</v>
      </c>
      <c r="H260" s="121">
        <f t="shared" si="23"/>
        <v>-0.69824561403508767</v>
      </c>
      <c r="I260" s="120">
        <v>77</v>
      </c>
      <c r="J260" s="121">
        <f t="shared" si="23"/>
        <v>-0.10465116279069764</v>
      </c>
      <c r="K260" s="120">
        <v>176</v>
      </c>
      <c r="L260" s="121">
        <f t="shared" si="23"/>
        <v>1.2857142857142856</v>
      </c>
      <c r="M260" s="120"/>
      <c r="N260" s="121"/>
    </row>
    <row r="261" spans="2:15" x14ac:dyDescent="0.25">
      <c r="B261" s="119" t="s">
        <v>93</v>
      </c>
      <c r="C261" s="120">
        <v>3</v>
      </c>
      <c r="D261" s="121">
        <v>-0.99009900990099009</v>
      </c>
      <c r="E261" s="120">
        <v>577</v>
      </c>
      <c r="F261" s="121">
        <f t="shared" si="23"/>
        <v>191.33333333333334</v>
      </c>
      <c r="G261" s="120">
        <v>784</v>
      </c>
      <c r="H261" s="121">
        <f t="shared" si="23"/>
        <v>0.35875216637781637</v>
      </c>
      <c r="I261" s="120">
        <v>782</v>
      </c>
      <c r="J261" s="121">
        <f t="shared" si="23"/>
        <v>-2.5510204081632404E-3</v>
      </c>
      <c r="K261" s="120">
        <v>514</v>
      </c>
      <c r="L261" s="121">
        <f t="shared" si="23"/>
        <v>-0.34271099744245526</v>
      </c>
      <c r="M261" s="120"/>
      <c r="N261" s="121"/>
    </row>
    <row r="262" spans="2:15" x14ac:dyDescent="0.25">
      <c r="B262" s="119" t="s">
        <v>95</v>
      </c>
      <c r="C262" s="120">
        <v>6</v>
      </c>
      <c r="D262" s="121">
        <v>-0.98119122257053293</v>
      </c>
      <c r="E262" s="120">
        <v>493</v>
      </c>
      <c r="F262" s="121">
        <f t="shared" si="23"/>
        <v>81.166666666666671</v>
      </c>
      <c r="G262" s="120">
        <v>556</v>
      </c>
      <c r="H262" s="121">
        <f t="shared" si="23"/>
        <v>0.12778904665314395</v>
      </c>
      <c r="I262" s="120">
        <v>560</v>
      </c>
      <c r="J262" s="121">
        <f t="shared" si="23"/>
        <v>7.194244604316502E-3</v>
      </c>
      <c r="K262" s="120">
        <v>676</v>
      </c>
      <c r="L262" s="121">
        <f t="shared" si="23"/>
        <v>0.20714285714285707</v>
      </c>
      <c r="M262" s="120"/>
      <c r="N262" s="121"/>
    </row>
    <row r="263" spans="2:15" ht="15.75" x14ac:dyDescent="0.25">
      <c r="B263" s="122" t="s">
        <v>32</v>
      </c>
      <c r="C263" s="123">
        <v>1979</v>
      </c>
      <c r="D263" s="124">
        <v>-0.18492586490939045</v>
      </c>
      <c r="E263" s="123">
        <v>1422</v>
      </c>
      <c r="F263" s="124">
        <f t="shared" si="23"/>
        <v>-0.28145528044466905</v>
      </c>
      <c r="G263" s="123">
        <v>3324</v>
      </c>
      <c r="H263" s="124">
        <f t="shared" si="23"/>
        <v>1.3375527426160336</v>
      </c>
      <c r="I263" s="123">
        <v>3691</v>
      </c>
      <c r="J263" s="124">
        <f t="shared" si="23"/>
        <v>0.11040914560770165</v>
      </c>
      <c r="K263" s="123">
        <v>3402</v>
      </c>
      <c r="L263" s="124">
        <f t="shared" si="23"/>
        <v>-7.8298564074776533E-2</v>
      </c>
      <c r="M263" s="123">
        <v>2316</v>
      </c>
      <c r="N263" s="124">
        <v>0.14313919052319846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2" t="s">
        <v>247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1321</v>
      </c>
      <c r="D273" s="121">
        <v>-0.14884020618556704</v>
      </c>
      <c r="E273" s="120">
        <v>8</v>
      </c>
      <c r="F273" s="121">
        <f t="shared" ref="F273:L285" si="25">IFERROR(E273/C273-1,"-")</f>
        <v>-0.99394398183194554</v>
      </c>
      <c r="G273" s="120">
        <v>232</v>
      </c>
      <c r="H273" s="121">
        <f t="shared" si="25"/>
        <v>28</v>
      </c>
      <c r="I273" s="120">
        <v>528</v>
      </c>
      <c r="J273" s="121">
        <f t="shared" si="25"/>
        <v>1.2758620689655173</v>
      </c>
      <c r="K273" s="120">
        <v>491</v>
      </c>
      <c r="L273" s="121">
        <f t="shared" si="25"/>
        <v>-7.0075757575757569E-2</v>
      </c>
      <c r="M273" s="120">
        <v>342</v>
      </c>
      <c r="N273" s="121">
        <f t="shared" ref="N273:N280" si="26">IFERROR(M273/K273-1,"-")</f>
        <v>-0.30346232179226074</v>
      </c>
    </row>
    <row r="274" spans="2:14" x14ac:dyDescent="0.25">
      <c r="B274" s="119" t="s">
        <v>75</v>
      </c>
      <c r="C274" s="120">
        <v>2158</v>
      </c>
      <c r="D274" s="121">
        <v>0.93023255813953498</v>
      </c>
      <c r="E274" s="120">
        <v>11</v>
      </c>
      <c r="F274" s="121">
        <f t="shared" si="25"/>
        <v>-0.99490268767377199</v>
      </c>
      <c r="G274" s="120">
        <v>194</v>
      </c>
      <c r="H274" s="121">
        <f t="shared" si="25"/>
        <v>16.636363636363637</v>
      </c>
      <c r="I274" s="120">
        <v>457</v>
      </c>
      <c r="J274" s="121">
        <f t="shared" si="25"/>
        <v>1.3556701030927836</v>
      </c>
      <c r="K274" s="120">
        <v>407</v>
      </c>
      <c r="L274" s="121">
        <f t="shared" si="25"/>
        <v>-0.10940919037199126</v>
      </c>
      <c r="M274" s="120">
        <v>288</v>
      </c>
      <c r="N274" s="121">
        <f t="shared" si="26"/>
        <v>-0.29238329238329241</v>
      </c>
    </row>
    <row r="275" spans="2:14" x14ac:dyDescent="0.25">
      <c r="B275" s="119" t="s">
        <v>77</v>
      </c>
      <c r="C275" s="120">
        <v>454</v>
      </c>
      <c r="D275" s="121">
        <v>-0.55707317073170737</v>
      </c>
      <c r="E275" s="120">
        <v>15</v>
      </c>
      <c r="F275" s="121">
        <f t="shared" si="25"/>
        <v>-0.96696035242290745</v>
      </c>
      <c r="G275" s="120">
        <v>261</v>
      </c>
      <c r="H275" s="121">
        <f t="shared" si="25"/>
        <v>16.399999999999999</v>
      </c>
      <c r="I275" s="120">
        <v>280</v>
      </c>
      <c r="J275" s="121">
        <f t="shared" si="25"/>
        <v>7.2796934865900331E-2</v>
      </c>
      <c r="K275" s="120">
        <v>446</v>
      </c>
      <c r="L275" s="121">
        <f t="shared" si="25"/>
        <v>0.59285714285714275</v>
      </c>
      <c r="M275" s="120">
        <v>331</v>
      </c>
      <c r="N275" s="121">
        <f t="shared" si="26"/>
        <v>-0.25784753363228696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0</v>
      </c>
      <c r="F276" s="121" t="str">
        <f t="shared" si="25"/>
        <v>-</v>
      </c>
      <c r="G276" s="120">
        <v>187</v>
      </c>
      <c r="H276" s="121" t="str">
        <f t="shared" si="25"/>
        <v>-</v>
      </c>
      <c r="I276" s="120">
        <v>281</v>
      </c>
      <c r="J276" s="121">
        <f t="shared" si="25"/>
        <v>0.50267379679144386</v>
      </c>
      <c r="K276" s="120">
        <v>96</v>
      </c>
      <c r="L276" s="121">
        <f t="shared" si="25"/>
        <v>-0.65836298932384341</v>
      </c>
      <c r="M276" s="120">
        <v>95</v>
      </c>
      <c r="N276" s="121">
        <f t="shared" si="26"/>
        <v>-1.041666666666663E-2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3</v>
      </c>
      <c r="F277" s="121" t="str">
        <f t="shared" si="25"/>
        <v>-</v>
      </c>
      <c r="G277" s="120">
        <v>2</v>
      </c>
      <c r="H277" s="121">
        <f t="shared" si="25"/>
        <v>-0.33333333333333337</v>
      </c>
      <c r="I277" s="120">
        <v>28</v>
      </c>
      <c r="J277" s="121">
        <f t="shared" si="25"/>
        <v>13</v>
      </c>
      <c r="K277" s="120">
        <v>14</v>
      </c>
      <c r="L277" s="121">
        <f t="shared" si="25"/>
        <v>-0.5</v>
      </c>
      <c r="M277" s="120">
        <v>14</v>
      </c>
      <c r="N277" s="121">
        <f t="shared" si="26"/>
        <v>0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4</v>
      </c>
      <c r="F278" s="121" t="str">
        <f t="shared" si="25"/>
        <v>-</v>
      </c>
      <c r="G278" s="120">
        <v>12</v>
      </c>
      <c r="H278" s="121">
        <f t="shared" si="25"/>
        <v>2</v>
      </c>
      <c r="I278" s="120">
        <v>11</v>
      </c>
      <c r="J278" s="121">
        <f t="shared" si="25"/>
        <v>-8.333333333333337E-2</v>
      </c>
      <c r="K278" s="120">
        <v>5</v>
      </c>
      <c r="L278" s="121">
        <f t="shared" si="25"/>
        <v>-0.54545454545454541</v>
      </c>
      <c r="M278" s="120">
        <v>23</v>
      </c>
      <c r="N278" s="121">
        <f t="shared" si="26"/>
        <v>3.5999999999999996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12</v>
      </c>
      <c r="F279" s="121" t="str">
        <f t="shared" si="25"/>
        <v>-</v>
      </c>
      <c r="G279" s="120">
        <v>29</v>
      </c>
      <c r="H279" s="121">
        <f t="shared" si="25"/>
        <v>1.4166666666666665</v>
      </c>
      <c r="I279" s="120">
        <v>13</v>
      </c>
      <c r="J279" s="121">
        <f t="shared" si="25"/>
        <v>-0.55172413793103448</v>
      </c>
      <c r="K279" s="120">
        <v>25</v>
      </c>
      <c r="L279" s="121">
        <f t="shared" si="25"/>
        <v>0.92307692307692313</v>
      </c>
      <c r="M279" s="120">
        <v>25</v>
      </c>
      <c r="N279" s="121">
        <f t="shared" si="26"/>
        <v>0</v>
      </c>
    </row>
    <row r="280" spans="2:14" x14ac:dyDescent="0.25">
      <c r="B280" s="119" t="s">
        <v>87</v>
      </c>
      <c r="C280" s="120">
        <v>3</v>
      </c>
      <c r="D280" s="121">
        <v>-0.76923076923076916</v>
      </c>
      <c r="E280" s="120">
        <v>0</v>
      </c>
      <c r="F280" s="121">
        <f t="shared" si="25"/>
        <v>-1</v>
      </c>
      <c r="G280" s="120">
        <v>9</v>
      </c>
      <c r="H280" s="121" t="str">
        <f t="shared" si="25"/>
        <v>-</v>
      </c>
      <c r="I280" s="120">
        <v>32</v>
      </c>
      <c r="J280" s="121">
        <f t="shared" si="25"/>
        <v>2.5555555555555554</v>
      </c>
      <c r="K280" s="120">
        <v>3</v>
      </c>
      <c r="L280" s="121">
        <f t="shared" si="25"/>
        <v>-0.90625</v>
      </c>
      <c r="M280" s="120">
        <v>8</v>
      </c>
      <c r="N280" s="121">
        <f t="shared" si="26"/>
        <v>1.6666666666666665</v>
      </c>
    </row>
    <row r="281" spans="2:14" x14ac:dyDescent="0.25">
      <c r="B281" s="119" t="s">
        <v>89</v>
      </c>
      <c r="C281" s="120">
        <v>0</v>
      </c>
      <c r="D281" s="121">
        <v>-1</v>
      </c>
      <c r="E281" s="120">
        <v>0</v>
      </c>
      <c r="F281" s="121" t="str">
        <f t="shared" si="25"/>
        <v>-</v>
      </c>
      <c r="G281" s="120">
        <v>0</v>
      </c>
      <c r="H281" s="121" t="str">
        <f t="shared" si="25"/>
        <v>-</v>
      </c>
      <c r="I281" s="120">
        <v>11</v>
      </c>
      <c r="J281" s="121" t="str">
        <f t="shared" si="25"/>
        <v>-</v>
      </c>
      <c r="K281" s="120">
        <v>12</v>
      </c>
      <c r="L281" s="121">
        <f t="shared" si="25"/>
        <v>9.0909090909090828E-2</v>
      </c>
      <c r="M281" s="120"/>
      <c r="N281" s="121"/>
    </row>
    <row r="282" spans="2:14" x14ac:dyDescent="0.25">
      <c r="B282" s="119" t="s">
        <v>91</v>
      </c>
      <c r="C282" s="120">
        <v>57</v>
      </c>
      <c r="D282" s="121">
        <v>-0.80412371134020622</v>
      </c>
      <c r="E282" s="120">
        <v>142</v>
      </c>
      <c r="F282" s="121">
        <f t="shared" si="25"/>
        <v>1.4912280701754388</v>
      </c>
      <c r="G282" s="120">
        <v>151</v>
      </c>
      <c r="H282" s="121">
        <f t="shared" si="25"/>
        <v>6.3380281690140761E-2</v>
      </c>
      <c r="I282" s="120">
        <v>132</v>
      </c>
      <c r="J282" s="121">
        <f t="shared" si="25"/>
        <v>-0.1258278145695364</v>
      </c>
      <c r="K282" s="120">
        <v>229</v>
      </c>
      <c r="L282" s="121">
        <f t="shared" si="25"/>
        <v>0.73484848484848486</v>
      </c>
      <c r="M282" s="120"/>
      <c r="N282" s="121"/>
    </row>
    <row r="283" spans="2:14" x14ac:dyDescent="0.25">
      <c r="B283" s="119" t="s">
        <v>93</v>
      </c>
      <c r="C283" s="120">
        <v>35</v>
      </c>
      <c r="D283" s="121">
        <v>-0.95436766623207303</v>
      </c>
      <c r="E283" s="120">
        <v>377</v>
      </c>
      <c r="F283" s="121">
        <f t="shared" si="25"/>
        <v>9.7714285714285722</v>
      </c>
      <c r="G283" s="120">
        <v>417</v>
      </c>
      <c r="H283" s="121">
        <f t="shared" si="25"/>
        <v>0.10610079575596809</v>
      </c>
      <c r="I283" s="120">
        <v>543</v>
      </c>
      <c r="J283" s="121">
        <f t="shared" si="25"/>
        <v>0.30215827338129486</v>
      </c>
      <c r="K283" s="120">
        <v>519</v>
      </c>
      <c r="L283" s="121">
        <f t="shared" si="25"/>
        <v>-4.4198895027624308E-2</v>
      </c>
      <c r="M283" s="120"/>
      <c r="N283" s="121"/>
    </row>
    <row r="284" spans="2:14" x14ac:dyDescent="0.25">
      <c r="B284" s="119" t="s">
        <v>95</v>
      </c>
      <c r="C284" s="120">
        <v>12</v>
      </c>
      <c r="D284" s="121">
        <v>-0.98669623059866962</v>
      </c>
      <c r="E284" s="120">
        <v>375</v>
      </c>
      <c r="F284" s="121">
        <f t="shared" si="25"/>
        <v>30.25</v>
      </c>
      <c r="G284" s="120">
        <v>585</v>
      </c>
      <c r="H284" s="121">
        <f t="shared" si="25"/>
        <v>0.56000000000000005</v>
      </c>
      <c r="I284" s="120">
        <v>569</v>
      </c>
      <c r="J284" s="121">
        <f t="shared" si="25"/>
        <v>-2.7350427350427364E-2</v>
      </c>
      <c r="K284" s="120">
        <v>484</v>
      </c>
      <c r="L284" s="121">
        <f t="shared" si="25"/>
        <v>-0.14938488576449915</v>
      </c>
      <c r="M284" s="120"/>
      <c r="N284" s="121"/>
    </row>
    <row r="285" spans="2:14" ht="15.75" x14ac:dyDescent="0.25">
      <c r="B285" s="122" t="s">
        <v>32</v>
      </c>
      <c r="C285" s="123">
        <v>4050</v>
      </c>
      <c r="D285" s="124">
        <v>-0.34897926378395761</v>
      </c>
      <c r="E285" s="123">
        <v>947</v>
      </c>
      <c r="F285" s="124">
        <f t="shared" si="25"/>
        <v>-0.76617283950617288</v>
      </c>
      <c r="G285" s="123">
        <v>2079</v>
      </c>
      <c r="H285" s="124">
        <f t="shared" si="25"/>
        <v>1.1953537486800423</v>
      </c>
      <c r="I285" s="123">
        <v>2885</v>
      </c>
      <c r="J285" s="124">
        <f t="shared" si="25"/>
        <v>0.38768638768638763</v>
      </c>
      <c r="K285" s="123">
        <v>2731</v>
      </c>
      <c r="L285" s="124">
        <f t="shared" si="25"/>
        <v>-5.3379549393414161E-2</v>
      </c>
      <c r="M285" s="123">
        <v>1126</v>
      </c>
      <c r="N285" s="124">
        <v>-0.24277067921990581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3D21-F72F-427F-B893-8401609EF656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248</v>
      </c>
      <c r="N8" s="118" t="s">
        <v>71</v>
      </c>
      <c r="O8" s="117" t="s">
        <v>249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20994</v>
      </c>
      <c r="D9" s="120">
        <v>19740</v>
      </c>
      <c r="E9" s="121">
        <f t="shared" ref="E9:E21" si="0">D9/C9-1</f>
        <v>-5.9731351814804268E-2</v>
      </c>
      <c r="F9" s="120">
        <v>21031</v>
      </c>
      <c r="G9" s="121">
        <f>F9/D9-1</f>
        <v>6.5400202634245286E-2</v>
      </c>
      <c r="H9" s="120">
        <v>6223</v>
      </c>
      <c r="I9" s="121">
        <f>IFERROR(H9/F9-1,"-")</f>
        <v>-0.70410346631163523</v>
      </c>
      <c r="J9" s="120">
        <v>15598</v>
      </c>
      <c r="K9" s="121">
        <f>IFERROR(J9/H9-1,"-")</f>
        <v>1.5065081150570463</v>
      </c>
      <c r="L9" s="120">
        <v>22490</v>
      </c>
      <c r="M9" s="121">
        <f t="shared" ref="M9:M21" si="1">IFERROR(L9/J9-1,"-")</f>
        <v>0.44185151942556744</v>
      </c>
      <c r="N9" s="120">
        <v>22650</v>
      </c>
      <c r="O9" s="121">
        <f>IFERROR(N9/L9-1,"-")</f>
        <v>7.1142730102267127E-3</v>
      </c>
      <c r="P9" s="120">
        <v>22528</v>
      </c>
      <c r="Q9" s="121">
        <f t="shared" ref="Q9:Q20" si="2">IFERROR(P9/N9-1,"-")</f>
        <v>-5.3863134657836653E-3</v>
      </c>
    </row>
    <row r="10" spans="1:18" x14ac:dyDescent="0.25">
      <c r="A10" s="1" t="s">
        <v>74</v>
      </c>
      <c r="B10" s="119" t="s">
        <v>75</v>
      </c>
      <c r="C10" s="120">
        <v>21076</v>
      </c>
      <c r="D10" s="120">
        <v>19223</v>
      </c>
      <c r="E10" s="121">
        <f t="shared" si="0"/>
        <v>-8.7919908901119781E-2</v>
      </c>
      <c r="F10" s="120">
        <v>22403</v>
      </c>
      <c r="G10" s="121">
        <f t="shared" ref="G10:G20" si="3">F10/D10-1</f>
        <v>0.16542683244030587</v>
      </c>
      <c r="H10" s="120">
        <v>5135</v>
      </c>
      <c r="I10" s="121">
        <f t="shared" ref="I10:I21" si="4">IFERROR(H10/F10-1,"-")</f>
        <v>-0.7707896263893228</v>
      </c>
      <c r="J10" s="120">
        <v>21666</v>
      </c>
      <c r="K10" s="121">
        <f t="shared" ref="K10:K21" si="5">IFERROR(J10/H10-1,"-")</f>
        <v>3.2192794547224928</v>
      </c>
      <c r="L10" s="120">
        <v>23086</v>
      </c>
      <c r="M10" s="121">
        <f t="shared" si="1"/>
        <v>6.5540478168559124E-2</v>
      </c>
      <c r="N10" s="120">
        <v>23921</v>
      </c>
      <c r="O10" s="121">
        <f t="shared" ref="O10:O21" si="6">IFERROR(N10/L10-1,"-")</f>
        <v>3.6169106817985019E-2</v>
      </c>
      <c r="P10" s="120">
        <v>23285</v>
      </c>
      <c r="Q10" s="121">
        <f t="shared" si="2"/>
        <v>-2.6587517244262338E-2</v>
      </c>
    </row>
    <row r="11" spans="1:18" x14ac:dyDescent="0.25">
      <c r="A11" s="1" t="s">
        <v>76</v>
      </c>
      <c r="B11" s="119" t="s">
        <v>77</v>
      </c>
      <c r="C11" s="120">
        <v>24045</v>
      </c>
      <c r="D11" s="120">
        <v>21973</v>
      </c>
      <c r="E11" s="121">
        <f t="shared" si="0"/>
        <v>-8.6171761280931625E-2</v>
      </c>
      <c r="F11" s="120">
        <v>8865</v>
      </c>
      <c r="G11" s="121">
        <f t="shared" si="3"/>
        <v>-0.59655031174623407</v>
      </c>
      <c r="H11" s="120">
        <v>5413</v>
      </c>
      <c r="I11" s="121">
        <f t="shared" si="4"/>
        <v>-0.38939650310208684</v>
      </c>
      <c r="J11" s="120">
        <v>22231</v>
      </c>
      <c r="K11" s="121">
        <f t="shared" si="5"/>
        <v>3.1069647145760211</v>
      </c>
      <c r="L11" s="120">
        <v>21689</v>
      </c>
      <c r="M11" s="121">
        <f t="shared" si="1"/>
        <v>-2.4380369753947195E-2</v>
      </c>
      <c r="N11" s="120">
        <v>27356</v>
      </c>
      <c r="O11" s="121">
        <f t="shared" si="6"/>
        <v>0.26128452210798092</v>
      </c>
      <c r="P11" s="120">
        <v>24054</v>
      </c>
      <c r="Q11" s="121">
        <f t="shared" si="2"/>
        <v>-0.12070478140078955</v>
      </c>
    </row>
    <row r="12" spans="1:18" x14ac:dyDescent="0.25">
      <c r="A12" s="1" t="s">
        <v>78</v>
      </c>
      <c r="B12" s="119" t="s">
        <v>79</v>
      </c>
      <c r="C12" s="120">
        <v>19710</v>
      </c>
      <c r="D12" s="120">
        <v>20119</v>
      </c>
      <c r="E12" s="121">
        <f t="shared" si="0"/>
        <v>2.0750887874175561E-2</v>
      </c>
      <c r="F12" s="120">
        <v>0</v>
      </c>
      <c r="G12" s="121">
        <f t="shared" si="3"/>
        <v>-1</v>
      </c>
      <c r="H12" s="120">
        <v>6463</v>
      </c>
      <c r="I12" s="121" t="str">
        <f t="shared" si="4"/>
        <v>-</v>
      </c>
      <c r="J12" s="120">
        <v>23894</v>
      </c>
      <c r="K12" s="121">
        <f t="shared" si="5"/>
        <v>2.6970447160761255</v>
      </c>
      <c r="L12" s="120">
        <v>23484</v>
      </c>
      <c r="M12" s="121">
        <f t="shared" si="1"/>
        <v>-1.715911944421189E-2</v>
      </c>
      <c r="N12" s="120">
        <v>22205</v>
      </c>
      <c r="O12" s="121">
        <f t="shared" si="6"/>
        <v>-5.4462612842786529E-2</v>
      </c>
      <c r="P12" s="120">
        <v>23503</v>
      </c>
      <c r="Q12" s="121">
        <f t="shared" si="2"/>
        <v>5.845530285971634E-2</v>
      </c>
    </row>
    <row r="13" spans="1:18" x14ac:dyDescent="0.25">
      <c r="A13" s="1" t="s">
        <v>80</v>
      </c>
      <c r="B13" s="119" t="s">
        <v>81</v>
      </c>
      <c r="C13" s="120">
        <v>22493</v>
      </c>
      <c r="D13" s="120">
        <v>14799</v>
      </c>
      <c r="E13" s="121">
        <f t="shared" si="0"/>
        <v>-0.34206197483661582</v>
      </c>
      <c r="F13" s="120">
        <v>0</v>
      </c>
      <c r="G13" s="121">
        <f t="shared" si="3"/>
        <v>-1</v>
      </c>
      <c r="H13" s="120">
        <v>6823</v>
      </c>
      <c r="I13" s="121" t="str">
        <f t="shared" si="4"/>
        <v>-</v>
      </c>
      <c r="J13" s="120">
        <v>20251</v>
      </c>
      <c r="K13" s="121">
        <f t="shared" si="5"/>
        <v>1.9680492452000586</v>
      </c>
      <c r="L13" s="120">
        <v>21547</v>
      </c>
      <c r="M13" s="121">
        <f t="shared" si="1"/>
        <v>6.3996839662238791E-2</v>
      </c>
      <c r="N13" s="120">
        <v>23449</v>
      </c>
      <c r="O13" s="121">
        <f t="shared" si="6"/>
        <v>8.8272149255116616E-2</v>
      </c>
      <c r="P13" s="120">
        <v>19536</v>
      </c>
      <c r="Q13" s="121">
        <f t="shared" si="2"/>
        <v>-0.16687278775214298</v>
      </c>
    </row>
    <row r="14" spans="1:18" x14ac:dyDescent="0.25">
      <c r="A14" s="1" t="s">
        <v>82</v>
      </c>
      <c r="B14" s="119" t="s">
        <v>83</v>
      </c>
      <c r="C14" s="120">
        <v>24346</v>
      </c>
      <c r="D14" s="120">
        <v>19316</v>
      </c>
      <c r="E14" s="121">
        <f t="shared" si="0"/>
        <v>-0.20660478107286617</v>
      </c>
      <c r="F14" s="120">
        <v>0</v>
      </c>
      <c r="G14" s="121">
        <f t="shared" si="3"/>
        <v>-1</v>
      </c>
      <c r="H14" s="120">
        <v>3802</v>
      </c>
      <c r="I14" s="121" t="str">
        <f t="shared" si="4"/>
        <v>-</v>
      </c>
      <c r="J14" s="120">
        <v>18886</v>
      </c>
      <c r="K14" s="121">
        <f t="shared" si="5"/>
        <v>3.9673855865334033</v>
      </c>
      <c r="L14" s="120">
        <v>21065</v>
      </c>
      <c r="M14" s="121">
        <f t="shared" si="1"/>
        <v>0.11537646934237</v>
      </c>
      <c r="N14" s="120">
        <v>22841</v>
      </c>
      <c r="O14" s="121">
        <f t="shared" si="6"/>
        <v>8.4310467600284822E-2</v>
      </c>
      <c r="P14" s="120">
        <v>23159</v>
      </c>
      <c r="Q14" s="121">
        <f t="shared" si="2"/>
        <v>1.3922332647432256E-2</v>
      </c>
    </row>
    <row r="15" spans="1:18" x14ac:dyDescent="0.25">
      <c r="A15" s="1" t="s">
        <v>84</v>
      </c>
      <c r="B15" s="119" t="s">
        <v>85</v>
      </c>
      <c r="C15" s="120">
        <v>24909</v>
      </c>
      <c r="D15" s="120">
        <v>24858</v>
      </c>
      <c r="E15" s="121">
        <f t="shared" si="0"/>
        <v>-2.0474527279296106E-3</v>
      </c>
      <c r="F15" s="120">
        <v>0</v>
      </c>
      <c r="G15" s="121">
        <f t="shared" si="3"/>
        <v>-1</v>
      </c>
      <c r="H15" s="120">
        <v>10219</v>
      </c>
      <c r="I15" s="121" t="str">
        <f t="shared" si="4"/>
        <v>-</v>
      </c>
      <c r="J15" s="120">
        <v>23111</v>
      </c>
      <c r="K15" s="121">
        <f t="shared" si="5"/>
        <v>1.2615715823466092</v>
      </c>
      <c r="L15" s="120">
        <v>24276</v>
      </c>
      <c r="M15" s="121">
        <f t="shared" si="1"/>
        <v>5.040889619661626E-2</v>
      </c>
      <c r="N15" s="120">
        <v>24893</v>
      </c>
      <c r="O15" s="121">
        <f t="shared" si="6"/>
        <v>2.5416048772450184E-2</v>
      </c>
      <c r="P15" s="120">
        <v>27952</v>
      </c>
      <c r="Q15" s="121">
        <f t="shared" si="2"/>
        <v>0.12288595187402085</v>
      </c>
    </row>
    <row r="16" spans="1:18" x14ac:dyDescent="0.25">
      <c r="A16" s="1" t="s">
        <v>86</v>
      </c>
      <c r="B16" s="119" t="s">
        <v>87</v>
      </c>
      <c r="C16" s="120">
        <v>26522</v>
      </c>
      <c r="D16" s="120">
        <v>24709</v>
      </c>
      <c r="E16" s="121">
        <f t="shared" si="0"/>
        <v>-6.8358344016288375E-2</v>
      </c>
      <c r="F16" s="120">
        <v>13295</v>
      </c>
      <c r="G16" s="121">
        <f t="shared" si="3"/>
        <v>-0.46193694605204583</v>
      </c>
      <c r="H16" s="120">
        <v>18239</v>
      </c>
      <c r="I16" s="121">
        <f t="shared" si="4"/>
        <v>0.37186912373072589</v>
      </c>
      <c r="J16" s="120">
        <v>24659</v>
      </c>
      <c r="K16" s="121">
        <f t="shared" si="5"/>
        <v>0.35199298207138541</v>
      </c>
      <c r="L16" s="120">
        <v>25495</v>
      </c>
      <c r="M16" s="121">
        <f t="shared" si="1"/>
        <v>3.3902429133379375E-2</v>
      </c>
      <c r="N16" s="120">
        <v>25319</v>
      </c>
      <c r="O16" s="121">
        <f t="shared" si="6"/>
        <v>-6.9033143753677306E-3</v>
      </c>
      <c r="P16" s="120">
        <v>25459</v>
      </c>
      <c r="Q16" s="121">
        <f t="shared" si="2"/>
        <v>5.5294442908486729E-3</v>
      </c>
    </row>
    <row r="17" spans="1:17" x14ac:dyDescent="0.25">
      <c r="A17" s="1" t="s">
        <v>88</v>
      </c>
      <c r="B17" s="119" t="s">
        <v>89</v>
      </c>
      <c r="C17" s="120">
        <v>23824</v>
      </c>
      <c r="D17" s="120">
        <v>22149</v>
      </c>
      <c r="E17" s="121">
        <f t="shared" si="0"/>
        <v>-7.0307253190060481E-2</v>
      </c>
      <c r="F17" s="120">
        <v>5725</v>
      </c>
      <c r="G17" s="121">
        <f t="shared" si="3"/>
        <v>-0.74152331933721616</v>
      </c>
      <c r="H17" s="120">
        <v>15267</v>
      </c>
      <c r="I17" s="121">
        <f t="shared" si="4"/>
        <v>1.6667248908296943</v>
      </c>
      <c r="J17" s="120">
        <v>20130</v>
      </c>
      <c r="K17" s="121">
        <f t="shared" si="5"/>
        <v>0.31853016309687554</v>
      </c>
      <c r="L17" s="120">
        <v>22106</v>
      </c>
      <c r="M17" s="121">
        <f t="shared" si="1"/>
        <v>9.8161947342275235E-2</v>
      </c>
      <c r="N17" s="120">
        <v>21182</v>
      </c>
      <c r="O17" s="121">
        <f t="shared" si="6"/>
        <v>-4.1798606713109532E-2</v>
      </c>
      <c r="P17" s="120" t="s">
        <v>250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23201</v>
      </c>
      <c r="D18" s="120">
        <v>22803</v>
      </c>
      <c r="E18" s="121">
        <f t="shared" si="0"/>
        <v>-1.7154432998577662E-2</v>
      </c>
      <c r="F18" s="120">
        <v>6665</v>
      </c>
      <c r="G18" s="121">
        <f t="shared" si="3"/>
        <v>-0.70771389729421563</v>
      </c>
      <c r="H18" s="120">
        <v>23140</v>
      </c>
      <c r="I18" s="121">
        <f t="shared" si="4"/>
        <v>2.471867966991748</v>
      </c>
      <c r="J18" s="120">
        <v>22327</v>
      </c>
      <c r="K18" s="121">
        <f t="shared" si="5"/>
        <v>-3.5133967156439017E-2</v>
      </c>
      <c r="L18" s="120">
        <v>25007</v>
      </c>
      <c r="M18" s="121">
        <f t="shared" si="1"/>
        <v>0.12003403950373981</v>
      </c>
      <c r="N18" s="120">
        <v>27341</v>
      </c>
      <c r="O18" s="121">
        <f t="shared" si="6"/>
        <v>9.3333866517375075E-2</v>
      </c>
      <c r="P18" s="120" t="s">
        <v>250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19829</v>
      </c>
      <c r="D19" s="120">
        <v>19561</v>
      </c>
      <c r="E19" s="121">
        <f t="shared" si="0"/>
        <v>-1.3515558021080287E-2</v>
      </c>
      <c r="F19" s="120">
        <v>4928</v>
      </c>
      <c r="G19" s="121">
        <f t="shared" si="3"/>
        <v>-0.74807013956341706</v>
      </c>
      <c r="H19" s="120">
        <v>19838</v>
      </c>
      <c r="I19" s="121">
        <f t="shared" si="4"/>
        <v>3.0255681818181817</v>
      </c>
      <c r="J19" s="120">
        <v>21079</v>
      </c>
      <c r="K19" s="121">
        <f t="shared" si="5"/>
        <v>6.2556709345700234E-2</v>
      </c>
      <c r="L19" s="120">
        <v>24207</v>
      </c>
      <c r="M19" s="121">
        <f t="shared" si="1"/>
        <v>0.14839413634422893</v>
      </c>
      <c r="N19" s="120">
        <v>23363</v>
      </c>
      <c r="O19" s="121">
        <f t="shared" si="6"/>
        <v>-3.4865947866319691E-2</v>
      </c>
      <c r="P19" s="120" t="s">
        <v>250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21479</v>
      </c>
      <c r="D20" s="120">
        <v>20974</v>
      </c>
      <c r="E20" s="121">
        <f t="shared" si="0"/>
        <v>-2.3511336654406634E-2</v>
      </c>
      <c r="F20" s="120">
        <v>6261</v>
      </c>
      <c r="G20" s="121">
        <f t="shared" si="3"/>
        <v>-0.70148755602174118</v>
      </c>
      <c r="H20" s="120">
        <v>19784</v>
      </c>
      <c r="I20" s="121">
        <f t="shared" si="4"/>
        <v>2.1598786136399934</v>
      </c>
      <c r="J20" s="120">
        <v>23285</v>
      </c>
      <c r="K20" s="121">
        <f t="shared" si="5"/>
        <v>0.17696118075212297</v>
      </c>
      <c r="L20" s="120">
        <v>24142</v>
      </c>
      <c r="M20" s="121">
        <f t="shared" si="1"/>
        <v>3.6804809963495888E-2</v>
      </c>
      <c r="N20" s="120">
        <v>23290</v>
      </c>
      <c r="O20" s="121">
        <f t="shared" si="6"/>
        <v>-3.5291193770193074E-2</v>
      </c>
      <c r="P20" s="120" t="s">
        <v>250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272428</v>
      </c>
      <c r="D21" s="123">
        <v>250224</v>
      </c>
      <c r="E21" s="124">
        <f t="shared" si="0"/>
        <v>-8.1504103836609998E-2</v>
      </c>
      <c r="F21" s="123">
        <v>96681</v>
      </c>
      <c r="G21" s="124">
        <f>F21/D21-1</f>
        <v>-0.61362219451371569</v>
      </c>
      <c r="H21" s="123">
        <v>140346</v>
      </c>
      <c r="I21" s="124">
        <f t="shared" si="4"/>
        <v>0.45163992925186958</v>
      </c>
      <c r="J21" s="123">
        <v>257117</v>
      </c>
      <c r="K21" s="124">
        <f t="shared" si="5"/>
        <v>0.83202228777450027</v>
      </c>
      <c r="L21" s="123">
        <v>278594</v>
      </c>
      <c r="M21" s="124">
        <f t="shared" si="1"/>
        <v>8.3530066078866927E-2</v>
      </c>
      <c r="N21" s="123">
        <v>287810</v>
      </c>
      <c r="O21" s="124">
        <f t="shared" si="6"/>
        <v>3.3080396562739978E-2</v>
      </c>
      <c r="P21" s="123">
        <v>189476</v>
      </c>
      <c r="Q21" s="124">
        <v>-1.6393783028956443E-2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B88235-77EC-4BE8-B2FD-B25C6328DB8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7F27D6D-C82E-4CD8-ABF8-533200ABD0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FA3B65-E511-49C3-8D3C-2BB54959F4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2025-09-30T12:57:02Z</dcterms:created>
  <dcterms:modified xsi:type="dcterms:W3CDTF">2025-10-01T07:14:47Z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