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4.xml" ContentType="application/vnd.openxmlformats-officedocument.drawingml.chart+xml"/>
  <Override PartName="/xl/drawings/drawing103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4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7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0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7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4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5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gosto/"/>
    </mc:Choice>
  </mc:AlternateContent>
  <xr:revisionPtr revIDLastSave="31" documentId="8_{1F13A5DF-686A-4FCC-B273-571CACCFE0C2}" xr6:coauthVersionLast="47" xr6:coauthVersionMax="47" xr10:uidLastSave="{7C70A281-1E14-4782-983C-18E401A8BC81}"/>
  <bookViews>
    <workbookView xWindow="-120" yWindow="-120" windowWidth="29040" windowHeight="15720" xr2:uid="{CD31F509-DA0A-496B-B213-795097766A83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2" r:id="rId24"/>
    <sheet name="Pernocta evol mensu TF cat" sheetId="53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3" i="33" l="1"/>
  <c r="L21" i="33"/>
  <c r="N82" i="53"/>
  <c r="N81" i="53"/>
  <c r="N80" i="53"/>
  <c r="N79" i="53"/>
  <c r="N78" i="53"/>
  <c r="N77" i="53"/>
  <c r="N76" i="53"/>
  <c r="N75" i="53"/>
  <c r="M73" i="53"/>
  <c r="N60" i="53"/>
  <c r="N59" i="53"/>
  <c r="N58" i="53"/>
  <c r="N57" i="53"/>
  <c r="N56" i="53"/>
  <c r="N55" i="53"/>
  <c r="N54" i="53"/>
  <c r="N53" i="53"/>
  <c r="M51" i="53"/>
  <c r="N38" i="53"/>
  <c r="N37" i="53"/>
  <c r="N36" i="53"/>
  <c r="N35" i="53"/>
  <c r="N34" i="53"/>
  <c r="N33" i="53"/>
  <c r="N32" i="53"/>
  <c r="N31" i="53"/>
  <c r="M29" i="53"/>
  <c r="N16" i="53"/>
  <c r="N15" i="53"/>
  <c r="N14" i="53"/>
  <c r="N13" i="53"/>
  <c r="N12" i="53"/>
  <c r="N11" i="53"/>
  <c r="N10" i="53"/>
  <c r="N9" i="53"/>
  <c r="L87" i="53"/>
  <c r="J87" i="53"/>
  <c r="H87" i="53"/>
  <c r="F87" i="53"/>
  <c r="L86" i="53"/>
  <c r="J86" i="53"/>
  <c r="H86" i="53"/>
  <c r="F86" i="53"/>
  <c r="L85" i="53"/>
  <c r="J85" i="53"/>
  <c r="H85" i="53"/>
  <c r="F85" i="53"/>
  <c r="L84" i="53"/>
  <c r="J84" i="53"/>
  <c r="H84" i="53"/>
  <c r="F84" i="53"/>
  <c r="L83" i="53"/>
  <c r="J83" i="53"/>
  <c r="H83" i="53"/>
  <c r="F83" i="53"/>
  <c r="L82" i="53"/>
  <c r="J82" i="53"/>
  <c r="H82" i="53"/>
  <c r="F82" i="53"/>
  <c r="L81" i="53"/>
  <c r="J81" i="53"/>
  <c r="H81" i="53"/>
  <c r="F81" i="53"/>
  <c r="L80" i="53"/>
  <c r="J80" i="53"/>
  <c r="H80" i="53"/>
  <c r="F80" i="53"/>
  <c r="L79" i="53"/>
  <c r="J79" i="53"/>
  <c r="H79" i="53"/>
  <c r="F79" i="53"/>
  <c r="L78" i="53"/>
  <c r="J78" i="53"/>
  <c r="H78" i="53"/>
  <c r="F78" i="53"/>
  <c r="L77" i="53"/>
  <c r="J77" i="53"/>
  <c r="H77" i="53"/>
  <c r="F77" i="53"/>
  <c r="L76" i="53"/>
  <c r="J76" i="53"/>
  <c r="H76" i="53"/>
  <c r="F76" i="53"/>
  <c r="L75" i="53"/>
  <c r="J75" i="53"/>
  <c r="H75" i="53"/>
  <c r="F75" i="53"/>
  <c r="L65" i="53"/>
  <c r="J65" i="53"/>
  <c r="H65" i="53"/>
  <c r="F65" i="53"/>
  <c r="L64" i="53"/>
  <c r="J64" i="53"/>
  <c r="H64" i="53"/>
  <c r="F64" i="53"/>
  <c r="L63" i="53"/>
  <c r="J63" i="53"/>
  <c r="H63" i="53"/>
  <c r="F63" i="53"/>
  <c r="L62" i="53"/>
  <c r="J62" i="53"/>
  <c r="H62" i="53"/>
  <c r="F62" i="53"/>
  <c r="L61" i="53"/>
  <c r="J61" i="53"/>
  <c r="H61" i="53"/>
  <c r="F61" i="53"/>
  <c r="L60" i="53"/>
  <c r="J60" i="53"/>
  <c r="H60" i="53"/>
  <c r="F60" i="53"/>
  <c r="L59" i="53"/>
  <c r="J59" i="53"/>
  <c r="H59" i="53"/>
  <c r="F59" i="53"/>
  <c r="L58" i="53"/>
  <c r="J58" i="53"/>
  <c r="H58" i="53"/>
  <c r="F58" i="53"/>
  <c r="L57" i="53"/>
  <c r="J57" i="53"/>
  <c r="H57" i="53"/>
  <c r="F57" i="53"/>
  <c r="L56" i="53"/>
  <c r="J56" i="53"/>
  <c r="H56" i="53"/>
  <c r="F56" i="53"/>
  <c r="L55" i="53"/>
  <c r="J55" i="53"/>
  <c r="H55" i="53"/>
  <c r="F55" i="53"/>
  <c r="L54" i="53"/>
  <c r="J54" i="53"/>
  <c r="H54" i="53"/>
  <c r="F54" i="53"/>
  <c r="L53" i="53"/>
  <c r="J53" i="53"/>
  <c r="H53" i="53"/>
  <c r="F53" i="53"/>
  <c r="L43" i="53"/>
  <c r="J43" i="53"/>
  <c r="H43" i="53"/>
  <c r="F43" i="53"/>
  <c r="L42" i="53"/>
  <c r="J42" i="53"/>
  <c r="H42" i="53"/>
  <c r="F42" i="53"/>
  <c r="L41" i="53"/>
  <c r="J41" i="53"/>
  <c r="H41" i="53"/>
  <c r="F41" i="53"/>
  <c r="L40" i="53"/>
  <c r="J40" i="53"/>
  <c r="H40" i="53"/>
  <c r="F40" i="53"/>
  <c r="L39" i="53"/>
  <c r="J39" i="53"/>
  <c r="H39" i="53"/>
  <c r="F39" i="53"/>
  <c r="L38" i="53"/>
  <c r="J38" i="53"/>
  <c r="H38" i="53"/>
  <c r="F38" i="53"/>
  <c r="L37" i="53"/>
  <c r="J37" i="53"/>
  <c r="H37" i="53"/>
  <c r="F37" i="53"/>
  <c r="L36" i="53"/>
  <c r="J36" i="53"/>
  <c r="H36" i="53"/>
  <c r="F36" i="53"/>
  <c r="L35" i="53"/>
  <c r="J35" i="53"/>
  <c r="H35" i="53"/>
  <c r="F35" i="53"/>
  <c r="L34" i="53"/>
  <c r="J34" i="53"/>
  <c r="H34" i="53"/>
  <c r="F34" i="53"/>
  <c r="L33" i="53"/>
  <c r="J33" i="53"/>
  <c r="H33" i="53"/>
  <c r="F33" i="53"/>
  <c r="L32" i="53"/>
  <c r="J32" i="53"/>
  <c r="H32" i="53"/>
  <c r="F32" i="53"/>
  <c r="L31" i="53"/>
  <c r="J31" i="53"/>
  <c r="H31" i="53"/>
  <c r="F31" i="53"/>
  <c r="L21" i="53"/>
  <c r="J21" i="53"/>
  <c r="H21" i="53"/>
  <c r="F21" i="53"/>
  <c r="L20" i="53"/>
  <c r="J20" i="53"/>
  <c r="H20" i="53"/>
  <c r="F20" i="53"/>
  <c r="L19" i="53"/>
  <c r="J19" i="53"/>
  <c r="H19" i="53"/>
  <c r="F19" i="53"/>
  <c r="L18" i="53"/>
  <c r="J18" i="53"/>
  <c r="H18" i="53"/>
  <c r="F18" i="53"/>
  <c r="L17" i="53"/>
  <c r="J17" i="53"/>
  <c r="H17" i="53"/>
  <c r="F17" i="53"/>
  <c r="L16" i="53"/>
  <c r="J16" i="53"/>
  <c r="H16" i="53"/>
  <c r="F16" i="53"/>
  <c r="L15" i="53"/>
  <c r="J15" i="53"/>
  <c r="H15" i="53"/>
  <c r="F15" i="53"/>
  <c r="L14" i="53"/>
  <c r="J14" i="53"/>
  <c r="H14" i="53"/>
  <c r="F14" i="53"/>
  <c r="L13" i="53"/>
  <c r="J13" i="53"/>
  <c r="H13" i="53"/>
  <c r="F13" i="53"/>
  <c r="L12" i="53"/>
  <c r="J12" i="53"/>
  <c r="H12" i="53"/>
  <c r="F12" i="53"/>
  <c r="L11" i="53"/>
  <c r="J11" i="53"/>
  <c r="H11" i="53"/>
  <c r="F11" i="53"/>
  <c r="L10" i="53"/>
  <c r="J10" i="53"/>
  <c r="H10" i="53"/>
  <c r="F10" i="53"/>
  <c r="L9" i="53"/>
  <c r="J9" i="53"/>
  <c r="H9" i="53"/>
  <c r="F9" i="53"/>
  <c r="K7" i="53"/>
  <c r="K73" i="53" s="1"/>
  <c r="N262" i="52"/>
  <c r="N261" i="52"/>
  <c r="N260" i="52"/>
  <c r="N259" i="52"/>
  <c r="N258" i="52"/>
  <c r="N257" i="52"/>
  <c r="N256" i="52"/>
  <c r="N255" i="52"/>
  <c r="M253" i="52"/>
  <c r="N236" i="52"/>
  <c r="N235" i="52"/>
  <c r="N234" i="52"/>
  <c r="N233" i="52"/>
  <c r="N232" i="52"/>
  <c r="N231" i="52"/>
  <c r="N230" i="52"/>
  <c r="N229" i="52"/>
  <c r="M227" i="52"/>
  <c r="N214" i="52"/>
  <c r="N213" i="52"/>
  <c r="N212" i="52"/>
  <c r="N211" i="52"/>
  <c r="N210" i="52"/>
  <c r="N209" i="52"/>
  <c r="N208" i="52"/>
  <c r="N207" i="52"/>
  <c r="M205" i="52"/>
  <c r="N191" i="52"/>
  <c r="N190" i="52"/>
  <c r="N189" i="52"/>
  <c r="N188" i="52"/>
  <c r="N187" i="52"/>
  <c r="N186" i="52"/>
  <c r="N185" i="52"/>
  <c r="M183" i="52"/>
  <c r="N170" i="52"/>
  <c r="N169" i="52"/>
  <c r="N168" i="52"/>
  <c r="N167" i="52"/>
  <c r="N166" i="52"/>
  <c r="N165" i="52"/>
  <c r="N164" i="52"/>
  <c r="N163" i="52"/>
  <c r="M161" i="52"/>
  <c r="N147" i="52"/>
  <c r="N146" i="52"/>
  <c r="N145" i="52"/>
  <c r="N144" i="52"/>
  <c r="N143" i="52"/>
  <c r="N142" i="52"/>
  <c r="N141" i="52"/>
  <c r="M139" i="52"/>
  <c r="N126" i="52"/>
  <c r="N125" i="52"/>
  <c r="N124" i="52"/>
  <c r="N123" i="52"/>
  <c r="N122" i="52"/>
  <c r="N121" i="52"/>
  <c r="N120" i="52"/>
  <c r="N119" i="52"/>
  <c r="M117" i="52"/>
  <c r="N104" i="52"/>
  <c r="N103" i="52"/>
  <c r="N102" i="52"/>
  <c r="N101" i="52"/>
  <c r="N100" i="52"/>
  <c r="N99" i="52"/>
  <c r="N98" i="52"/>
  <c r="N97" i="52"/>
  <c r="M95" i="52"/>
  <c r="N82" i="52"/>
  <c r="N81" i="52"/>
  <c r="N80" i="52"/>
  <c r="N79" i="52"/>
  <c r="N78" i="52"/>
  <c r="N77" i="52"/>
  <c r="N76" i="52"/>
  <c r="N75" i="52"/>
  <c r="M73" i="52"/>
  <c r="N60" i="52"/>
  <c r="N59" i="52"/>
  <c r="N58" i="52"/>
  <c r="N57" i="52"/>
  <c r="N56" i="52"/>
  <c r="N55" i="52"/>
  <c r="N54" i="52"/>
  <c r="N53" i="52"/>
  <c r="M51" i="52"/>
  <c r="N38" i="52"/>
  <c r="N37" i="52"/>
  <c r="N36" i="52"/>
  <c r="N35" i="52"/>
  <c r="N34" i="52"/>
  <c r="N33" i="52"/>
  <c r="N32" i="52"/>
  <c r="N31" i="52"/>
  <c r="M29" i="52"/>
  <c r="N16" i="52"/>
  <c r="N15" i="52"/>
  <c r="N14" i="52"/>
  <c r="N13" i="52"/>
  <c r="N12" i="52"/>
  <c r="N11" i="52"/>
  <c r="N10" i="52"/>
  <c r="N9" i="52"/>
  <c r="L267" i="52"/>
  <c r="J267" i="52"/>
  <c r="H267" i="52"/>
  <c r="F267" i="52"/>
  <c r="L266" i="52"/>
  <c r="J266" i="52"/>
  <c r="H266" i="52"/>
  <c r="F266" i="52"/>
  <c r="L265" i="52"/>
  <c r="J265" i="52"/>
  <c r="H265" i="52"/>
  <c r="F265" i="52"/>
  <c r="L264" i="52"/>
  <c r="J264" i="52"/>
  <c r="H264" i="52"/>
  <c r="F264" i="52"/>
  <c r="L263" i="52"/>
  <c r="J263" i="52"/>
  <c r="H263" i="52"/>
  <c r="F263" i="52"/>
  <c r="L262" i="52"/>
  <c r="J262" i="52"/>
  <c r="H262" i="52"/>
  <c r="F262" i="52"/>
  <c r="L261" i="52"/>
  <c r="J261" i="52"/>
  <c r="H261" i="52"/>
  <c r="F261" i="52"/>
  <c r="L260" i="52"/>
  <c r="J260" i="52"/>
  <c r="H260" i="52"/>
  <c r="F260" i="52"/>
  <c r="L259" i="52"/>
  <c r="J259" i="52"/>
  <c r="H259" i="52"/>
  <c r="F259" i="52"/>
  <c r="L258" i="52"/>
  <c r="J258" i="52"/>
  <c r="H258" i="52"/>
  <c r="F258" i="52"/>
  <c r="L257" i="52"/>
  <c r="J257" i="52"/>
  <c r="H257" i="52"/>
  <c r="F257" i="52"/>
  <c r="L256" i="52"/>
  <c r="J256" i="52"/>
  <c r="H256" i="52"/>
  <c r="F256" i="52"/>
  <c r="L255" i="52"/>
  <c r="J255" i="52"/>
  <c r="H255" i="52"/>
  <c r="F255" i="52"/>
  <c r="B252" i="52"/>
  <c r="L241" i="52"/>
  <c r="J241" i="52"/>
  <c r="H241" i="52"/>
  <c r="F241" i="52"/>
  <c r="L240" i="52"/>
  <c r="J240" i="52"/>
  <c r="H240" i="52"/>
  <c r="F240" i="52"/>
  <c r="L239" i="52"/>
  <c r="J239" i="52"/>
  <c r="H239" i="52"/>
  <c r="F239" i="52"/>
  <c r="L238" i="52"/>
  <c r="J238" i="52"/>
  <c r="H238" i="52"/>
  <c r="F238" i="52"/>
  <c r="L237" i="52"/>
  <c r="J237" i="52"/>
  <c r="H237" i="52"/>
  <c r="F237" i="52"/>
  <c r="L236" i="52"/>
  <c r="J236" i="52"/>
  <c r="H236" i="52"/>
  <c r="F236" i="52"/>
  <c r="L235" i="52"/>
  <c r="J235" i="52"/>
  <c r="H235" i="52"/>
  <c r="F235" i="52"/>
  <c r="L234" i="52"/>
  <c r="J234" i="52"/>
  <c r="H234" i="52"/>
  <c r="F234" i="52"/>
  <c r="L233" i="52"/>
  <c r="J233" i="52"/>
  <c r="H233" i="52"/>
  <c r="F233" i="52"/>
  <c r="L232" i="52"/>
  <c r="J232" i="52"/>
  <c r="H232" i="52"/>
  <c r="F232" i="52"/>
  <c r="L231" i="52"/>
  <c r="J231" i="52"/>
  <c r="H231" i="52"/>
  <c r="F231" i="52"/>
  <c r="L230" i="52"/>
  <c r="J230" i="52"/>
  <c r="H230" i="52"/>
  <c r="F230" i="52"/>
  <c r="L229" i="52"/>
  <c r="J229" i="52"/>
  <c r="H229" i="52"/>
  <c r="F229" i="52"/>
  <c r="B226" i="52"/>
  <c r="L219" i="52"/>
  <c r="J219" i="52"/>
  <c r="H219" i="52"/>
  <c r="F219" i="52"/>
  <c r="L218" i="52"/>
  <c r="J218" i="52"/>
  <c r="H218" i="52"/>
  <c r="F218" i="52"/>
  <c r="L217" i="52"/>
  <c r="J217" i="52"/>
  <c r="H217" i="52"/>
  <c r="F217" i="52"/>
  <c r="L216" i="52"/>
  <c r="J216" i="52"/>
  <c r="H216" i="52"/>
  <c r="F216" i="52"/>
  <c r="L215" i="52"/>
  <c r="J215" i="52"/>
  <c r="H215" i="52"/>
  <c r="F215" i="52"/>
  <c r="L214" i="52"/>
  <c r="J214" i="52"/>
  <c r="H214" i="52"/>
  <c r="F214" i="52"/>
  <c r="L213" i="52"/>
  <c r="J213" i="52"/>
  <c r="H213" i="52"/>
  <c r="F213" i="52"/>
  <c r="L212" i="52"/>
  <c r="J212" i="52"/>
  <c r="H212" i="52"/>
  <c r="F212" i="52"/>
  <c r="L211" i="52"/>
  <c r="J211" i="52"/>
  <c r="H211" i="52"/>
  <c r="F211" i="52"/>
  <c r="L210" i="52"/>
  <c r="J210" i="52"/>
  <c r="H210" i="52"/>
  <c r="F210" i="52"/>
  <c r="L209" i="52"/>
  <c r="J209" i="52"/>
  <c r="H209" i="52"/>
  <c r="F209" i="52"/>
  <c r="L208" i="52"/>
  <c r="J208" i="52"/>
  <c r="H208" i="52"/>
  <c r="F208" i="52"/>
  <c r="L207" i="52"/>
  <c r="J207" i="52"/>
  <c r="H207" i="52"/>
  <c r="F207" i="52"/>
  <c r="B204" i="52"/>
  <c r="L197" i="52"/>
  <c r="J197" i="52"/>
  <c r="H197" i="52"/>
  <c r="F197" i="52"/>
  <c r="L196" i="52"/>
  <c r="J196" i="52"/>
  <c r="H196" i="52"/>
  <c r="F196" i="52"/>
  <c r="L195" i="52"/>
  <c r="J195" i="52"/>
  <c r="H195" i="52"/>
  <c r="F195" i="52"/>
  <c r="L194" i="52"/>
  <c r="J194" i="52"/>
  <c r="H194" i="52"/>
  <c r="F194" i="52"/>
  <c r="L193" i="52"/>
  <c r="J193" i="52"/>
  <c r="H193" i="52"/>
  <c r="F193" i="52"/>
  <c r="L192" i="52"/>
  <c r="J192" i="52"/>
  <c r="H192" i="52"/>
  <c r="F192" i="52"/>
  <c r="L191" i="52"/>
  <c r="J191" i="52"/>
  <c r="H191" i="52"/>
  <c r="F191" i="52"/>
  <c r="L190" i="52"/>
  <c r="J190" i="52"/>
  <c r="H190" i="52"/>
  <c r="F190" i="52"/>
  <c r="L189" i="52"/>
  <c r="J189" i="52"/>
  <c r="H189" i="52"/>
  <c r="F189" i="52"/>
  <c r="L188" i="52"/>
  <c r="J188" i="52"/>
  <c r="H188" i="52"/>
  <c r="F188" i="52"/>
  <c r="L187" i="52"/>
  <c r="J187" i="52"/>
  <c r="H187" i="52"/>
  <c r="F187" i="52"/>
  <c r="L186" i="52"/>
  <c r="J186" i="52"/>
  <c r="H186" i="52"/>
  <c r="F186" i="52"/>
  <c r="L185" i="52"/>
  <c r="J185" i="52"/>
  <c r="H185" i="52"/>
  <c r="F185" i="52"/>
  <c r="B182" i="52"/>
  <c r="L175" i="52"/>
  <c r="J175" i="52"/>
  <c r="H175" i="52"/>
  <c r="F175" i="52"/>
  <c r="L174" i="52"/>
  <c r="J174" i="52"/>
  <c r="H174" i="52"/>
  <c r="F174" i="52"/>
  <c r="L173" i="52"/>
  <c r="J173" i="52"/>
  <c r="H173" i="52"/>
  <c r="F173" i="52"/>
  <c r="L172" i="52"/>
  <c r="J172" i="52"/>
  <c r="H172" i="52"/>
  <c r="F172" i="52"/>
  <c r="L171" i="52"/>
  <c r="J171" i="52"/>
  <c r="H171" i="52"/>
  <c r="F171" i="52"/>
  <c r="L170" i="52"/>
  <c r="J170" i="52"/>
  <c r="H170" i="52"/>
  <c r="F170" i="52"/>
  <c r="L169" i="52"/>
  <c r="J169" i="52"/>
  <c r="H169" i="52"/>
  <c r="F169" i="52"/>
  <c r="L168" i="52"/>
  <c r="J168" i="52"/>
  <c r="H168" i="52"/>
  <c r="F168" i="52"/>
  <c r="L167" i="52"/>
  <c r="J167" i="52"/>
  <c r="H167" i="52"/>
  <c r="F167" i="52"/>
  <c r="L166" i="52"/>
  <c r="J166" i="52"/>
  <c r="H166" i="52"/>
  <c r="F166" i="52"/>
  <c r="L165" i="52"/>
  <c r="J165" i="52"/>
  <c r="H165" i="52"/>
  <c r="F165" i="52"/>
  <c r="L164" i="52"/>
  <c r="J164" i="52"/>
  <c r="H164" i="52"/>
  <c r="F164" i="52"/>
  <c r="L163" i="52"/>
  <c r="J163" i="52"/>
  <c r="H163" i="52"/>
  <c r="F163" i="52"/>
  <c r="B160" i="52"/>
  <c r="L153" i="52"/>
  <c r="J153" i="52"/>
  <c r="H153" i="52"/>
  <c r="F153" i="52"/>
  <c r="L152" i="52"/>
  <c r="J152" i="52"/>
  <c r="H152" i="52"/>
  <c r="F152" i="52"/>
  <c r="L151" i="52"/>
  <c r="J151" i="52"/>
  <c r="H151" i="52"/>
  <c r="F151" i="52"/>
  <c r="L150" i="52"/>
  <c r="J150" i="52"/>
  <c r="H150" i="52"/>
  <c r="F150" i="52"/>
  <c r="L149" i="52"/>
  <c r="J149" i="52"/>
  <c r="H149" i="52"/>
  <c r="F149" i="52"/>
  <c r="L148" i="52"/>
  <c r="J148" i="52"/>
  <c r="H148" i="52"/>
  <c r="F148" i="52"/>
  <c r="L147" i="52"/>
  <c r="J147" i="52"/>
  <c r="H147" i="52"/>
  <c r="F147" i="52"/>
  <c r="L146" i="52"/>
  <c r="J146" i="52"/>
  <c r="H146" i="52"/>
  <c r="F146" i="52"/>
  <c r="L145" i="52"/>
  <c r="J145" i="52"/>
  <c r="H145" i="52"/>
  <c r="F145" i="52"/>
  <c r="L144" i="52"/>
  <c r="J144" i="52"/>
  <c r="H144" i="52"/>
  <c r="F144" i="52"/>
  <c r="L143" i="52"/>
  <c r="J143" i="52"/>
  <c r="H143" i="52"/>
  <c r="F143" i="52"/>
  <c r="L142" i="52"/>
  <c r="J142" i="52"/>
  <c r="H142" i="52"/>
  <c r="F142" i="52"/>
  <c r="L141" i="52"/>
  <c r="J141" i="52"/>
  <c r="H141" i="52"/>
  <c r="F141" i="52"/>
  <c r="B138" i="52"/>
  <c r="L131" i="52"/>
  <c r="J131" i="52"/>
  <c r="H131" i="52"/>
  <c r="F131" i="52"/>
  <c r="L130" i="52"/>
  <c r="J130" i="52"/>
  <c r="H130" i="52"/>
  <c r="F130" i="52"/>
  <c r="L129" i="52"/>
  <c r="J129" i="52"/>
  <c r="H129" i="52"/>
  <c r="F129" i="52"/>
  <c r="L128" i="52"/>
  <c r="J128" i="52"/>
  <c r="H128" i="52"/>
  <c r="F128" i="52"/>
  <c r="L127" i="52"/>
  <c r="J127" i="52"/>
  <c r="H127" i="52"/>
  <c r="F127" i="52"/>
  <c r="L126" i="52"/>
  <c r="J126" i="52"/>
  <c r="H126" i="52"/>
  <c r="F126" i="52"/>
  <c r="L125" i="52"/>
  <c r="J125" i="52"/>
  <c r="H125" i="52"/>
  <c r="F125" i="52"/>
  <c r="L124" i="52"/>
  <c r="J124" i="52"/>
  <c r="H124" i="52"/>
  <c r="F124" i="52"/>
  <c r="L123" i="52"/>
  <c r="J123" i="52"/>
  <c r="H123" i="52"/>
  <c r="F123" i="52"/>
  <c r="L122" i="52"/>
  <c r="J122" i="52"/>
  <c r="H122" i="52"/>
  <c r="F122" i="52"/>
  <c r="L121" i="52"/>
  <c r="J121" i="52"/>
  <c r="H121" i="52"/>
  <c r="F121" i="52"/>
  <c r="L120" i="52"/>
  <c r="J120" i="52"/>
  <c r="H120" i="52"/>
  <c r="F120" i="52"/>
  <c r="L119" i="52"/>
  <c r="J119" i="52"/>
  <c r="H119" i="52"/>
  <c r="F119" i="52"/>
  <c r="K117" i="52"/>
  <c r="B116" i="52"/>
  <c r="L109" i="52"/>
  <c r="J109" i="52"/>
  <c r="H109" i="52"/>
  <c r="F109" i="52"/>
  <c r="L108" i="52"/>
  <c r="J108" i="52"/>
  <c r="H108" i="52"/>
  <c r="F108" i="52"/>
  <c r="L107" i="52"/>
  <c r="J107" i="52"/>
  <c r="H107" i="52"/>
  <c r="F107" i="52"/>
  <c r="L106" i="52"/>
  <c r="J106" i="52"/>
  <c r="H106" i="52"/>
  <c r="F106" i="52"/>
  <c r="L105" i="52"/>
  <c r="J105" i="52"/>
  <c r="H105" i="52"/>
  <c r="F105" i="52"/>
  <c r="L104" i="52"/>
  <c r="J104" i="52"/>
  <c r="H104" i="52"/>
  <c r="F104" i="52"/>
  <c r="L103" i="52"/>
  <c r="J103" i="52"/>
  <c r="H103" i="52"/>
  <c r="F103" i="52"/>
  <c r="L102" i="52"/>
  <c r="J102" i="52"/>
  <c r="H102" i="52"/>
  <c r="F102" i="52"/>
  <c r="L101" i="52"/>
  <c r="J101" i="52"/>
  <c r="H101" i="52"/>
  <c r="F101" i="52"/>
  <c r="L100" i="52"/>
  <c r="J100" i="52"/>
  <c r="H100" i="52"/>
  <c r="F100" i="52"/>
  <c r="L99" i="52"/>
  <c r="J99" i="52"/>
  <c r="H99" i="52"/>
  <c r="F99" i="52"/>
  <c r="L98" i="52"/>
  <c r="J98" i="52"/>
  <c r="H98" i="52"/>
  <c r="F98" i="52"/>
  <c r="L97" i="52"/>
  <c r="J97" i="52"/>
  <c r="H97" i="52"/>
  <c r="F97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205" i="52" s="1"/>
  <c r="N82" i="50"/>
  <c r="N81" i="50"/>
  <c r="N80" i="50"/>
  <c r="N79" i="50"/>
  <c r="N78" i="50"/>
  <c r="N77" i="50"/>
  <c r="N76" i="50"/>
  <c r="N75" i="50"/>
  <c r="N74" i="50"/>
  <c r="N60" i="50"/>
  <c r="N59" i="50"/>
  <c r="N58" i="50"/>
  <c r="N57" i="50"/>
  <c r="N56" i="50"/>
  <c r="N55" i="50"/>
  <c r="N54" i="50"/>
  <c r="N53" i="50"/>
  <c r="N52" i="50"/>
  <c r="N38" i="50"/>
  <c r="N37" i="50"/>
  <c r="N36" i="50"/>
  <c r="N35" i="50"/>
  <c r="N34" i="50"/>
  <c r="N33" i="50"/>
  <c r="N32" i="50"/>
  <c r="N31" i="50"/>
  <c r="N30" i="50"/>
  <c r="N16" i="50"/>
  <c r="N15" i="50"/>
  <c r="N14" i="50"/>
  <c r="N13" i="50"/>
  <c r="N12" i="50"/>
  <c r="N11" i="50"/>
  <c r="N10" i="50"/>
  <c r="N9" i="50"/>
  <c r="N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I7" i="50"/>
  <c r="G7" i="50" s="1"/>
  <c r="N280" i="49"/>
  <c r="N279" i="49"/>
  <c r="N278" i="49"/>
  <c r="N277" i="49"/>
  <c r="N276" i="49"/>
  <c r="N275" i="49"/>
  <c r="N274" i="49"/>
  <c r="N273" i="49"/>
  <c r="N272" i="49"/>
  <c r="M271" i="49"/>
  <c r="N258" i="49"/>
  <c r="N257" i="49"/>
  <c r="N256" i="49"/>
  <c r="N255" i="49"/>
  <c r="N254" i="49"/>
  <c r="N253" i="49"/>
  <c r="N252" i="49"/>
  <c r="N251" i="49"/>
  <c r="N250" i="49"/>
  <c r="M249" i="49"/>
  <c r="N236" i="49"/>
  <c r="N235" i="49"/>
  <c r="N234" i="49"/>
  <c r="N233" i="49"/>
  <c r="N232" i="49"/>
  <c r="N231" i="49"/>
  <c r="N230" i="49"/>
  <c r="N229" i="49"/>
  <c r="M227" i="49"/>
  <c r="N228" i="49" s="1"/>
  <c r="N214" i="49"/>
  <c r="N213" i="49"/>
  <c r="N212" i="49"/>
  <c r="N211" i="49"/>
  <c r="N210" i="49"/>
  <c r="N209" i="49"/>
  <c r="N208" i="49"/>
  <c r="N207" i="49"/>
  <c r="N206" i="49"/>
  <c r="M205" i="49"/>
  <c r="N192" i="49"/>
  <c r="N191" i="49"/>
  <c r="N190" i="49"/>
  <c r="N189" i="49"/>
  <c r="N188" i="49"/>
  <c r="N187" i="49"/>
  <c r="N186" i="49"/>
  <c r="N185" i="49"/>
  <c r="N184" i="49"/>
  <c r="M183" i="49"/>
  <c r="N170" i="49"/>
  <c r="N169" i="49"/>
  <c r="N168" i="49"/>
  <c r="N167" i="49"/>
  <c r="N166" i="49"/>
  <c r="N165" i="49"/>
  <c r="N164" i="49"/>
  <c r="N163" i="49"/>
  <c r="N162" i="49"/>
  <c r="M161" i="49"/>
  <c r="N148" i="49"/>
  <c r="N147" i="49"/>
  <c r="N146" i="49"/>
  <c r="N145" i="49"/>
  <c r="N144" i="49"/>
  <c r="N143" i="49"/>
  <c r="N142" i="49"/>
  <c r="N141" i="49"/>
  <c r="M139" i="49"/>
  <c r="N140" i="49" s="1"/>
  <c r="N126" i="49"/>
  <c r="N125" i="49"/>
  <c r="N124" i="49"/>
  <c r="N123" i="49"/>
  <c r="N122" i="49"/>
  <c r="N121" i="49"/>
  <c r="N120" i="49"/>
  <c r="N119" i="49"/>
  <c r="N118" i="49"/>
  <c r="M117" i="49"/>
  <c r="N104" i="49"/>
  <c r="N103" i="49"/>
  <c r="N102" i="49"/>
  <c r="N101" i="49"/>
  <c r="N100" i="49"/>
  <c r="N99" i="49"/>
  <c r="N98" i="49"/>
  <c r="N97" i="49"/>
  <c r="N96" i="49"/>
  <c r="M95" i="49"/>
  <c r="N82" i="49"/>
  <c r="N81" i="49"/>
  <c r="N80" i="49"/>
  <c r="N79" i="49"/>
  <c r="N78" i="49"/>
  <c r="N77" i="49"/>
  <c r="N76" i="49"/>
  <c r="N75" i="49"/>
  <c r="N74" i="49"/>
  <c r="M73" i="49"/>
  <c r="N60" i="49"/>
  <c r="N59" i="49"/>
  <c r="N58" i="49"/>
  <c r="N57" i="49"/>
  <c r="N56" i="49"/>
  <c r="N55" i="49"/>
  <c r="N54" i="49"/>
  <c r="N53" i="49"/>
  <c r="M51" i="49"/>
  <c r="N52" i="49" s="1"/>
  <c r="N38" i="49"/>
  <c r="N37" i="49"/>
  <c r="N36" i="49"/>
  <c r="N35" i="49"/>
  <c r="N34" i="49"/>
  <c r="N33" i="49"/>
  <c r="N32" i="49"/>
  <c r="N31" i="49"/>
  <c r="N30" i="49"/>
  <c r="M29" i="49"/>
  <c r="N16" i="49"/>
  <c r="N15" i="49"/>
  <c r="N14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71" i="49" s="1"/>
  <c r="L272" i="49" s="1"/>
  <c r="N8" i="53" l="1"/>
  <c r="N74" i="53"/>
  <c r="I7" i="53"/>
  <c r="I29" i="53"/>
  <c r="K51" i="53"/>
  <c r="L74" i="53"/>
  <c r="L8" i="53"/>
  <c r="K29" i="53"/>
  <c r="N30" i="53" s="1"/>
  <c r="I73" i="53"/>
  <c r="K51" i="52"/>
  <c r="K161" i="52"/>
  <c r="K227" i="52"/>
  <c r="K139" i="52"/>
  <c r="N8" i="52"/>
  <c r="K29" i="52"/>
  <c r="K253" i="52"/>
  <c r="I7" i="52"/>
  <c r="K73" i="52"/>
  <c r="K95" i="52"/>
  <c r="K183" i="52"/>
  <c r="E7" i="50"/>
  <c r="H8" i="50"/>
  <c r="J8" i="50"/>
  <c r="K205" i="49"/>
  <c r="L206" i="49" s="1"/>
  <c r="K51" i="49"/>
  <c r="L52" i="49" s="1"/>
  <c r="K183" i="49"/>
  <c r="L184" i="49" s="1"/>
  <c r="K249" i="49"/>
  <c r="L250" i="49" s="1"/>
  <c r="K161" i="49"/>
  <c r="L162" i="49" s="1"/>
  <c r="K73" i="49"/>
  <c r="L74" i="49" s="1"/>
  <c r="L8" i="49"/>
  <c r="K29" i="49"/>
  <c r="L30" i="49" s="1"/>
  <c r="K139" i="49"/>
  <c r="L140" i="49" s="1"/>
  <c r="K227" i="49"/>
  <c r="L228" i="49" s="1"/>
  <c r="K117" i="49"/>
  <c r="L118" i="49" s="1"/>
  <c r="I7" i="49"/>
  <c r="K95" i="49"/>
  <c r="L96" i="49" s="1"/>
  <c r="I51" i="53" l="1"/>
  <c r="G7" i="53"/>
  <c r="J8" i="53"/>
  <c r="L52" i="53"/>
  <c r="N52" i="53"/>
  <c r="L30" i="53"/>
  <c r="I205" i="52"/>
  <c r="I117" i="52"/>
  <c r="J8" i="52"/>
  <c r="I183" i="52"/>
  <c r="I95" i="52"/>
  <c r="I29" i="52"/>
  <c r="I73" i="52"/>
  <c r="G7" i="52"/>
  <c r="I253" i="52"/>
  <c r="I161" i="52"/>
  <c r="I51" i="52"/>
  <c r="I227" i="52"/>
  <c r="I139" i="52"/>
  <c r="L8" i="52"/>
  <c r="C7" i="50"/>
  <c r="F8" i="50"/>
  <c r="I249" i="49"/>
  <c r="J250" i="49" s="1"/>
  <c r="I271" i="49"/>
  <c r="J272" i="49" s="1"/>
  <c r="I95" i="49"/>
  <c r="J96" i="49" s="1"/>
  <c r="G7" i="49"/>
  <c r="I73" i="49"/>
  <c r="J74" i="49" s="1"/>
  <c r="I117" i="49"/>
  <c r="J118" i="49" s="1"/>
  <c r="I205" i="49"/>
  <c r="J206" i="49" s="1"/>
  <c r="I139" i="49"/>
  <c r="J140" i="49" s="1"/>
  <c r="I29" i="49"/>
  <c r="J30" i="49" s="1"/>
  <c r="J8" i="49"/>
  <c r="I227" i="49"/>
  <c r="J228" i="49" s="1"/>
  <c r="I161" i="49"/>
  <c r="J162" i="49" s="1"/>
  <c r="I183" i="49"/>
  <c r="J184" i="49" s="1"/>
  <c r="I51" i="49"/>
  <c r="J52" i="49" s="1"/>
  <c r="G51" i="53" l="1"/>
  <c r="E7" i="53"/>
  <c r="G73" i="53"/>
  <c r="J74" i="53" s="1"/>
  <c r="G29" i="53"/>
  <c r="J30" i="53" s="1"/>
  <c r="J52" i="53"/>
  <c r="G227" i="52"/>
  <c r="G205" i="52"/>
  <c r="G117" i="52"/>
  <c r="G253" i="52"/>
  <c r="G51" i="52"/>
  <c r="G183" i="52"/>
  <c r="G95" i="52"/>
  <c r="G161" i="52"/>
  <c r="G29" i="52"/>
  <c r="G73" i="52"/>
  <c r="E7" i="52"/>
  <c r="H8" i="52"/>
  <c r="G139" i="52"/>
  <c r="E73" i="50"/>
  <c r="F74" i="50" s="1"/>
  <c r="C73" i="50"/>
  <c r="D74" i="50" s="1"/>
  <c r="E51" i="50"/>
  <c r="F52" i="50" s="1"/>
  <c r="C51" i="50"/>
  <c r="D52" i="50" s="1"/>
  <c r="E29" i="50"/>
  <c r="F30" i="50" s="1"/>
  <c r="C29" i="50"/>
  <c r="D30" i="50" s="1"/>
  <c r="D8" i="50"/>
  <c r="G227" i="49"/>
  <c r="H228" i="49" s="1"/>
  <c r="G73" i="49"/>
  <c r="H74" i="49" s="1"/>
  <c r="G249" i="49"/>
  <c r="H250" i="49" s="1"/>
  <c r="G205" i="49"/>
  <c r="H206" i="49" s="1"/>
  <c r="G271" i="49"/>
  <c r="H272" i="49" s="1"/>
  <c r="G95" i="49"/>
  <c r="H96" i="49" s="1"/>
  <c r="E7" i="49"/>
  <c r="G117" i="49"/>
  <c r="H118" i="49" s="1"/>
  <c r="G139" i="49"/>
  <c r="H140" i="49" s="1"/>
  <c r="G29" i="49"/>
  <c r="H30" i="49" s="1"/>
  <c r="H8" i="49"/>
  <c r="G161" i="49"/>
  <c r="H162" i="49" s="1"/>
  <c r="G183" i="49"/>
  <c r="H184" i="49" s="1"/>
  <c r="G51" i="49"/>
  <c r="H52" i="49" s="1"/>
  <c r="C7" i="53" l="1"/>
  <c r="E51" i="53"/>
  <c r="H52" i="53" s="1"/>
  <c r="H8" i="53"/>
  <c r="E73" i="53"/>
  <c r="H74" i="53" s="1"/>
  <c r="E29" i="53"/>
  <c r="E227" i="52"/>
  <c r="E139" i="52"/>
  <c r="E161" i="52"/>
  <c r="E29" i="52"/>
  <c r="E73" i="52"/>
  <c r="E205" i="52"/>
  <c r="E117" i="52"/>
  <c r="C7" i="52"/>
  <c r="E253" i="52"/>
  <c r="E183" i="52"/>
  <c r="E95" i="52"/>
  <c r="E51" i="52"/>
  <c r="E205" i="49"/>
  <c r="F206" i="49" s="1"/>
  <c r="E227" i="49"/>
  <c r="F228" i="49" s="1"/>
  <c r="E73" i="49"/>
  <c r="F74" i="49" s="1"/>
  <c r="E249" i="49"/>
  <c r="F250" i="49" s="1"/>
  <c r="E183" i="49"/>
  <c r="F184" i="49" s="1"/>
  <c r="E271" i="49"/>
  <c r="F272" i="49" s="1"/>
  <c r="E95" i="49"/>
  <c r="F96" i="49" s="1"/>
  <c r="C7" i="49"/>
  <c r="E51" i="49"/>
  <c r="F52" i="49" s="1"/>
  <c r="E117" i="49"/>
  <c r="F118" i="49" s="1"/>
  <c r="E139" i="49"/>
  <c r="F140" i="49" s="1"/>
  <c r="E29" i="49"/>
  <c r="F30" i="49" s="1"/>
  <c r="F8" i="49"/>
  <c r="E161" i="49"/>
  <c r="F162" i="49" s="1"/>
  <c r="C51" i="53" l="1"/>
  <c r="D8" i="53"/>
  <c r="C73" i="53"/>
  <c r="F8" i="53"/>
  <c r="C29" i="53"/>
  <c r="D30" i="53" s="1"/>
  <c r="H30" i="53"/>
  <c r="C253" i="52"/>
  <c r="D254" i="52" s="1"/>
  <c r="C29" i="52"/>
  <c r="D30" i="52" s="1"/>
  <c r="D8" i="52"/>
  <c r="C73" i="52"/>
  <c r="D74" i="52" s="1"/>
  <c r="C161" i="52"/>
  <c r="D162" i="52" s="1"/>
  <c r="C227" i="52"/>
  <c r="D228" i="52" s="1"/>
  <c r="C139" i="52"/>
  <c r="D140" i="52" s="1"/>
  <c r="C183" i="52"/>
  <c r="D184" i="52" s="1"/>
  <c r="C205" i="52"/>
  <c r="D206" i="52" s="1"/>
  <c r="C117" i="52"/>
  <c r="D118" i="52" s="1"/>
  <c r="C95" i="52"/>
  <c r="D96" i="52" s="1"/>
  <c r="C51" i="52"/>
  <c r="D52" i="52" s="1"/>
  <c r="F8" i="52"/>
  <c r="C183" i="49"/>
  <c r="D184" i="49" s="1"/>
  <c r="C51" i="49"/>
  <c r="D52" i="49" s="1"/>
  <c r="C205" i="49"/>
  <c r="D206" i="49" s="1"/>
  <c r="C29" i="49"/>
  <c r="D30" i="49" s="1"/>
  <c r="C227" i="49"/>
  <c r="D228" i="49" s="1"/>
  <c r="C73" i="49"/>
  <c r="D74" i="49" s="1"/>
  <c r="C161" i="49"/>
  <c r="D162" i="49" s="1"/>
  <c r="C249" i="49"/>
  <c r="D250" i="49" s="1"/>
  <c r="C139" i="49"/>
  <c r="D140" i="49" s="1"/>
  <c r="C271" i="49"/>
  <c r="D272" i="49" s="1"/>
  <c r="C95" i="49"/>
  <c r="D96" i="49" s="1"/>
  <c r="C117" i="49"/>
  <c r="D118" i="49" s="1"/>
  <c r="D8" i="49"/>
  <c r="G135" i="45"/>
  <c r="R5" i="45"/>
  <c r="N5" i="45"/>
  <c r="J5" i="45"/>
  <c r="F5" i="45"/>
  <c r="K135" i="44"/>
  <c r="I135" i="44"/>
  <c r="H135" i="44"/>
  <c r="T5" i="44"/>
  <c r="Q5" i="44"/>
  <c r="P5" i="44"/>
  <c r="L5" i="44"/>
  <c r="N5" i="44"/>
  <c r="F5" i="44"/>
  <c r="O135" i="43"/>
  <c r="N135" i="43"/>
  <c r="G135" i="43"/>
  <c r="R5" i="43"/>
  <c r="Q5" i="43"/>
  <c r="P5" i="43"/>
  <c r="N5" i="43"/>
  <c r="M5" i="43"/>
  <c r="L5" i="43"/>
  <c r="J5" i="43"/>
  <c r="I5" i="43"/>
  <c r="F5" i="43"/>
  <c r="K133" i="42"/>
  <c r="G133" i="42"/>
  <c r="N133" i="42"/>
  <c r="N5" i="42"/>
  <c r="M5" i="42"/>
  <c r="L5" i="42"/>
  <c r="F5" i="42"/>
  <c r="K133" i="41"/>
  <c r="S5" i="41"/>
  <c r="R5" i="41"/>
  <c r="P5" i="41"/>
  <c r="J5" i="41"/>
  <c r="I5" i="41"/>
  <c r="H5" i="41"/>
  <c r="F5" i="41"/>
  <c r="I133" i="40"/>
  <c r="H133" i="40"/>
  <c r="G133" i="40"/>
  <c r="T5" i="40"/>
  <c r="S5" i="40"/>
  <c r="R5" i="40"/>
  <c r="J5" i="40"/>
  <c r="I5" i="40"/>
  <c r="H5" i="40"/>
  <c r="F5" i="40"/>
  <c r="N123" i="39"/>
  <c r="M123" i="39"/>
  <c r="T5" i="39"/>
  <c r="O5" i="39"/>
  <c r="M5" i="39"/>
  <c r="I5" i="39"/>
  <c r="Q5" i="37"/>
  <c r="P5" i="37"/>
  <c r="I5" i="37"/>
  <c r="B3" i="37"/>
  <c r="Q5" i="36"/>
  <c r="J5" i="36"/>
  <c r="I5" i="36"/>
  <c r="B3" i="36"/>
  <c r="AL29" i="35"/>
  <c r="AK29" i="35"/>
  <c r="AV7" i="35"/>
  <c r="AS7" i="35"/>
  <c r="AU7" i="35"/>
  <c r="AL7" i="35"/>
  <c r="AK7" i="35"/>
  <c r="AB7" i="35"/>
  <c r="E73" i="33"/>
  <c r="H30" i="33"/>
  <c r="M29" i="33"/>
  <c r="G29" i="33"/>
  <c r="E29" i="33"/>
  <c r="H8" i="33"/>
  <c r="D8" i="33"/>
  <c r="L74" i="31"/>
  <c r="H74" i="31"/>
  <c r="D74" i="31"/>
  <c r="M73" i="31"/>
  <c r="N74" i="31" s="1"/>
  <c r="J74" i="31"/>
  <c r="F74" i="31"/>
  <c r="J52" i="31"/>
  <c r="D52" i="31"/>
  <c r="L52" i="31"/>
  <c r="H52" i="31"/>
  <c r="L30" i="31"/>
  <c r="N8" i="31"/>
  <c r="J8" i="31"/>
  <c r="M51" i="31"/>
  <c r="N52" i="31" s="1"/>
  <c r="L8" i="31"/>
  <c r="D8" i="31"/>
  <c r="N272" i="30"/>
  <c r="L272" i="30"/>
  <c r="J272" i="30"/>
  <c r="D272" i="30"/>
  <c r="F272" i="30"/>
  <c r="B270" i="30"/>
  <c r="H250" i="30"/>
  <c r="D250" i="30"/>
  <c r="N250" i="30"/>
  <c r="J250" i="30"/>
  <c r="F250" i="30"/>
  <c r="B248" i="30"/>
  <c r="L228" i="30"/>
  <c r="N228" i="30"/>
  <c r="F228" i="30"/>
  <c r="D228" i="30"/>
  <c r="B226" i="30"/>
  <c r="J206" i="30"/>
  <c r="H206" i="30"/>
  <c r="B204" i="30"/>
  <c r="N184" i="30"/>
  <c r="D184" i="30"/>
  <c r="H184" i="30"/>
  <c r="F184" i="30"/>
  <c r="B182" i="30"/>
  <c r="L162" i="30"/>
  <c r="J162" i="30"/>
  <c r="H162" i="30"/>
  <c r="N162" i="30"/>
  <c r="F162" i="30"/>
  <c r="B160" i="30"/>
  <c r="N140" i="30"/>
  <c r="H140" i="30"/>
  <c r="F140" i="30"/>
  <c r="D140" i="30"/>
  <c r="B138" i="30"/>
  <c r="D118" i="30"/>
  <c r="N118" i="30"/>
  <c r="J118" i="30"/>
  <c r="H118" i="30"/>
  <c r="F118" i="30"/>
  <c r="B116" i="30"/>
  <c r="H96" i="30"/>
  <c r="F96" i="30"/>
  <c r="D96" i="30"/>
  <c r="L96" i="30"/>
  <c r="J96" i="30"/>
  <c r="J74" i="30"/>
  <c r="H74" i="30"/>
  <c r="L74" i="30"/>
  <c r="F74" i="30"/>
  <c r="L52" i="30"/>
  <c r="J52" i="30"/>
  <c r="H52" i="30"/>
  <c r="N30" i="30"/>
  <c r="D30" i="30"/>
  <c r="F30" i="30"/>
  <c r="N8" i="30"/>
  <c r="H8" i="30"/>
  <c r="F8" i="30"/>
  <c r="D8" i="30"/>
  <c r="L8" i="30"/>
  <c r="B4" i="28"/>
  <c r="J6" i="27"/>
  <c r="I6" i="27"/>
  <c r="B3" i="27"/>
  <c r="B4" i="26"/>
  <c r="W7" i="22"/>
  <c r="L7" i="22"/>
  <c r="K7" i="22"/>
  <c r="J7" i="22"/>
  <c r="B4" i="22"/>
  <c r="B5" i="21"/>
  <c r="X7" i="19"/>
  <c r="V7" i="19"/>
  <c r="R7" i="19"/>
  <c r="P7" i="19"/>
  <c r="N7" i="19"/>
  <c r="J7" i="19"/>
  <c r="H7" i="19"/>
  <c r="F7" i="19"/>
  <c r="B4" i="19"/>
  <c r="Y6" i="18"/>
  <c r="X6" i="18"/>
  <c r="Q6" i="18"/>
  <c r="B3" i="18"/>
  <c r="W7" i="17"/>
  <c r="V7" i="17"/>
  <c r="K7" i="17"/>
  <c r="B4" i="17"/>
  <c r="B4" i="16"/>
  <c r="Y7" i="15"/>
  <c r="X7" i="15"/>
  <c r="K7" i="15"/>
  <c r="I7" i="15"/>
  <c r="B4" i="15"/>
  <c r="J9" i="14"/>
  <c r="I9" i="14"/>
  <c r="B6" i="14"/>
  <c r="B3" i="13"/>
  <c r="V5" i="12"/>
  <c r="U5" i="12"/>
  <c r="T5" i="12"/>
  <c r="S5" i="12"/>
  <c r="L5" i="12"/>
  <c r="K5" i="12"/>
  <c r="B3" i="6"/>
  <c r="S6" i="5"/>
  <c r="M6" i="5"/>
  <c r="K6" i="5"/>
  <c r="J6" i="5"/>
  <c r="I6" i="5"/>
  <c r="B3" i="5"/>
  <c r="L152" i="3"/>
  <c r="L58" i="2"/>
  <c r="K58" i="2"/>
  <c r="L6" i="2"/>
  <c r="K6" i="2"/>
  <c r="B39" i="1"/>
  <c r="B38" i="1"/>
  <c r="B37" i="1"/>
  <c r="M2" i="1"/>
  <c r="C132" i="13"/>
  <c r="D104" i="13"/>
  <c r="D89" i="11"/>
  <c r="D85" i="11"/>
  <c r="D81" i="11"/>
  <c r="D77" i="11"/>
  <c r="Q20" i="9"/>
  <c r="I20" i="9"/>
  <c r="O18" i="9"/>
  <c r="G18" i="9"/>
  <c r="M16" i="9"/>
  <c r="E16" i="9"/>
  <c r="K14" i="9"/>
  <c r="Q12" i="9"/>
  <c r="I12" i="9"/>
  <c r="O10" i="9"/>
  <c r="G10" i="9"/>
  <c r="E79" i="16"/>
  <c r="C63" i="15"/>
  <c r="C163" i="14"/>
  <c r="D51" i="14"/>
  <c r="E62" i="13"/>
  <c r="O20" i="13"/>
  <c r="U12" i="12"/>
  <c r="D88" i="11"/>
  <c r="D84" i="11"/>
  <c r="D80" i="11"/>
  <c r="O20" i="9"/>
  <c r="G20" i="9"/>
  <c r="M18" i="9"/>
  <c r="E18" i="9"/>
  <c r="K16" i="9"/>
  <c r="Q14" i="9"/>
  <c r="I14" i="9"/>
  <c r="O12" i="9"/>
  <c r="G12" i="9"/>
  <c r="G9" i="17"/>
  <c r="C79" i="16"/>
  <c r="C51" i="14"/>
  <c r="C23" i="14"/>
  <c r="C90" i="13"/>
  <c r="D62" i="13"/>
  <c r="E34" i="13"/>
  <c r="U38" i="12"/>
  <c r="U33" i="12"/>
  <c r="U28" i="12"/>
  <c r="U21" i="12"/>
  <c r="U19" i="12"/>
  <c r="U17" i="12"/>
  <c r="U15" i="12"/>
  <c r="D67" i="11"/>
  <c r="D63" i="11"/>
  <c r="D59" i="11"/>
  <c r="D55" i="11"/>
  <c r="D43" i="11"/>
  <c r="D39" i="11"/>
  <c r="D35" i="11"/>
  <c r="D31" i="11"/>
  <c r="D19" i="11"/>
  <c r="D15" i="11"/>
  <c r="D11" i="11"/>
  <c r="C8" i="18"/>
  <c r="G119" i="15"/>
  <c r="D65" i="14"/>
  <c r="C20" i="13"/>
  <c r="D90" i="11"/>
  <c r="D86" i="11"/>
  <c r="D82" i="11"/>
  <c r="D78" i="11"/>
  <c r="K20" i="9"/>
  <c r="Q18" i="9"/>
  <c r="I18" i="9"/>
  <c r="O16" i="9"/>
  <c r="G16" i="9"/>
  <c r="M14" i="9"/>
  <c r="E14" i="9"/>
  <c r="K12" i="9"/>
  <c r="Q10" i="9"/>
  <c r="I10" i="9"/>
  <c r="F35" i="15"/>
  <c r="U52" i="12"/>
  <c r="D79" i="11"/>
  <c r="D60" i="11"/>
  <c r="D32" i="11"/>
  <c r="D14" i="11"/>
  <c r="O21" i="9"/>
  <c r="M19" i="9"/>
  <c r="K17" i="9"/>
  <c r="I15" i="9"/>
  <c r="G13" i="9"/>
  <c r="E11" i="9"/>
  <c r="F65" i="14"/>
  <c r="C62" i="13"/>
  <c r="G34" i="13"/>
  <c r="U40" i="12"/>
  <c r="D54" i="12"/>
  <c r="C53" i="12"/>
  <c r="D42" i="11"/>
  <c r="D12" i="11"/>
  <c r="M20" i="9"/>
  <c r="K18" i="9"/>
  <c r="I16" i="9"/>
  <c r="G14" i="9"/>
  <c r="E12" i="9"/>
  <c r="E10" i="9"/>
  <c r="I9" i="9"/>
  <c r="G49" i="17"/>
  <c r="E65" i="14"/>
  <c r="U31" i="12"/>
  <c r="U26" i="12"/>
  <c r="D87" i="11"/>
  <c r="D58" i="11"/>
  <c r="D40" i="11"/>
  <c r="M21" i="9"/>
  <c r="K19" i="9"/>
  <c r="I17" i="9"/>
  <c r="G15" i="9"/>
  <c r="E13" i="9"/>
  <c r="E9" i="9"/>
  <c r="D56" i="11"/>
  <c r="D20" i="11"/>
  <c r="D10" i="11"/>
  <c r="I21" i="9"/>
  <c r="G19" i="9"/>
  <c r="E17" i="9"/>
  <c r="Q13" i="9"/>
  <c r="O11" i="9"/>
  <c r="G93" i="14"/>
  <c r="P20" i="13"/>
  <c r="U56" i="12"/>
  <c r="U42" i="12"/>
  <c r="U29" i="12"/>
  <c r="U24" i="12"/>
  <c r="U6" i="12"/>
  <c r="D66" i="11"/>
  <c r="D38" i="11"/>
  <c r="D8" i="11"/>
  <c r="G21" i="9"/>
  <c r="E19" i="9"/>
  <c r="Q15" i="9"/>
  <c r="O13" i="9"/>
  <c r="M11" i="9"/>
  <c r="M10" i="9"/>
  <c r="Q9" i="9"/>
  <c r="F149" i="17"/>
  <c r="U13" i="12"/>
  <c r="D62" i="11"/>
  <c r="D44" i="11"/>
  <c r="D34" i="11"/>
  <c r="O19" i="9"/>
  <c r="M17" i="9"/>
  <c r="K15" i="9"/>
  <c r="I13" i="9"/>
  <c r="G11" i="9"/>
  <c r="K9" i="9"/>
  <c r="D36" i="11"/>
  <c r="Q16" i="9"/>
  <c r="M12" i="9"/>
  <c r="H17" i="2"/>
  <c r="U32" i="12"/>
  <c r="E21" i="9"/>
  <c r="F18" i="2"/>
  <c r="M9" i="9"/>
  <c r="E161" i="17"/>
  <c r="U50" i="12"/>
  <c r="D83" i="11"/>
  <c r="E20" i="9"/>
  <c r="F17" i="2"/>
  <c r="E20" i="13"/>
  <c r="U10" i="12"/>
  <c r="D18" i="11"/>
  <c r="O15" i="9"/>
  <c r="K11" i="9"/>
  <c r="D54" i="11"/>
  <c r="F93" i="14"/>
  <c r="E146" i="13"/>
  <c r="D20" i="13"/>
  <c r="D64" i="11"/>
  <c r="D16" i="11"/>
  <c r="O14" i="9"/>
  <c r="U8" i="12"/>
  <c r="K10" i="9"/>
  <c r="Q17" i="9"/>
  <c r="M13" i="9"/>
  <c r="H18" i="2"/>
  <c r="D74" i="53" l="1"/>
  <c r="F74" i="53"/>
  <c r="D52" i="53"/>
  <c r="F52" i="53"/>
  <c r="F30" i="53"/>
  <c r="N23" i="14"/>
  <c r="F79" i="14"/>
  <c r="F91" i="15"/>
  <c r="F23" i="16"/>
  <c r="G9" i="9"/>
  <c r="O9" i="9"/>
  <c r="I11" i="9"/>
  <c r="Q11" i="9"/>
  <c r="K13" i="9"/>
  <c r="E15" i="9"/>
  <c r="M15" i="9"/>
  <c r="G17" i="9"/>
  <c r="O17" i="9"/>
  <c r="I19" i="9"/>
  <c r="Q19" i="9"/>
  <c r="K21" i="9"/>
  <c r="D9" i="11"/>
  <c r="D13" i="11"/>
  <c r="D17" i="11"/>
  <c r="D21" i="11"/>
  <c r="D33" i="11"/>
  <c r="D37" i="11"/>
  <c r="D41" i="11"/>
  <c r="D57" i="11"/>
  <c r="D61" i="11"/>
  <c r="D65" i="11"/>
  <c r="U11" i="12"/>
  <c r="U16" i="12"/>
  <c r="U18" i="12"/>
  <c r="U20" i="12"/>
  <c r="E104" i="13"/>
  <c r="D132" i="13"/>
  <c r="G79" i="14"/>
  <c r="G149" i="14"/>
  <c r="G23" i="16"/>
  <c r="C105" i="16"/>
  <c r="C79" i="17"/>
  <c r="D23" i="14"/>
  <c r="O23" i="14"/>
  <c r="E51" i="14"/>
  <c r="G65" i="14"/>
  <c r="D163" i="14"/>
  <c r="G49" i="16"/>
  <c r="D147" i="16"/>
  <c r="G65" i="17"/>
  <c r="E23" i="14"/>
  <c r="D37" i="14"/>
  <c r="F51" i="14"/>
  <c r="D107" i="14"/>
  <c r="D121" i="14"/>
  <c r="C121" i="16"/>
  <c r="M20" i="18"/>
  <c r="T36" i="18"/>
  <c r="C50" i="18"/>
  <c r="F23" i="14"/>
  <c r="E37" i="14"/>
  <c r="G51" i="14"/>
  <c r="E107" i="14"/>
  <c r="E121" i="14"/>
  <c r="D21" i="16"/>
  <c r="T34" i="18"/>
  <c r="K64" i="18"/>
  <c r="F148" i="18"/>
  <c r="G23" i="14"/>
  <c r="F37" i="14"/>
  <c r="D79" i="14"/>
  <c r="D93" i="14"/>
  <c r="F107" i="14"/>
  <c r="G121" i="14"/>
  <c r="G37" i="14"/>
  <c r="E79" i="14"/>
  <c r="E93" i="14"/>
  <c r="E135" i="14"/>
  <c r="T21" i="15"/>
  <c r="D133" i="15"/>
  <c r="E149" i="14"/>
  <c r="D35" i="15"/>
  <c r="G49" i="15"/>
  <c r="D37" i="16"/>
  <c r="S34" i="18"/>
  <c r="M146" i="18"/>
  <c r="E163" i="14"/>
  <c r="U21" i="15"/>
  <c r="D63" i="16"/>
  <c r="D121" i="16"/>
  <c r="C105" i="17"/>
  <c r="G149" i="17"/>
  <c r="D8" i="18"/>
  <c r="L22" i="18"/>
  <c r="U36" i="18"/>
  <c r="G107" i="14"/>
  <c r="D135" i="14"/>
  <c r="G163" i="14"/>
  <c r="C147" i="16"/>
  <c r="G91" i="17"/>
  <c r="D161" i="17"/>
  <c r="G135" i="14"/>
  <c r="G91" i="15"/>
  <c r="E105" i="15"/>
  <c r="D133" i="17"/>
  <c r="D149" i="14"/>
  <c r="F49" i="15"/>
  <c r="F105" i="15"/>
  <c r="G23" i="17"/>
  <c r="L62" i="18"/>
  <c r="S76" i="18"/>
  <c r="C21" i="16"/>
  <c r="C37" i="16"/>
  <c r="C63" i="16"/>
  <c r="G161" i="17"/>
  <c r="E8" i="18"/>
  <c r="N20" i="18"/>
  <c r="O22" i="18"/>
  <c r="U34" i="18"/>
  <c r="V36" i="18"/>
  <c r="D48" i="18"/>
  <c r="D50" i="18"/>
  <c r="M62" i="18"/>
  <c r="N64" i="18"/>
  <c r="T76" i="18"/>
  <c r="K104" i="18"/>
  <c r="C160" i="18"/>
  <c r="E105" i="16"/>
  <c r="Q9" i="17"/>
  <c r="C51" i="17"/>
  <c r="C77" i="17"/>
  <c r="D93" i="17"/>
  <c r="D119" i="17"/>
  <c r="M8" i="18"/>
  <c r="V20" i="18"/>
  <c r="D34" i="18"/>
  <c r="E36" i="18"/>
  <c r="L48" i="18"/>
  <c r="L50" i="18"/>
  <c r="U62" i="18"/>
  <c r="V64" i="18"/>
  <c r="C76" i="18"/>
  <c r="D63" i="15"/>
  <c r="C35" i="16"/>
  <c r="O8" i="18"/>
  <c r="E34" i="18"/>
  <c r="F36" i="18"/>
  <c r="O48" i="18"/>
  <c r="N50" i="18"/>
  <c r="V62" i="18"/>
  <c r="D76" i="18"/>
  <c r="S120" i="18"/>
  <c r="D21" i="15"/>
  <c r="D77" i="15"/>
  <c r="G34" i="18"/>
  <c r="G36" i="18"/>
  <c r="F76" i="18"/>
  <c r="S78" i="18"/>
  <c r="D49" i="15"/>
  <c r="D91" i="15"/>
  <c r="D161" i="15"/>
  <c r="C149" i="16"/>
  <c r="G93" i="17"/>
  <c r="G119" i="17"/>
  <c r="S8" i="18"/>
  <c r="T78" i="18"/>
  <c r="C107" i="16"/>
  <c r="C133" i="16"/>
  <c r="G107" i="17"/>
  <c r="G147" i="17"/>
  <c r="G62" i="18"/>
  <c r="C146" i="18"/>
  <c r="U78" i="18"/>
  <c r="C90" i="18"/>
  <c r="C92" i="18"/>
  <c r="L104" i="18"/>
  <c r="M106" i="18"/>
  <c r="S118" i="18"/>
  <c r="T120" i="18"/>
  <c r="N146" i="18"/>
  <c r="V148" i="18"/>
  <c r="D78" i="18"/>
  <c r="K90" i="18"/>
  <c r="K92" i="18"/>
  <c r="T104" i="18"/>
  <c r="U106" i="18"/>
  <c r="C120" i="18"/>
  <c r="M132" i="18"/>
  <c r="U146" i="18"/>
  <c r="R21" i="22"/>
  <c r="L58" i="30"/>
  <c r="E78" i="18"/>
  <c r="N90" i="18"/>
  <c r="M92" i="18"/>
  <c r="U104" i="18"/>
  <c r="V106" i="18"/>
  <c r="C118" i="18"/>
  <c r="D120" i="18"/>
  <c r="O132" i="18"/>
  <c r="E134" i="18"/>
  <c r="F78" i="18"/>
  <c r="O90" i="18"/>
  <c r="V104" i="18"/>
  <c r="E118" i="18"/>
  <c r="E120" i="18"/>
  <c r="D105" i="22"/>
  <c r="C62" i="27"/>
  <c r="G120" i="18"/>
  <c r="L22" i="21"/>
  <c r="F104" i="18"/>
  <c r="G106" i="18"/>
  <c r="O120" i="18"/>
  <c r="S134" i="18"/>
  <c r="F49" i="22"/>
  <c r="F78" i="21"/>
  <c r="D21" i="22"/>
  <c r="H35" i="22"/>
  <c r="N132" i="18"/>
  <c r="F149" i="19"/>
  <c r="E49" i="22"/>
  <c r="H133" i="22"/>
  <c r="D147" i="15"/>
  <c r="C9" i="16"/>
  <c r="C65" i="16"/>
  <c r="C91" i="16"/>
  <c r="G8" i="18"/>
  <c r="T8" i="18"/>
  <c r="O20" i="18"/>
  <c r="L36" i="18"/>
  <c r="G48" i="18"/>
  <c r="F50" i="18"/>
  <c r="N62" i="18"/>
  <c r="O64" i="18"/>
  <c r="V76" i="18"/>
  <c r="V78" i="18"/>
  <c r="F90" i="18"/>
  <c r="N106" i="18"/>
  <c r="G134" i="18"/>
  <c r="D146" i="18"/>
  <c r="V146" i="18"/>
  <c r="G148" i="18"/>
  <c r="E105" i="22"/>
  <c r="C23" i="16"/>
  <c r="C49" i="16"/>
  <c r="C135" i="16"/>
  <c r="C161" i="16"/>
  <c r="G35" i="17"/>
  <c r="U8" i="18"/>
  <c r="E20" i="18"/>
  <c r="D22" i="18"/>
  <c r="L34" i="18"/>
  <c r="M36" i="18"/>
  <c r="T48" i="18"/>
  <c r="T50" i="18"/>
  <c r="D62" i="18"/>
  <c r="O62" i="18"/>
  <c r="L78" i="18"/>
  <c r="G90" i="18"/>
  <c r="N104" i="18"/>
  <c r="O106" i="18"/>
  <c r="F132" i="18"/>
  <c r="F146" i="18"/>
  <c r="N119" i="19"/>
  <c r="D50" i="21"/>
  <c r="D161" i="22"/>
  <c r="D119" i="15"/>
  <c r="C93" i="16"/>
  <c r="C119" i="16"/>
  <c r="F20" i="18"/>
  <c r="G22" i="18"/>
  <c r="N36" i="18"/>
  <c r="V50" i="18"/>
  <c r="F64" i="18"/>
  <c r="L76" i="18"/>
  <c r="V90" i="18"/>
  <c r="D104" i="18"/>
  <c r="L120" i="18"/>
  <c r="G132" i="18"/>
  <c r="E50" i="21"/>
  <c r="D92" i="21"/>
  <c r="H63" i="22"/>
  <c r="F147" i="22"/>
  <c r="F121" i="14"/>
  <c r="F135" i="14"/>
  <c r="F149" i="14"/>
  <c r="F163" i="14"/>
  <c r="N148" i="18"/>
  <c r="L8" i="18"/>
  <c r="G20" i="18"/>
  <c r="T22" i="18"/>
  <c r="O34" i="18"/>
  <c r="D36" i="18"/>
  <c r="O36" i="18"/>
  <c r="F62" i="18"/>
  <c r="T62" i="18"/>
  <c r="G64" i="18"/>
  <c r="N76" i="18"/>
  <c r="N78" i="18"/>
  <c r="F106" i="18"/>
  <c r="V132" i="18"/>
  <c r="L146" i="18"/>
  <c r="O148" i="18"/>
  <c r="F91" i="22"/>
  <c r="C119" i="22"/>
  <c r="V133" i="19"/>
  <c r="D78" i="21"/>
  <c r="C120" i="21"/>
  <c r="E162" i="21"/>
  <c r="V107" i="19"/>
  <c r="C63" i="22"/>
  <c r="H77" i="22"/>
  <c r="V161" i="19"/>
  <c r="E64" i="21"/>
  <c r="D106" i="21"/>
  <c r="G132" i="26"/>
  <c r="F121" i="19"/>
  <c r="E78" i="21"/>
  <c r="C92" i="21"/>
  <c r="C21" i="22"/>
  <c r="T21" i="22"/>
  <c r="E63" i="22"/>
  <c r="E119" i="22"/>
  <c r="C133" i="22"/>
  <c r="H21" i="22"/>
  <c r="S21" i="22"/>
  <c r="E161" i="22"/>
  <c r="E120" i="21"/>
  <c r="C134" i="21"/>
  <c r="C148" i="21"/>
  <c r="J131" i="30"/>
  <c r="C36" i="21"/>
  <c r="E148" i="21"/>
  <c r="C162" i="21"/>
  <c r="E104" i="27"/>
  <c r="E22" i="21"/>
  <c r="E36" i="21"/>
  <c r="C50" i="21"/>
  <c r="F35" i="22"/>
  <c r="H91" i="22"/>
  <c r="F105" i="22"/>
  <c r="H147" i="22"/>
  <c r="F161" i="22"/>
  <c r="J63" i="30"/>
  <c r="H19" i="30"/>
  <c r="F65" i="31"/>
  <c r="F77" i="22"/>
  <c r="H119" i="22"/>
  <c r="F133" i="22"/>
  <c r="D34" i="26"/>
  <c r="G48" i="26"/>
  <c r="J34" i="30"/>
  <c r="J100" i="30"/>
  <c r="H107" i="30"/>
  <c r="C34" i="26"/>
  <c r="L32" i="30"/>
  <c r="L63" i="30"/>
  <c r="J145" i="30"/>
  <c r="C76" i="26"/>
  <c r="C160" i="28"/>
  <c r="F34" i="27"/>
  <c r="E132" i="27"/>
  <c r="D160" i="28"/>
  <c r="N10" i="30"/>
  <c r="F279" i="30"/>
  <c r="L71" i="3"/>
  <c r="K71" i="3"/>
  <c r="J71" i="3"/>
  <c r="I117" i="3"/>
  <c r="L106" i="3"/>
  <c r="K106" i="3"/>
  <c r="J106" i="3"/>
  <c r="K19" i="2"/>
  <c r="J19" i="2"/>
  <c r="K67" i="2"/>
  <c r="J67" i="2"/>
  <c r="K51" i="2"/>
  <c r="J51" i="2"/>
  <c r="L51" i="2"/>
  <c r="H195" i="3"/>
  <c r="F42" i="2"/>
  <c r="L101" i="3"/>
  <c r="K101" i="3"/>
  <c r="J101" i="3"/>
  <c r="G187" i="3"/>
  <c r="M16" i="5"/>
  <c r="L16" i="5"/>
  <c r="K16" i="5"/>
  <c r="J16" i="5"/>
  <c r="I16" i="5"/>
  <c r="K26" i="6"/>
  <c r="J26" i="6"/>
  <c r="I26" i="6"/>
  <c r="K101" i="13"/>
  <c r="J101" i="13"/>
  <c r="I101" i="13"/>
  <c r="F123" i="3"/>
  <c r="M40" i="5"/>
  <c r="L40" i="5"/>
  <c r="K40" i="5"/>
  <c r="J40" i="5"/>
  <c r="I40" i="5"/>
  <c r="S12" i="6"/>
  <c r="R12" i="6"/>
  <c r="Q12" i="6"/>
  <c r="S27" i="6"/>
  <c r="R27" i="6"/>
  <c r="Q27" i="6"/>
  <c r="K35" i="6"/>
  <c r="J35" i="6"/>
  <c r="I35" i="6"/>
  <c r="J72" i="14"/>
  <c r="I72" i="14"/>
  <c r="J138" i="15"/>
  <c r="I138" i="15"/>
  <c r="L138" i="15"/>
  <c r="M138" i="15"/>
  <c r="K138" i="15"/>
  <c r="J42" i="3"/>
  <c r="K42" i="3"/>
  <c r="H115" i="3"/>
  <c r="S50" i="6"/>
  <c r="R50" i="6"/>
  <c r="Q50" i="6"/>
  <c r="I123" i="3"/>
  <c r="L112" i="3"/>
  <c r="K112" i="3"/>
  <c r="J112" i="3"/>
  <c r="G190" i="3"/>
  <c r="F193" i="3"/>
  <c r="W46" i="5"/>
  <c r="V46" i="5"/>
  <c r="U46" i="5"/>
  <c r="T46" i="5"/>
  <c r="S46" i="5"/>
  <c r="M48" i="5"/>
  <c r="L48" i="5"/>
  <c r="K48" i="5"/>
  <c r="J48" i="5"/>
  <c r="I48" i="5"/>
  <c r="S35" i="6"/>
  <c r="R35" i="6"/>
  <c r="Q35" i="6"/>
  <c r="K43" i="6"/>
  <c r="J43" i="6"/>
  <c r="I43" i="6"/>
  <c r="K23" i="13"/>
  <c r="J23" i="13"/>
  <c r="I23" i="13"/>
  <c r="J41" i="14"/>
  <c r="I41" i="14"/>
  <c r="K61" i="3"/>
  <c r="J61" i="3"/>
  <c r="I48" i="6"/>
  <c r="J48" i="6"/>
  <c r="K48" i="6"/>
  <c r="L23" i="2"/>
  <c r="K23" i="2"/>
  <c r="J23" i="2"/>
  <c r="K49" i="3"/>
  <c r="J49" i="3"/>
  <c r="G193" i="3"/>
  <c r="M11" i="5"/>
  <c r="L11" i="5"/>
  <c r="K11" i="5"/>
  <c r="J11" i="5"/>
  <c r="I11" i="5"/>
  <c r="W25" i="5"/>
  <c r="V25" i="5"/>
  <c r="U25" i="5"/>
  <c r="T25" i="5"/>
  <c r="S25" i="5"/>
  <c r="M27" i="5"/>
  <c r="L27" i="5"/>
  <c r="K27" i="5"/>
  <c r="J27" i="5"/>
  <c r="I27" i="5"/>
  <c r="S11" i="6"/>
  <c r="R11" i="6"/>
  <c r="Q11" i="6"/>
  <c r="S26" i="6"/>
  <c r="R26" i="6"/>
  <c r="Q26" i="6"/>
  <c r="K34" i="6"/>
  <c r="J34" i="6"/>
  <c r="I34" i="6"/>
  <c r="J42" i="14"/>
  <c r="I42" i="14"/>
  <c r="F43" i="2"/>
  <c r="J50" i="3"/>
  <c r="K50" i="3"/>
  <c r="G123" i="3"/>
  <c r="H123" i="3"/>
  <c r="F190" i="3"/>
  <c r="M19" i="5"/>
  <c r="L19" i="5"/>
  <c r="K19" i="5"/>
  <c r="J19" i="5"/>
  <c r="I19" i="5"/>
  <c r="W49" i="5"/>
  <c r="V49" i="5"/>
  <c r="U49" i="5"/>
  <c r="T49" i="5"/>
  <c r="S49" i="5"/>
  <c r="K11" i="6"/>
  <c r="J11" i="6"/>
  <c r="I11" i="6"/>
  <c r="L22" i="2"/>
  <c r="K22" i="2"/>
  <c r="J22" i="2"/>
  <c r="K41" i="3"/>
  <c r="J41" i="3"/>
  <c r="M8" i="5"/>
  <c r="L8" i="5"/>
  <c r="K8" i="5"/>
  <c r="J8" i="5"/>
  <c r="I8" i="5"/>
  <c r="M13" i="5"/>
  <c r="L13" i="5"/>
  <c r="K13" i="5"/>
  <c r="J13" i="5"/>
  <c r="I13" i="5"/>
  <c r="M24" i="5"/>
  <c r="L24" i="5"/>
  <c r="K24" i="5"/>
  <c r="J24" i="5"/>
  <c r="I24" i="5"/>
  <c r="S43" i="6"/>
  <c r="R43" i="6"/>
  <c r="Q43" i="6"/>
  <c r="K51" i="6"/>
  <c r="J51" i="6"/>
  <c r="I51" i="6"/>
  <c r="V38" i="12"/>
  <c r="T38" i="12"/>
  <c r="S38" i="12"/>
  <c r="L50" i="12"/>
  <c r="K50" i="12"/>
  <c r="J50" i="12"/>
  <c r="I50" i="12"/>
  <c r="G191" i="3"/>
  <c r="W33" i="5"/>
  <c r="V33" i="5"/>
  <c r="U33" i="5"/>
  <c r="T33" i="5"/>
  <c r="S33" i="5"/>
  <c r="M35" i="5"/>
  <c r="L35" i="5"/>
  <c r="K35" i="5"/>
  <c r="J35" i="5"/>
  <c r="I35" i="5"/>
  <c r="S34" i="6"/>
  <c r="R34" i="6"/>
  <c r="Q34" i="6"/>
  <c r="K42" i="6"/>
  <c r="J42" i="6"/>
  <c r="I42" i="6"/>
  <c r="G195" i="3"/>
  <c r="S18" i="6"/>
  <c r="R18" i="6"/>
  <c r="Q18" i="6"/>
  <c r="V44" i="12"/>
  <c r="T44" i="12"/>
  <c r="S44" i="12"/>
  <c r="L24" i="2"/>
  <c r="K24" i="2"/>
  <c r="J24" i="2"/>
  <c r="I115" i="3"/>
  <c r="L104" i="3"/>
  <c r="K104" i="3"/>
  <c r="J104" i="3"/>
  <c r="E196" i="3"/>
  <c r="M32" i="5"/>
  <c r="L32" i="5"/>
  <c r="K32" i="5"/>
  <c r="J32" i="5"/>
  <c r="I32" i="5"/>
  <c r="Q48" i="6"/>
  <c r="R48" i="6"/>
  <c r="S48" i="6"/>
  <c r="K12" i="6"/>
  <c r="J12" i="6"/>
  <c r="I12" i="6"/>
  <c r="K27" i="6"/>
  <c r="J27" i="6"/>
  <c r="I27" i="6"/>
  <c r="S51" i="6"/>
  <c r="R51" i="6"/>
  <c r="Q51" i="6"/>
  <c r="T11" i="12"/>
  <c r="V11" i="12"/>
  <c r="S11" i="12"/>
  <c r="T15" i="12"/>
  <c r="S15" i="12"/>
  <c r="V15" i="12"/>
  <c r="L109" i="3"/>
  <c r="K109" i="3"/>
  <c r="J109" i="3"/>
  <c r="I120" i="3"/>
  <c r="W17" i="5"/>
  <c r="V17" i="5"/>
  <c r="U17" i="5"/>
  <c r="T17" i="5"/>
  <c r="S17" i="5"/>
  <c r="M51" i="5"/>
  <c r="L51" i="5"/>
  <c r="K51" i="5"/>
  <c r="J51" i="5"/>
  <c r="I51" i="5"/>
  <c r="G189" i="3"/>
  <c r="M49" i="5"/>
  <c r="L49" i="5"/>
  <c r="I49" i="5"/>
  <c r="J49" i="5"/>
  <c r="K49" i="5"/>
  <c r="W9" i="5"/>
  <c r="V9" i="5"/>
  <c r="U9" i="5"/>
  <c r="T9" i="5"/>
  <c r="S9" i="5"/>
  <c r="W14" i="5"/>
  <c r="V14" i="5"/>
  <c r="U14" i="5"/>
  <c r="T14" i="5"/>
  <c r="S14" i="5"/>
  <c r="W41" i="5"/>
  <c r="V41" i="5"/>
  <c r="U41" i="5"/>
  <c r="T41" i="5"/>
  <c r="S41" i="5"/>
  <c r="M43" i="5"/>
  <c r="L43" i="5"/>
  <c r="K43" i="5"/>
  <c r="J43" i="5"/>
  <c r="I43" i="5"/>
  <c r="S42" i="6"/>
  <c r="R42" i="6"/>
  <c r="Q42" i="6"/>
  <c r="K50" i="6"/>
  <c r="J50" i="6"/>
  <c r="I50" i="6"/>
  <c r="L46" i="12"/>
  <c r="K46" i="12"/>
  <c r="J46" i="12"/>
  <c r="I46" i="12"/>
  <c r="M22" i="5"/>
  <c r="L22" i="5"/>
  <c r="K22" i="5"/>
  <c r="I22" i="5"/>
  <c r="J22" i="5"/>
  <c r="M30" i="5"/>
  <c r="L30" i="5"/>
  <c r="K30" i="5"/>
  <c r="J30" i="5"/>
  <c r="I30" i="5"/>
  <c r="M38" i="5"/>
  <c r="L38" i="5"/>
  <c r="K38" i="5"/>
  <c r="J38" i="5"/>
  <c r="I38" i="5"/>
  <c r="M46" i="5"/>
  <c r="L46" i="5"/>
  <c r="K46" i="5"/>
  <c r="I46" i="5"/>
  <c r="J46" i="5"/>
  <c r="K10" i="6"/>
  <c r="J10" i="6"/>
  <c r="I10" i="6"/>
  <c r="S10" i="6"/>
  <c r="Q10" i="6"/>
  <c r="R10" i="6"/>
  <c r="S25" i="6"/>
  <c r="Q25" i="6"/>
  <c r="R25" i="6"/>
  <c r="H53" i="12"/>
  <c r="L6" i="12"/>
  <c r="J6" i="12"/>
  <c r="I6" i="12"/>
  <c r="K6" i="12"/>
  <c r="T16" i="12"/>
  <c r="V16" i="12"/>
  <c r="S16" i="12"/>
  <c r="T17" i="12"/>
  <c r="S17" i="12"/>
  <c r="V17" i="12"/>
  <c r="K34" i="12"/>
  <c r="J34" i="12"/>
  <c r="L34" i="12"/>
  <c r="I34" i="12"/>
  <c r="L44" i="12"/>
  <c r="K44" i="12"/>
  <c r="J44" i="12"/>
  <c r="I44" i="12"/>
  <c r="J13" i="14"/>
  <c r="I13" i="14"/>
  <c r="Q46" i="18"/>
  <c r="L10" i="5"/>
  <c r="K10" i="5"/>
  <c r="J10" i="5"/>
  <c r="I10" i="5"/>
  <c r="M10" i="5"/>
  <c r="V22" i="12"/>
  <c r="T22" i="12"/>
  <c r="S22" i="12"/>
  <c r="J26" i="12"/>
  <c r="I26" i="12"/>
  <c r="K26" i="12"/>
  <c r="L26" i="12"/>
  <c r="K31" i="12"/>
  <c r="J31" i="12"/>
  <c r="I31" i="12"/>
  <c r="L31" i="12"/>
  <c r="W9" i="13"/>
  <c r="V9" i="13"/>
  <c r="U9" i="13"/>
  <c r="I114" i="14"/>
  <c r="J114" i="14"/>
  <c r="K7" i="5"/>
  <c r="J7" i="5"/>
  <c r="I7" i="5"/>
  <c r="M7" i="5"/>
  <c r="L7" i="5"/>
  <c r="K15" i="5"/>
  <c r="J15" i="5"/>
  <c r="I15" i="5"/>
  <c r="M15" i="5"/>
  <c r="L15" i="5"/>
  <c r="J55" i="14"/>
  <c r="I55" i="14"/>
  <c r="J75" i="14"/>
  <c r="I75" i="14"/>
  <c r="J138" i="14"/>
  <c r="I138" i="14"/>
  <c r="K13" i="12"/>
  <c r="J13" i="12"/>
  <c r="L13" i="12"/>
  <c r="I13" i="12"/>
  <c r="K23" i="12"/>
  <c r="J23" i="12"/>
  <c r="I23" i="12"/>
  <c r="L23" i="12"/>
  <c r="J45" i="14"/>
  <c r="I45" i="14"/>
  <c r="J76" i="14"/>
  <c r="I76" i="14"/>
  <c r="J39" i="16"/>
  <c r="K39" i="16"/>
  <c r="I39" i="16"/>
  <c r="L10" i="12"/>
  <c r="J10" i="12"/>
  <c r="I10" i="12"/>
  <c r="K10" i="12"/>
  <c r="T20" i="12"/>
  <c r="S20" i="12"/>
  <c r="V20" i="12"/>
  <c r="L52" i="12"/>
  <c r="K52" i="12"/>
  <c r="J52" i="12"/>
  <c r="I52" i="12"/>
  <c r="V54" i="12"/>
  <c r="T54" i="12"/>
  <c r="S54" i="12"/>
  <c r="W10" i="13"/>
  <c r="V10" i="13"/>
  <c r="U10" i="13"/>
  <c r="J83" i="17"/>
  <c r="H91" i="17"/>
  <c r="I83" i="17"/>
  <c r="X17" i="18"/>
  <c r="H55" i="12"/>
  <c r="L8" i="12"/>
  <c r="J8" i="12"/>
  <c r="I8" i="12"/>
  <c r="K8" i="12"/>
  <c r="T18" i="12"/>
  <c r="S18" i="12"/>
  <c r="V18" i="12"/>
  <c r="T19" i="12"/>
  <c r="S19" i="12"/>
  <c r="V19" i="12"/>
  <c r="K25" i="12"/>
  <c r="J25" i="12"/>
  <c r="I25" i="12"/>
  <c r="L25" i="12"/>
  <c r="V28" i="12"/>
  <c r="T28" i="12"/>
  <c r="S28" i="12"/>
  <c r="V46" i="12"/>
  <c r="T46" i="12"/>
  <c r="S46" i="12"/>
  <c r="J58" i="14"/>
  <c r="I58" i="14"/>
  <c r="J91" i="14"/>
  <c r="I91" i="14"/>
  <c r="J125" i="14"/>
  <c r="I125" i="14"/>
  <c r="J33" i="14"/>
  <c r="I33" i="14"/>
  <c r="J36" i="14"/>
  <c r="I36" i="14"/>
  <c r="J68" i="14"/>
  <c r="I68" i="14"/>
  <c r="J71" i="14"/>
  <c r="I71" i="14"/>
  <c r="H79" i="14"/>
  <c r="J88" i="14"/>
  <c r="I88" i="14"/>
  <c r="J141" i="14"/>
  <c r="I141" i="14"/>
  <c r="H149" i="14"/>
  <c r="J151" i="14"/>
  <c r="I151" i="14"/>
  <c r="V13" i="12"/>
  <c r="S13" i="12"/>
  <c r="T13" i="12"/>
  <c r="L15" i="12"/>
  <c r="K15" i="12"/>
  <c r="I15" i="12"/>
  <c r="J15" i="12"/>
  <c r="L17" i="12"/>
  <c r="K17" i="12"/>
  <c r="I17" i="12"/>
  <c r="J17" i="12"/>
  <c r="L19" i="12"/>
  <c r="K19" i="12"/>
  <c r="I19" i="12"/>
  <c r="J19" i="12"/>
  <c r="L21" i="12"/>
  <c r="K21" i="12"/>
  <c r="I21" i="12"/>
  <c r="J21" i="12"/>
  <c r="L22" i="12"/>
  <c r="K22" i="12"/>
  <c r="I22" i="12"/>
  <c r="J22" i="12"/>
  <c r="V24" i="12"/>
  <c r="S24" i="12"/>
  <c r="T24" i="12"/>
  <c r="K27" i="12"/>
  <c r="J27" i="12"/>
  <c r="I27" i="12"/>
  <c r="L27" i="12"/>
  <c r="U16" i="13"/>
  <c r="W16" i="13"/>
  <c r="V16" i="13"/>
  <c r="J46" i="14"/>
  <c r="I46" i="14"/>
  <c r="J49" i="14"/>
  <c r="I49" i="14"/>
  <c r="J85" i="14"/>
  <c r="I85" i="14"/>
  <c r="H93" i="14"/>
  <c r="J106" i="14"/>
  <c r="I106" i="14"/>
  <c r="X17" i="15"/>
  <c r="Y17" i="15"/>
  <c r="W17" i="15"/>
  <c r="T6" i="12"/>
  <c r="V6" i="12"/>
  <c r="S6" i="12"/>
  <c r="K12" i="12"/>
  <c r="J12" i="12"/>
  <c r="L12" i="12"/>
  <c r="I12" i="12"/>
  <c r="W13" i="13"/>
  <c r="V13" i="13"/>
  <c r="U13" i="13"/>
  <c r="W14" i="13"/>
  <c r="V14" i="13"/>
  <c r="U14" i="13"/>
  <c r="J12" i="14"/>
  <c r="I12" i="14"/>
  <c r="J50" i="14"/>
  <c r="I50" i="14"/>
  <c r="J54" i="14"/>
  <c r="I54" i="14"/>
  <c r="I31" i="18"/>
  <c r="J90" i="16"/>
  <c r="I90" i="16"/>
  <c r="I14" i="14"/>
  <c r="J14" i="14"/>
  <c r="J20" i="14"/>
  <c r="I20" i="14"/>
  <c r="J25" i="14"/>
  <c r="I25" i="14"/>
  <c r="J28" i="14"/>
  <c r="I28" i="14"/>
  <c r="J59" i="14"/>
  <c r="I59" i="14"/>
  <c r="J62" i="14"/>
  <c r="I62" i="14"/>
  <c r="J83" i="14"/>
  <c r="I83" i="14"/>
  <c r="I116" i="14"/>
  <c r="J116" i="14"/>
  <c r="J158" i="14"/>
  <c r="I158" i="14"/>
  <c r="L11" i="12"/>
  <c r="I11" i="12"/>
  <c r="K11" i="12"/>
  <c r="J11" i="12"/>
  <c r="L16" i="12"/>
  <c r="I16" i="12"/>
  <c r="K16" i="12"/>
  <c r="J16" i="12"/>
  <c r="L18" i="12"/>
  <c r="I18" i="12"/>
  <c r="K18" i="12"/>
  <c r="J18" i="12"/>
  <c r="L20" i="12"/>
  <c r="I20" i="12"/>
  <c r="K20" i="12"/>
  <c r="J20" i="12"/>
  <c r="W17" i="13"/>
  <c r="U17" i="13"/>
  <c r="V17" i="13"/>
  <c r="W18" i="13"/>
  <c r="V18" i="13"/>
  <c r="U18" i="13"/>
  <c r="J29" i="14"/>
  <c r="I29" i="14"/>
  <c r="H37" i="14"/>
  <c r="J32" i="14"/>
  <c r="I32" i="14"/>
  <c r="J63" i="14"/>
  <c r="I63" i="14"/>
  <c r="J67" i="14"/>
  <c r="I67" i="14"/>
  <c r="J124" i="14"/>
  <c r="I124" i="14"/>
  <c r="J11" i="14"/>
  <c r="I11" i="14"/>
  <c r="J18" i="14"/>
  <c r="I18" i="14"/>
  <c r="J82" i="14"/>
  <c r="I82" i="14"/>
  <c r="J90" i="14"/>
  <c r="I90" i="14"/>
  <c r="J96" i="14"/>
  <c r="I96" i="14"/>
  <c r="J98" i="14"/>
  <c r="I98" i="14"/>
  <c r="J100" i="14"/>
  <c r="I100" i="14"/>
  <c r="J102" i="14"/>
  <c r="I102" i="14"/>
  <c r="J112" i="14"/>
  <c r="I112" i="14"/>
  <c r="L15" i="15"/>
  <c r="K15" i="15"/>
  <c r="J15" i="15"/>
  <c r="I15" i="15"/>
  <c r="M15" i="15"/>
  <c r="J34" i="15"/>
  <c r="M34" i="15"/>
  <c r="K34" i="15"/>
  <c r="L34" i="15"/>
  <c r="I34" i="15"/>
  <c r="J129" i="15"/>
  <c r="I129" i="15"/>
  <c r="M129" i="15"/>
  <c r="K129" i="15"/>
  <c r="L129" i="15"/>
  <c r="J159" i="16"/>
  <c r="I159" i="16"/>
  <c r="V13" i="17"/>
  <c r="T21" i="17"/>
  <c r="U13" i="17"/>
  <c r="J27" i="14"/>
  <c r="I27" i="14"/>
  <c r="J31" i="14"/>
  <c r="I31" i="14"/>
  <c r="J35" i="14"/>
  <c r="I35" i="14"/>
  <c r="J40" i="14"/>
  <c r="I40" i="14"/>
  <c r="J44" i="14"/>
  <c r="I44" i="14"/>
  <c r="J48" i="14"/>
  <c r="I48" i="14"/>
  <c r="J53" i="14"/>
  <c r="I53" i="14"/>
  <c r="J57" i="14"/>
  <c r="I57" i="14"/>
  <c r="H65" i="14"/>
  <c r="J61" i="14"/>
  <c r="I61" i="14"/>
  <c r="J70" i="14"/>
  <c r="I70" i="14"/>
  <c r="J74" i="14"/>
  <c r="I74" i="14"/>
  <c r="J78" i="14"/>
  <c r="I78" i="14"/>
  <c r="J87" i="14"/>
  <c r="I87" i="14"/>
  <c r="J142" i="14"/>
  <c r="I142" i="14"/>
  <c r="M51" i="15"/>
  <c r="L51" i="15"/>
  <c r="J51" i="15"/>
  <c r="K51" i="15"/>
  <c r="I51" i="15"/>
  <c r="M68" i="15"/>
  <c r="L68" i="15"/>
  <c r="J68" i="15"/>
  <c r="I68" i="15"/>
  <c r="K68" i="15"/>
  <c r="L122" i="15"/>
  <c r="M122" i="15"/>
  <c r="J122" i="15"/>
  <c r="K122" i="15"/>
  <c r="I122" i="15"/>
  <c r="K100" i="16"/>
  <c r="J100" i="16"/>
  <c r="I100" i="16"/>
  <c r="J48" i="17"/>
  <c r="I48" i="17"/>
  <c r="J131" i="17"/>
  <c r="I131" i="17"/>
  <c r="J17" i="14"/>
  <c r="I17" i="14"/>
  <c r="J21" i="14"/>
  <c r="I21" i="14"/>
  <c r="J84" i="14"/>
  <c r="I84" i="14"/>
  <c r="J92" i="14"/>
  <c r="I92" i="14"/>
  <c r="J115" i="14"/>
  <c r="I115" i="14"/>
  <c r="J129" i="14"/>
  <c r="I129" i="14"/>
  <c r="J132" i="14"/>
  <c r="I132" i="14"/>
  <c r="L96" i="15"/>
  <c r="M96" i="15"/>
  <c r="K96" i="15"/>
  <c r="J96" i="15"/>
  <c r="I96" i="15"/>
  <c r="L114" i="15"/>
  <c r="K114" i="15"/>
  <c r="I114" i="15"/>
  <c r="J114" i="15"/>
  <c r="M114" i="15"/>
  <c r="L123" i="15"/>
  <c r="K123" i="15"/>
  <c r="I123" i="15"/>
  <c r="M123" i="15"/>
  <c r="J123" i="15"/>
  <c r="X38" i="18"/>
  <c r="I16" i="14"/>
  <c r="J16" i="14"/>
  <c r="J26" i="14"/>
  <c r="I26" i="14"/>
  <c r="J30" i="14"/>
  <c r="I30" i="14"/>
  <c r="J34" i="14"/>
  <c r="I34" i="14"/>
  <c r="J39" i="14"/>
  <c r="I39" i="14"/>
  <c r="J43" i="14"/>
  <c r="I43" i="14"/>
  <c r="H51" i="14"/>
  <c r="J47" i="14"/>
  <c r="I47" i="14"/>
  <c r="J56" i="14"/>
  <c r="I56" i="14"/>
  <c r="J60" i="14"/>
  <c r="I60" i="14"/>
  <c r="J64" i="14"/>
  <c r="I64" i="14"/>
  <c r="J69" i="14"/>
  <c r="I69" i="14"/>
  <c r="J73" i="14"/>
  <c r="I73" i="14"/>
  <c r="J77" i="14"/>
  <c r="I77" i="14"/>
  <c r="J81" i="14"/>
  <c r="I81" i="14"/>
  <c r="J89" i="14"/>
  <c r="I89" i="14"/>
  <c r="I105" i="14"/>
  <c r="J105" i="14"/>
  <c r="L37" i="15"/>
  <c r="M37" i="15"/>
  <c r="K37" i="15"/>
  <c r="J37" i="15"/>
  <c r="I37" i="15"/>
  <c r="L44" i="15"/>
  <c r="M44" i="15"/>
  <c r="K44" i="15"/>
  <c r="I44" i="15"/>
  <c r="J44" i="15"/>
  <c r="L53" i="15"/>
  <c r="M53" i="15"/>
  <c r="J53" i="15"/>
  <c r="K53" i="15"/>
  <c r="I53" i="15"/>
  <c r="M159" i="15"/>
  <c r="K159" i="15"/>
  <c r="L159" i="15"/>
  <c r="I159" i="15"/>
  <c r="J159" i="15"/>
  <c r="J73" i="17"/>
  <c r="I73" i="17"/>
  <c r="K139" i="17"/>
  <c r="H147" i="17"/>
  <c r="J139" i="17"/>
  <c r="I139" i="17"/>
  <c r="H23" i="14"/>
  <c r="I15" i="14"/>
  <c r="J15" i="14"/>
  <c r="J19" i="14"/>
  <c r="I19" i="14"/>
  <c r="J86" i="14"/>
  <c r="I86" i="14"/>
  <c r="J95" i="14"/>
  <c r="I95" i="14"/>
  <c r="J97" i="14"/>
  <c r="I97" i="14"/>
  <c r="J99" i="14"/>
  <c r="I99" i="14"/>
  <c r="H107" i="14"/>
  <c r="J101" i="14"/>
  <c r="I101" i="14"/>
  <c r="J103" i="14"/>
  <c r="I103" i="14"/>
  <c r="J120" i="14"/>
  <c r="I120" i="14"/>
  <c r="J133" i="14"/>
  <c r="I133" i="14"/>
  <c r="J146" i="14"/>
  <c r="I146" i="14"/>
  <c r="M25" i="15"/>
  <c r="L25" i="15"/>
  <c r="K25" i="15"/>
  <c r="I25" i="15"/>
  <c r="J25" i="15"/>
  <c r="K33" i="16"/>
  <c r="J33" i="16"/>
  <c r="I33" i="16"/>
  <c r="K48" i="16"/>
  <c r="I48" i="16"/>
  <c r="J48" i="16"/>
  <c r="K18" i="17"/>
  <c r="J18" i="17"/>
  <c r="I18" i="17"/>
  <c r="J109" i="14"/>
  <c r="I109" i="14"/>
  <c r="J117" i="14"/>
  <c r="I117" i="14"/>
  <c r="J126" i="14"/>
  <c r="I126" i="14"/>
  <c r="J134" i="14"/>
  <c r="I134" i="14"/>
  <c r="I143" i="14"/>
  <c r="J143" i="14"/>
  <c r="J152" i="14"/>
  <c r="I152" i="14"/>
  <c r="H9" i="16"/>
  <c r="K108" i="16" s="1"/>
  <c r="I10" i="16"/>
  <c r="J10" i="16"/>
  <c r="J68" i="16"/>
  <c r="I68" i="16"/>
  <c r="J142" i="16"/>
  <c r="I142" i="16"/>
  <c r="K56" i="17"/>
  <c r="J56" i="17"/>
  <c r="I56" i="17"/>
  <c r="I123" i="14"/>
  <c r="J123" i="14"/>
  <c r="I131" i="14"/>
  <c r="J131" i="14"/>
  <c r="I140" i="14"/>
  <c r="J140" i="14"/>
  <c r="I148" i="14"/>
  <c r="J148" i="14"/>
  <c r="I160" i="14"/>
  <c r="J160" i="14"/>
  <c r="I162" i="14"/>
  <c r="J162" i="14"/>
  <c r="Y19" i="15"/>
  <c r="X19" i="15"/>
  <c r="W19" i="15"/>
  <c r="I18" i="16"/>
  <c r="J18" i="16"/>
  <c r="J85" i="16"/>
  <c r="I85" i="16"/>
  <c r="K152" i="16"/>
  <c r="J152" i="16"/>
  <c r="I152" i="16"/>
  <c r="J10" i="17"/>
  <c r="H9" i="17"/>
  <c r="K83" i="17" s="1"/>
  <c r="I10" i="17"/>
  <c r="K66" i="17"/>
  <c r="J66" i="17"/>
  <c r="H65" i="17"/>
  <c r="I66" i="17"/>
  <c r="X81" i="18"/>
  <c r="J104" i="14"/>
  <c r="I104" i="14"/>
  <c r="J113" i="14"/>
  <c r="H121" i="14"/>
  <c r="I113" i="14"/>
  <c r="J130" i="14"/>
  <c r="I130" i="14"/>
  <c r="J139" i="14"/>
  <c r="I139" i="14"/>
  <c r="J147" i="14"/>
  <c r="I147" i="14"/>
  <c r="K11" i="16"/>
  <c r="J11" i="16"/>
  <c r="I11" i="16"/>
  <c r="J56" i="16"/>
  <c r="K56" i="16"/>
  <c r="I56" i="16"/>
  <c r="K66" i="16"/>
  <c r="H65" i="16"/>
  <c r="I66" i="16"/>
  <c r="J66" i="16"/>
  <c r="H107" i="16"/>
  <c r="J108" i="16"/>
  <c r="I108" i="16"/>
  <c r="K90" i="17"/>
  <c r="J90" i="17"/>
  <c r="I90" i="17"/>
  <c r="X28" i="18"/>
  <c r="I111" i="14"/>
  <c r="J111" i="14"/>
  <c r="I119" i="14"/>
  <c r="J119" i="14"/>
  <c r="I128" i="14"/>
  <c r="J128" i="14"/>
  <c r="I137" i="14"/>
  <c r="J137" i="14"/>
  <c r="I145" i="14"/>
  <c r="J145" i="14"/>
  <c r="I154" i="14"/>
  <c r="J154" i="14"/>
  <c r="J157" i="14"/>
  <c r="I157" i="14"/>
  <c r="K31" i="16"/>
  <c r="I31" i="16"/>
  <c r="J31" i="16"/>
  <c r="H133" i="16"/>
  <c r="K125" i="16"/>
  <c r="J125" i="16"/>
  <c r="I125" i="16"/>
  <c r="K39" i="17"/>
  <c r="J39" i="17"/>
  <c r="I39" i="17"/>
  <c r="K108" i="17"/>
  <c r="H107" i="17"/>
  <c r="J108" i="17"/>
  <c r="I108" i="17"/>
  <c r="J22" i="14"/>
  <c r="I22" i="14"/>
  <c r="I110" i="14"/>
  <c r="J110" i="14"/>
  <c r="I118" i="14"/>
  <c r="J118" i="14"/>
  <c r="H135" i="14"/>
  <c r="I127" i="14"/>
  <c r="J127" i="14"/>
  <c r="I144" i="14"/>
  <c r="J144" i="14"/>
  <c r="I153" i="14"/>
  <c r="J153" i="14"/>
  <c r="J161" i="14"/>
  <c r="I161" i="14"/>
  <c r="K19" i="16"/>
  <c r="J19" i="16"/>
  <c r="I19" i="16"/>
  <c r="J73" i="16"/>
  <c r="I73" i="16"/>
  <c r="K83" i="16"/>
  <c r="H91" i="16"/>
  <c r="I83" i="16"/>
  <c r="J83" i="16"/>
  <c r="K117" i="16"/>
  <c r="J117" i="16"/>
  <c r="I117" i="16"/>
  <c r="K31" i="17"/>
  <c r="J31" i="17"/>
  <c r="I31" i="17"/>
  <c r="K100" i="17"/>
  <c r="J100" i="17"/>
  <c r="I100" i="17"/>
  <c r="I159" i="14"/>
  <c r="J159" i="14"/>
  <c r="K158" i="16"/>
  <c r="J158" i="16"/>
  <c r="I158" i="16"/>
  <c r="K24" i="16"/>
  <c r="J24" i="16"/>
  <c r="H23" i="16"/>
  <c r="I24" i="16"/>
  <c r="K41" i="16"/>
  <c r="J41" i="16"/>
  <c r="H49" i="16"/>
  <c r="I41" i="16"/>
  <c r="K58" i="16"/>
  <c r="J58" i="16"/>
  <c r="I58" i="16"/>
  <c r="K75" i="16"/>
  <c r="J75" i="16"/>
  <c r="I75" i="16"/>
  <c r="K110" i="16"/>
  <c r="J110" i="16"/>
  <c r="I110" i="16"/>
  <c r="K127" i="16"/>
  <c r="J127" i="16"/>
  <c r="I127" i="16"/>
  <c r="K144" i="16"/>
  <c r="J144" i="16"/>
  <c r="I144" i="16"/>
  <c r="K24" i="17"/>
  <c r="J24" i="17"/>
  <c r="I24" i="17"/>
  <c r="H23" i="17"/>
  <c r="K41" i="17"/>
  <c r="J41" i="17"/>
  <c r="I41" i="17"/>
  <c r="H49" i="17"/>
  <c r="K58" i="17"/>
  <c r="J58" i="17"/>
  <c r="I58" i="17"/>
  <c r="K75" i="17"/>
  <c r="J75" i="17"/>
  <c r="I75" i="17"/>
  <c r="K110" i="17"/>
  <c r="J110" i="17"/>
  <c r="I110" i="17"/>
  <c r="K137" i="17"/>
  <c r="J137" i="17"/>
  <c r="I137" i="17"/>
  <c r="K150" i="17"/>
  <c r="I150" i="17"/>
  <c r="H149" i="17"/>
  <c r="J150" i="17"/>
  <c r="X47" i="18"/>
  <c r="X69" i="18"/>
  <c r="K102" i="16"/>
  <c r="J102" i="16"/>
  <c r="I102" i="16"/>
  <c r="K137" i="16"/>
  <c r="J137" i="16"/>
  <c r="I137" i="16"/>
  <c r="K154" i="16"/>
  <c r="J154" i="16"/>
  <c r="I154" i="16"/>
  <c r="K156" i="17"/>
  <c r="J156" i="17"/>
  <c r="I156" i="17"/>
  <c r="K13" i="17"/>
  <c r="J13" i="17"/>
  <c r="I13" i="17"/>
  <c r="H21" i="17"/>
  <c r="H37" i="17"/>
  <c r="K38" i="17"/>
  <c r="J38" i="17"/>
  <c r="I38" i="17"/>
  <c r="H63" i="17"/>
  <c r="K55" i="17"/>
  <c r="J55" i="17"/>
  <c r="I55" i="17"/>
  <c r="K72" i="17"/>
  <c r="J72" i="17"/>
  <c r="I72" i="17"/>
  <c r="K89" i="17"/>
  <c r="J89" i="17"/>
  <c r="I89" i="17"/>
  <c r="J140" i="17"/>
  <c r="K140" i="17"/>
  <c r="I140" i="17"/>
  <c r="W22" i="18"/>
  <c r="X23" i="18"/>
  <c r="X55" i="18"/>
  <c r="Y9" i="15"/>
  <c r="X9" i="15"/>
  <c r="W9" i="15"/>
  <c r="K30" i="16"/>
  <c r="J30" i="16"/>
  <c r="I30" i="16"/>
  <c r="K47" i="16"/>
  <c r="J47" i="16"/>
  <c r="I47" i="16"/>
  <c r="K82" i="16"/>
  <c r="J82" i="16"/>
  <c r="I82" i="16"/>
  <c r="K99" i="16"/>
  <c r="J99" i="16"/>
  <c r="I99" i="16"/>
  <c r="K116" i="16"/>
  <c r="J116" i="16"/>
  <c r="I116" i="16"/>
  <c r="K151" i="16"/>
  <c r="J151" i="16"/>
  <c r="I151" i="16"/>
  <c r="K30" i="17"/>
  <c r="J30" i="17"/>
  <c r="I30" i="17"/>
  <c r="K47" i="17"/>
  <c r="J47" i="17"/>
  <c r="I47" i="17"/>
  <c r="K82" i="17"/>
  <c r="J82" i="17"/>
  <c r="I82" i="17"/>
  <c r="K99" i="17"/>
  <c r="J99" i="17"/>
  <c r="I99" i="17"/>
  <c r="K132" i="17"/>
  <c r="I132" i="17"/>
  <c r="J132" i="17"/>
  <c r="K145" i="17"/>
  <c r="J145" i="17"/>
  <c r="I145" i="17"/>
  <c r="W20" i="18"/>
  <c r="X12" i="18"/>
  <c r="Y65" i="18"/>
  <c r="W64" i="18"/>
  <c r="X65" i="18"/>
  <c r="I156" i="14"/>
  <c r="J156" i="14"/>
  <c r="K14" i="16"/>
  <c r="J14" i="16"/>
  <c r="I14" i="16"/>
  <c r="K40" i="16"/>
  <c r="J40" i="16"/>
  <c r="I40" i="16"/>
  <c r="K57" i="16"/>
  <c r="J57" i="16"/>
  <c r="I57" i="16"/>
  <c r="K74" i="16"/>
  <c r="J74" i="16"/>
  <c r="I74" i="16"/>
  <c r="K109" i="16"/>
  <c r="J109" i="16"/>
  <c r="I109" i="16"/>
  <c r="K126" i="16"/>
  <c r="J126" i="16"/>
  <c r="I126" i="16"/>
  <c r="K143" i="16"/>
  <c r="J143" i="16"/>
  <c r="I143" i="16"/>
  <c r="K160" i="16"/>
  <c r="J160" i="16"/>
  <c r="I160" i="16"/>
  <c r="K14" i="17"/>
  <c r="J14" i="17"/>
  <c r="I14" i="17"/>
  <c r="K40" i="17"/>
  <c r="J40" i="17"/>
  <c r="I40" i="17"/>
  <c r="K57" i="17"/>
  <c r="J57" i="17"/>
  <c r="I57" i="17"/>
  <c r="K74" i="17"/>
  <c r="J74" i="17"/>
  <c r="I74" i="17"/>
  <c r="K109" i="17"/>
  <c r="J109" i="17"/>
  <c r="I109" i="17"/>
  <c r="K138" i="17"/>
  <c r="J138" i="17"/>
  <c r="I138" i="17"/>
  <c r="J157" i="17"/>
  <c r="K157" i="17"/>
  <c r="I157" i="17"/>
  <c r="X43" i="18"/>
  <c r="X54" i="18"/>
  <c r="W62" i="18"/>
  <c r="H163" i="14"/>
  <c r="J155" i="14"/>
  <c r="I155" i="14"/>
  <c r="K32" i="16"/>
  <c r="J32" i="16"/>
  <c r="I32" i="16"/>
  <c r="K67" i="16"/>
  <c r="J67" i="16"/>
  <c r="I67" i="16"/>
  <c r="K84" i="16"/>
  <c r="J84" i="16"/>
  <c r="I84" i="16"/>
  <c r="K101" i="16"/>
  <c r="J101" i="16"/>
  <c r="I101" i="16"/>
  <c r="K118" i="16"/>
  <c r="J118" i="16"/>
  <c r="I118" i="16"/>
  <c r="K136" i="16"/>
  <c r="J136" i="16"/>
  <c r="I136" i="16"/>
  <c r="H135" i="16"/>
  <c r="K153" i="16"/>
  <c r="J153" i="16"/>
  <c r="I153" i="16"/>
  <c r="H161" i="16"/>
  <c r="K32" i="17"/>
  <c r="J32" i="17"/>
  <c r="I32" i="17"/>
  <c r="K67" i="17"/>
  <c r="J67" i="17"/>
  <c r="I67" i="17"/>
  <c r="K84" i="17"/>
  <c r="J84" i="17"/>
  <c r="I84" i="17"/>
  <c r="K101" i="17"/>
  <c r="J101" i="17"/>
  <c r="I101" i="17"/>
  <c r="K130" i="17"/>
  <c r="J130" i="17"/>
  <c r="I130" i="17"/>
  <c r="J160" i="17"/>
  <c r="I160" i="17"/>
  <c r="K160" i="17"/>
  <c r="X11" i="18"/>
  <c r="X31" i="18"/>
  <c r="Y112" i="18"/>
  <c r="X112" i="18"/>
  <c r="X157" i="18"/>
  <c r="K23" i="22"/>
  <c r="J23" i="22"/>
  <c r="L23" i="22"/>
  <c r="Y11" i="15"/>
  <c r="X11" i="15"/>
  <c r="W11" i="15"/>
  <c r="K15" i="16"/>
  <c r="J15" i="16"/>
  <c r="I15" i="16"/>
  <c r="K25" i="16"/>
  <c r="J25" i="16"/>
  <c r="I25" i="16"/>
  <c r="K42" i="16"/>
  <c r="J42" i="16"/>
  <c r="I42" i="16"/>
  <c r="K59" i="16"/>
  <c r="J59" i="16"/>
  <c r="I59" i="16"/>
  <c r="K76" i="16"/>
  <c r="J76" i="16"/>
  <c r="I76" i="16"/>
  <c r="K94" i="16"/>
  <c r="J94" i="16"/>
  <c r="I94" i="16"/>
  <c r="H93" i="16"/>
  <c r="K111" i="16"/>
  <c r="J111" i="16"/>
  <c r="I111" i="16"/>
  <c r="H119" i="16"/>
  <c r="K128" i="16"/>
  <c r="J128" i="16"/>
  <c r="I128" i="16"/>
  <c r="K145" i="16"/>
  <c r="J145" i="16"/>
  <c r="I145" i="16"/>
  <c r="K17" i="17"/>
  <c r="J17" i="17"/>
  <c r="I17" i="17"/>
  <c r="K29" i="17"/>
  <c r="I29" i="17"/>
  <c r="J29" i="17"/>
  <c r="K46" i="17"/>
  <c r="J46" i="17"/>
  <c r="I46" i="17"/>
  <c r="K81" i="17"/>
  <c r="J81" i="17"/>
  <c r="I81" i="17"/>
  <c r="K98" i="17"/>
  <c r="I98" i="17"/>
  <c r="J98" i="17"/>
  <c r="K146" i="17"/>
  <c r="I146" i="17"/>
  <c r="J146" i="17"/>
  <c r="K158" i="17"/>
  <c r="I158" i="17"/>
  <c r="J158" i="17"/>
  <c r="X143" i="18"/>
  <c r="X39" i="18"/>
  <c r="Y60" i="18"/>
  <c r="X60" i="18"/>
  <c r="X71" i="18"/>
  <c r="Y129" i="18"/>
  <c r="X129" i="18"/>
  <c r="X80" i="18"/>
  <c r="Y100" i="18"/>
  <c r="X100" i="18"/>
  <c r="X142" i="18"/>
  <c r="Y108" i="18"/>
  <c r="X108" i="18"/>
  <c r="W148" i="18"/>
  <c r="X149" i="18"/>
  <c r="X158" i="18"/>
  <c r="I61" i="21"/>
  <c r="H61" i="21"/>
  <c r="L126" i="22"/>
  <c r="K126" i="22"/>
  <c r="J126" i="22"/>
  <c r="Y86" i="18"/>
  <c r="X86" i="18"/>
  <c r="X97" i="18"/>
  <c r="Y117" i="18"/>
  <c r="X117" i="18"/>
  <c r="H63" i="21"/>
  <c r="I63" i="21"/>
  <c r="Y74" i="18"/>
  <c r="X74" i="18"/>
  <c r="W106" i="18"/>
  <c r="X107" i="18"/>
  <c r="W132" i="18"/>
  <c r="X124" i="18"/>
  <c r="Y116" i="18"/>
  <c r="X116" i="18"/>
  <c r="X159" i="18"/>
  <c r="X137" i="18"/>
  <c r="X139" i="18"/>
  <c r="Y141" i="18"/>
  <c r="X141" i="18"/>
  <c r="L113" i="22"/>
  <c r="K113" i="22"/>
  <c r="J113" i="22"/>
  <c r="X123" i="18"/>
  <c r="L159" i="22"/>
  <c r="J159" i="22"/>
  <c r="K159" i="22"/>
  <c r="L52" i="22"/>
  <c r="J52" i="22"/>
  <c r="K52" i="22"/>
  <c r="K57" i="22"/>
  <c r="J57" i="22"/>
  <c r="L57" i="22"/>
  <c r="L95" i="22"/>
  <c r="J95" i="22"/>
  <c r="K95" i="22"/>
  <c r="X26" i="18"/>
  <c r="W34" i="18"/>
  <c r="X37" i="18"/>
  <c r="W36" i="18"/>
  <c r="Y37" i="18"/>
  <c r="Y57" i="18"/>
  <c r="X57" i="18"/>
  <c r="X73" i="18"/>
  <c r="X89" i="18"/>
  <c r="X95" i="18"/>
  <c r="Y126" i="18"/>
  <c r="X126" i="18"/>
  <c r="X135" i="18"/>
  <c r="W134" i="18"/>
  <c r="Y156" i="18"/>
  <c r="X156" i="18"/>
  <c r="K53" i="22"/>
  <c r="J53" i="22"/>
  <c r="L53" i="22"/>
  <c r="L108" i="22"/>
  <c r="J108" i="22"/>
  <c r="K108" i="22"/>
  <c r="L156" i="22"/>
  <c r="K156" i="22"/>
  <c r="J156" i="22"/>
  <c r="J12" i="16"/>
  <c r="I12" i="16"/>
  <c r="K12" i="16"/>
  <c r="J16" i="16"/>
  <c r="I16" i="16"/>
  <c r="K16" i="16"/>
  <c r="J20" i="16"/>
  <c r="I20" i="16"/>
  <c r="K20" i="16"/>
  <c r="J27" i="16"/>
  <c r="I27" i="16"/>
  <c r="H35" i="16"/>
  <c r="K27" i="16"/>
  <c r="J44" i="16"/>
  <c r="I44" i="16"/>
  <c r="K44" i="16"/>
  <c r="J53" i="16"/>
  <c r="I53" i="16"/>
  <c r="K53" i="16"/>
  <c r="J61" i="16"/>
  <c r="I61" i="16"/>
  <c r="K61" i="16"/>
  <c r="J70" i="16"/>
  <c r="I70" i="16"/>
  <c r="K70" i="16"/>
  <c r="J87" i="16"/>
  <c r="I87" i="16"/>
  <c r="K87" i="16"/>
  <c r="J96" i="16"/>
  <c r="I96" i="16"/>
  <c r="K96" i="16"/>
  <c r="J104" i="16"/>
  <c r="I104" i="16"/>
  <c r="K104" i="16"/>
  <c r="J113" i="16"/>
  <c r="I113" i="16"/>
  <c r="K113" i="16"/>
  <c r="J122" i="16"/>
  <c r="I122" i="16"/>
  <c r="H121" i="16"/>
  <c r="K122" i="16"/>
  <c r="Y14" i="18"/>
  <c r="X14" i="18"/>
  <c r="Y30" i="18"/>
  <c r="X30" i="18"/>
  <c r="Y46" i="18"/>
  <c r="X46" i="18"/>
  <c r="Y52" i="18"/>
  <c r="X52" i="18"/>
  <c r="Y83" i="18"/>
  <c r="X83" i="18"/>
  <c r="Y99" i="18"/>
  <c r="X99" i="18"/>
  <c r="Y115" i="18"/>
  <c r="X115" i="18"/>
  <c r="Y121" i="18"/>
  <c r="X121" i="18"/>
  <c r="W120" i="18"/>
  <c r="X130" i="18"/>
  <c r="Y130" i="18"/>
  <c r="X102" i="19"/>
  <c r="Y102" i="19"/>
  <c r="L138" i="22"/>
  <c r="J138" i="22"/>
  <c r="K138" i="22"/>
  <c r="K28" i="26"/>
  <c r="I28" i="26"/>
  <c r="J28" i="26"/>
  <c r="Y9" i="18"/>
  <c r="X9" i="18"/>
  <c r="W8" i="18"/>
  <c r="Y81" i="18" s="1"/>
  <c r="X19" i="18"/>
  <c r="Y19" i="18"/>
  <c r="X40" i="18"/>
  <c r="Y40" i="18"/>
  <c r="W48" i="18"/>
  <c r="X56" i="18"/>
  <c r="Y56" i="18"/>
  <c r="Y72" i="18"/>
  <c r="X72" i="18"/>
  <c r="X88" i="18"/>
  <c r="Y88" i="18"/>
  <c r="X109" i="18"/>
  <c r="Y109" i="18"/>
  <c r="X125" i="18"/>
  <c r="Y125" i="18"/>
  <c r="L60" i="22"/>
  <c r="J60" i="22"/>
  <c r="K60" i="22"/>
  <c r="Y13" i="18"/>
  <c r="X13" i="18"/>
  <c r="Y29" i="18"/>
  <c r="X29" i="18"/>
  <c r="X45" i="18"/>
  <c r="Y45" i="18"/>
  <c r="Y66" i="18"/>
  <c r="X66" i="18"/>
  <c r="X82" i="18"/>
  <c r="Y82" i="18"/>
  <c r="W90" i="18"/>
  <c r="Y98" i="18"/>
  <c r="X98" i="18"/>
  <c r="Y103" i="18"/>
  <c r="X103" i="18"/>
  <c r="X114" i="18"/>
  <c r="Y114" i="18"/>
  <c r="L26" i="22"/>
  <c r="K26" i="22"/>
  <c r="J26" i="22"/>
  <c r="K31" i="22"/>
  <c r="J31" i="22"/>
  <c r="L31" i="22"/>
  <c r="W11" i="22"/>
  <c r="V11" i="22"/>
  <c r="X11" i="22"/>
  <c r="X13" i="22"/>
  <c r="W13" i="22"/>
  <c r="V13" i="22"/>
  <c r="U21" i="22"/>
  <c r="L73" i="22"/>
  <c r="J73" i="22"/>
  <c r="K73" i="22"/>
  <c r="L79" i="22"/>
  <c r="K79" i="22"/>
  <c r="J79" i="22"/>
  <c r="L103" i="22"/>
  <c r="J103" i="22"/>
  <c r="K103" i="22"/>
  <c r="L122" i="22"/>
  <c r="K122" i="22"/>
  <c r="J122" i="22"/>
  <c r="L129" i="22"/>
  <c r="J129" i="22"/>
  <c r="K129" i="22"/>
  <c r="L142" i="22"/>
  <c r="J142" i="22"/>
  <c r="K142" i="22"/>
  <c r="L160" i="22"/>
  <c r="K160" i="22"/>
  <c r="J160" i="22"/>
  <c r="I11" i="26"/>
  <c r="J11" i="26"/>
  <c r="K11" i="26"/>
  <c r="L16" i="22"/>
  <c r="J16" i="22"/>
  <c r="K16" i="22"/>
  <c r="W19" i="22"/>
  <c r="V19" i="22"/>
  <c r="X19" i="22"/>
  <c r="L47" i="22"/>
  <c r="K47" i="22"/>
  <c r="J47" i="22"/>
  <c r="L69" i="22"/>
  <c r="J69" i="22"/>
  <c r="I77" i="22"/>
  <c r="K69" i="22"/>
  <c r="L87" i="22"/>
  <c r="K87" i="22"/>
  <c r="J87" i="22"/>
  <c r="K97" i="26"/>
  <c r="J97" i="26"/>
  <c r="I97" i="26"/>
  <c r="K14" i="22"/>
  <c r="J14" i="22"/>
  <c r="L14" i="22"/>
  <c r="K27" i="22"/>
  <c r="J27" i="22"/>
  <c r="I35" i="22"/>
  <c r="L27" i="22"/>
  <c r="L56" i="22"/>
  <c r="K56" i="22"/>
  <c r="J56" i="22"/>
  <c r="L65" i="22"/>
  <c r="J65" i="22"/>
  <c r="K65" i="22"/>
  <c r="L83" i="22"/>
  <c r="K83" i="22"/>
  <c r="J83" i="22"/>
  <c r="I91" i="22"/>
  <c r="L99" i="22"/>
  <c r="J99" i="22"/>
  <c r="K99" i="22"/>
  <c r="L117" i="22"/>
  <c r="K117" i="22"/>
  <c r="J117" i="22"/>
  <c r="L152" i="22"/>
  <c r="K152" i="22"/>
  <c r="J152" i="22"/>
  <c r="L11" i="22"/>
  <c r="K11" i="22"/>
  <c r="J11" i="22"/>
  <c r="J88" i="26"/>
  <c r="K88" i="26"/>
  <c r="I88" i="26"/>
  <c r="K115" i="26"/>
  <c r="I115" i="26"/>
  <c r="J115" i="26"/>
  <c r="J148" i="26"/>
  <c r="K148" i="26"/>
  <c r="I148" i="26"/>
  <c r="J13" i="27"/>
  <c r="I13" i="27"/>
  <c r="K13" i="27"/>
  <c r="K78" i="27"/>
  <c r="J78" i="27"/>
  <c r="I78" i="27"/>
  <c r="K45" i="26"/>
  <c r="I45" i="26"/>
  <c r="J45" i="26"/>
  <c r="J142" i="26"/>
  <c r="K142" i="26"/>
  <c r="I142" i="26"/>
  <c r="K86" i="27"/>
  <c r="J86" i="27"/>
  <c r="I86" i="27"/>
  <c r="K96" i="28"/>
  <c r="H104" i="28"/>
  <c r="M96" i="28"/>
  <c r="L96" i="28"/>
  <c r="J96" i="28"/>
  <c r="I96" i="28"/>
  <c r="K13" i="26"/>
  <c r="J13" i="26"/>
  <c r="I13" i="26"/>
  <c r="K81" i="26"/>
  <c r="I81" i="26"/>
  <c r="J81" i="26"/>
  <c r="J123" i="26"/>
  <c r="K123" i="26"/>
  <c r="I123" i="26"/>
  <c r="K131" i="26"/>
  <c r="J131" i="26"/>
  <c r="I131" i="26"/>
  <c r="K47" i="26"/>
  <c r="J47" i="26"/>
  <c r="I47" i="26"/>
  <c r="J54" i="26"/>
  <c r="K54" i="26"/>
  <c r="I54" i="26"/>
  <c r="H62" i="26"/>
  <c r="K143" i="26"/>
  <c r="J143" i="26"/>
  <c r="I143" i="26"/>
  <c r="K30" i="26"/>
  <c r="J30" i="26"/>
  <c r="I30" i="26"/>
  <c r="K66" i="26"/>
  <c r="J66" i="26"/>
  <c r="I66" i="26"/>
  <c r="K100" i="26"/>
  <c r="J100" i="26"/>
  <c r="I100" i="26"/>
  <c r="K135" i="26"/>
  <c r="J135" i="26"/>
  <c r="I135" i="26"/>
  <c r="I149" i="26"/>
  <c r="K149" i="26"/>
  <c r="J149" i="26"/>
  <c r="K23" i="27"/>
  <c r="J23" i="27"/>
  <c r="I23" i="27"/>
  <c r="J31" i="27"/>
  <c r="I31" i="27"/>
  <c r="K31" i="27"/>
  <c r="K137" i="27"/>
  <c r="J137" i="27"/>
  <c r="I137" i="27"/>
  <c r="J154" i="27"/>
  <c r="I154" i="27"/>
  <c r="K154" i="27"/>
  <c r="L144" i="28"/>
  <c r="M144" i="28"/>
  <c r="K144" i="28"/>
  <c r="J144" i="28"/>
  <c r="I144" i="28"/>
  <c r="K46" i="26"/>
  <c r="J46" i="26"/>
  <c r="I46" i="26"/>
  <c r="J71" i="26"/>
  <c r="K71" i="26"/>
  <c r="I71" i="26"/>
  <c r="J106" i="26"/>
  <c r="K106" i="26"/>
  <c r="I106" i="26"/>
  <c r="J140" i="26"/>
  <c r="K140" i="26"/>
  <c r="I140" i="26"/>
  <c r="J144" i="26"/>
  <c r="I144" i="26"/>
  <c r="K144" i="26"/>
  <c r="K156" i="26"/>
  <c r="J156" i="26"/>
  <c r="I156" i="26"/>
  <c r="K41" i="27"/>
  <c r="J41" i="27"/>
  <c r="I41" i="27"/>
  <c r="K50" i="27"/>
  <c r="J50" i="27"/>
  <c r="I50" i="27"/>
  <c r="H90" i="27"/>
  <c r="K82" i="27"/>
  <c r="J82" i="27"/>
  <c r="I82" i="27"/>
  <c r="K12" i="26"/>
  <c r="H20" i="26"/>
  <c r="J12" i="26"/>
  <c r="I12" i="26"/>
  <c r="J37" i="26"/>
  <c r="I37" i="26"/>
  <c r="K37" i="26"/>
  <c r="K39" i="26"/>
  <c r="J39" i="26"/>
  <c r="I39" i="26"/>
  <c r="K64" i="26"/>
  <c r="I64" i="26"/>
  <c r="J64" i="26"/>
  <c r="K98" i="26"/>
  <c r="I98" i="26"/>
  <c r="J98" i="26"/>
  <c r="K17" i="27"/>
  <c r="J17" i="27"/>
  <c r="I17" i="27"/>
  <c r="J134" i="28"/>
  <c r="M134" i="28"/>
  <c r="L134" i="28"/>
  <c r="K134" i="28"/>
  <c r="I134" i="28"/>
  <c r="K14" i="26"/>
  <c r="J14" i="26"/>
  <c r="I14" i="26"/>
  <c r="K29" i="26"/>
  <c r="I29" i="26"/>
  <c r="J29" i="26"/>
  <c r="K31" i="26"/>
  <c r="J31" i="26"/>
  <c r="I31" i="26"/>
  <c r="K83" i="26"/>
  <c r="J83" i="26"/>
  <c r="I83" i="26"/>
  <c r="K117" i="26"/>
  <c r="J117" i="26"/>
  <c r="I117" i="26"/>
  <c r="K145" i="26"/>
  <c r="J145" i="26"/>
  <c r="I145" i="26"/>
  <c r="C160" i="26"/>
  <c r="K59" i="27"/>
  <c r="J59" i="27"/>
  <c r="I59" i="27"/>
  <c r="K68" i="27"/>
  <c r="J68" i="27"/>
  <c r="H76" i="27"/>
  <c r="I68" i="27"/>
  <c r="K100" i="27"/>
  <c r="J100" i="27"/>
  <c r="I100" i="27"/>
  <c r="M61" i="28"/>
  <c r="L61" i="28"/>
  <c r="K61" i="28"/>
  <c r="J61" i="28"/>
  <c r="I61" i="28"/>
  <c r="M36" i="28"/>
  <c r="L36" i="28"/>
  <c r="K36" i="28"/>
  <c r="J36" i="28"/>
  <c r="I36" i="28"/>
  <c r="M155" i="28"/>
  <c r="L155" i="28"/>
  <c r="K155" i="28"/>
  <c r="J155" i="28"/>
  <c r="I155" i="28"/>
  <c r="H15" i="30"/>
  <c r="L82" i="30"/>
  <c r="F120" i="30"/>
  <c r="L193" i="30"/>
  <c r="F9" i="33"/>
  <c r="K19" i="26"/>
  <c r="J19" i="26"/>
  <c r="I19" i="26"/>
  <c r="K22" i="26"/>
  <c r="J22" i="26"/>
  <c r="I22" i="26"/>
  <c r="K80" i="26"/>
  <c r="J80" i="26"/>
  <c r="I80" i="26"/>
  <c r="K114" i="26"/>
  <c r="J114" i="26"/>
  <c r="I114" i="26"/>
  <c r="C20" i="27"/>
  <c r="K142" i="27"/>
  <c r="J142" i="27"/>
  <c r="I142" i="27"/>
  <c r="J151" i="27"/>
  <c r="I151" i="27"/>
  <c r="K151" i="27"/>
  <c r="L8" i="28"/>
  <c r="I8" i="28"/>
  <c r="M8" i="28"/>
  <c r="K8" i="28"/>
  <c r="J8" i="28"/>
  <c r="L51" i="28"/>
  <c r="K51" i="28"/>
  <c r="J51" i="28"/>
  <c r="I51" i="28"/>
  <c r="M51" i="28"/>
  <c r="M79" i="28"/>
  <c r="L79" i="28"/>
  <c r="K79" i="28"/>
  <c r="J79" i="28"/>
  <c r="I79" i="28"/>
  <c r="K122" i="28"/>
  <c r="M122" i="28"/>
  <c r="L122" i="28"/>
  <c r="J122" i="28"/>
  <c r="I122" i="28"/>
  <c r="L18" i="30"/>
  <c r="L125" i="30"/>
  <c r="L252" i="30"/>
  <c r="F40" i="31"/>
  <c r="F84" i="33"/>
  <c r="F13" i="33"/>
  <c r="D34" i="27"/>
  <c r="K56" i="27"/>
  <c r="I56" i="27"/>
  <c r="J56" i="27"/>
  <c r="K74" i="27"/>
  <c r="I74" i="27"/>
  <c r="J74" i="27"/>
  <c r="K93" i="27"/>
  <c r="I93" i="27"/>
  <c r="J93" i="27"/>
  <c r="F104" i="27"/>
  <c r="K111" i="27"/>
  <c r="J111" i="27"/>
  <c r="I111" i="27"/>
  <c r="C132" i="27"/>
  <c r="K129" i="27"/>
  <c r="J129" i="27"/>
  <c r="I129" i="27"/>
  <c r="C20" i="28"/>
  <c r="L25" i="28"/>
  <c r="I25" i="28"/>
  <c r="M25" i="28"/>
  <c r="K25" i="28"/>
  <c r="J25" i="28"/>
  <c r="L33" i="28"/>
  <c r="K33" i="28"/>
  <c r="J33" i="28"/>
  <c r="I33" i="28"/>
  <c r="M33" i="28"/>
  <c r="J116" i="28"/>
  <c r="M116" i="28"/>
  <c r="L116" i="28"/>
  <c r="K116" i="28"/>
  <c r="I116" i="28"/>
  <c r="N77" i="30"/>
  <c r="F196" i="30"/>
  <c r="L219" i="30"/>
  <c r="K56" i="26"/>
  <c r="J56" i="26"/>
  <c r="I56" i="26"/>
  <c r="K73" i="26"/>
  <c r="J73" i="26"/>
  <c r="I73" i="26"/>
  <c r="K108" i="26"/>
  <c r="J108" i="26"/>
  <c r="I108" i="26"/>
  <c r="K125" i="26"/>
  <c r="J125" i="26"/>
  <c r="I125" i="26"/>
  <c r="K16" i="27"/>
  <c r="J16" i="27"/>
  <c r="I16" i="27"/>
  <c r="E34" i="27"/>
  <c r="G104" i="27"/>
  <c r="K99" i="27"/>
  <c r="J99" i="27"/>
  <c r="I99" i="27"/>
  <c r="K117" i="27"/>
  <c r="J117" i="27"/>
  <c r="I117" i="27"/>
  <c r="D132" i="27"/>
  <c r="K136" i="27"/>
  <c r="J136" i="27"/>
  <c r="I136" i="27"/>
  <c r="D20" i="28"/>
  <c r="G62" i="28"/>
  <c r="F9" i="30"/>
  <c r="L127" i="30"/>
  <c r="J147" i="30"/>
  <c r="K38" i="26"/>
  <c r="J38" i="26"/>
  <c r="I38" i="26"/>
  <c r="K55" i="26"/>
  <c r="J55" i="26"/>
  <c r="I55" i="26"/>
  <c r="K72" i="26"/>
  <c r="J72" i="26"/>
  <c r="I72" i="26"/>
  <c r="K89" i="26"/>
  <c r="J89" i="26"/>
  <c r="I89" i="26"/>
  <c r="K107" i="26"/>
  <c r="J107" i="26"/>
  <c r="I107" i="26"/>
  <c r="K124" i="26"/>
  <c r="J124" i="26"/>
  <c r="I124" i="26"/>
  <c r="H132" i="26"/>
  <c r="C146" i="26"/>
  <c r="F146" i="27"/>
  <c r="D20" i="27"/>
  <c r="K24" i="27"/>
  <c r="J24" i="27"/>
  <c r="I24" i="27"/>
  <c r="K42" i="27"/>
  <c r="J42" i="27"/>
  <c r="I42" i="27"/>
  <c r="K60" i="27"/>
  <c r="J60" i="27"/>
  <c r="I60" i="27"/>
  <c r="F118" i="27"/>
  <c r="K125" i="27"/>
  <c r="J125" i="27"/>
  <c r="I125" i="27"/>
  <c r="K143" i="27"/>
  <c r="J143" i="27"/>
  <c r="I143" i="27"/>
  <c r="N101" i="30"/>
  <c r="L152" i="30"/>
  <c r="J152" i="30"/>
  <c r="J166" i="30"/>
  <c r="H235" i="30"/>
  <c r="L284" i="30"/>
  <c r="H16" i="33"/>
  <c r="F56" i="33"/>
  <c r="K65" i="26"/>
  <c r="J65" i="26"/>
  <c r="I65" i="26"/>
  <c r="K82" i="26"/>
  <c r="J82" i="26"/>
  <c r="I82" i="26"/>
  <c r="H90" i="26"/>
  <c r="C104" i="26"/>
  <c r="K99" i="26"/>
  <c r="J99" i="26"/>
  <c r="I99" i="26"/>
  <c r="K116" i="26"/>
  <c r="J116" i="26"/>
  <c r="I116" i="26"/>
  <c r="K134" i="26"/>
  <c r="J134" i="26"/>
  <c r="I134" i="26"/>
  <c r="J157" i="26"/>
  <c r="I157" i="26"/>
  <c r="K157" i="26"/>
  <c r="G160" i="27"/>
  <c r="E20" i="27"/>
  <c r="K30" i="27"/>
  <c r="J30" i="27"/>
  <c r="I30" i="27"/>
  <c r="K67" i="27"/>
  <c r="J67" i="27"/>
  <c r="I67" i="27"/>
  <c r="K85" i="27"/>
  <c r="J85" i="27"/>
  <c r="I85" i="27"/>
  <c r="K103" i="27"/>
  <c r="J103" i="27"/>
  <c r="I103" i="27"/>
  <c r="G118" i="27"/>
  <c r="D146" i="27"/>
  <c r="G90" i="28"/>
  <c r="J20" i="30"/>
  <c r="L56" i="30"/>
  <c r="J121" i="30"/>
  <c r="H141" i="30"/>
  <c r="J186" i="30"/>
  <c r="H33" i="31"/>
  <c r="K23" i="26"/>
  <c r="J23" i="26"/>
  <c r="I23" i="26"/>
  <c r="K40" i="26"/>
  <c r="J40" i="26"/>
  <c r="I40" i="26"/>
  <c r="H48" i="26"/>
  <c r="C62" i="26"/>
  <c r="K57" i="26"/>
  <c r="J57" i="26"/>
  <c r="I57" i="26"/>
  <c r="K74" i="26"/>
  <c r="J74" i="26"/>
  <c r="I74" i="26"/>
  <c r="K92" i="26"/>
  <c r="J92" i="26"/>
  <c r="I92" i="26"/>
  <c r="K109" i="26"/>
  <c r="J109" i="26"/>
  <c r="I109" i="26"/>
  <c r="K126" i="26"/>
  <c r="J126" i="26"/>
  <c r="I126" i="26"/>
  <c r="J159" i="27"/>
  <c r="K159" i="27"/>
  <c r="I159" i="27"/>
  <c r="K9" i="27"/>
  <c r="J9" i="27"/>
  <c r="I9" i="27"/>
  <c r="C48" i="27"/>
  <c r="K73" i="27"/>
  <c r="J73" i="27"/>
  <c r="I73" i="27"/>
  <c r="K92" i="27"/>
  <c r="J92" i="27"/>
  <c r="I92" i="27"/>
  <c r="K110" i="27"/>
  <c r="J110" i="27"/>
  <c r="I110" i="27"/>
  <c r="H118" i="27"/>
  <c r="K128" i="27"/>
  <c r="J128" i="27"/>
  <c r="I128" i="27"/>
  <c r="E146" i="27"/>
  <c r="J14" i="30"/>
  <c r="D62" i="27"/>
  <c r="C160" i="27"/>
  <c r="D48" i="28"/>
  <c r="H12" i="30"/>
  <c r="N16" i="30"/>
  <c r="H21" i="30"/>
  <c r="J78" i="30"/>
  <c r="J84" i="30"/>
  <c r="F167" i="30"/>
  <c r="L173" i="30"/>
  <c r="J188" i="30"/>
  <c r="J213" i="30"/>
  <c r="J231" i="30"/>
  <c r="N273" i="30"/>
  <c r="F32" i="33"/>
  <c r="E62" i="27"/>
  <c r="E76" i="27"/>
  <c r="G20" i="28"/>
  <c r="H9" i="30"/>
  <c r="J54" i="30"/>
  <c r="F59" i="30"/>
  <c r="L78" i="30"/>
  <c r="H85" i="30"/>
  <c r="L97" i="30"/>
  <c r="N103" i="30"/>
  <c r="J123" i="30"/>
  <c r="H143" i="30"/>
  <c r="L175" i="30"/>
  <c r="H167" i="30"/>
  <c r="J215" i="30"/>
  <c r="N231" i="30"/>
  <c r="J274" i="30"/>
  <c r="F57" i="31"/>
  <c r="C90" i="27"/>
  <c r="C104" i="27"/>
  <c r="C34" i="28"/>
  <c r="D132" i="28"/>
  <c r="N13" i="30"/>
  <c r="J17" i="30"/>
  <c r="F36" i="30"/>
  <c r="J85" i="30"/>
  <c r="H175" i="30"/>
  <c r="F190" i="30"/>
  <c r="L217" i="30"/>
  <c r="J261" i="30"/>
  <c r="N276" i="30"/>
  <c r="J80" i="31"/>
  <c r="D90" i="27"/>
  <c r="D104" i="27"/>
  <c r="G76" i="28"/>
  <c r="L10" i="30"/>
  <c r="J18" i="30"/>
  <c r="L99" i="30"/>
  <c r="H124" i="30"/>
  <c r="F144" i="30"/>
  <c r="F163" i="30"/>
  <c r="H169" i="30"/>
  <c r="F192" i="30"/>
  <c r="H208" i="30"/>
  <c r="H217" i="30"/>
  <c r="F235" i="30"/>
  <c r="J252" i="30"/>
  <c r="H263" i="30"/>
  <c r="H278" i="30"/>
  <c r="J58" i="31"/>
  <c r="J12" i="30"/>
  <c r="J15" i="30"/>
  <c r="F31" i="30"/>
  <c r="N32" i="30"/>
  <c r="L34" i="30"/>
  <c r="J36" i="30"/>
  <c r="F38" i="30"/>
  <c r="F40" i="30"/>
  <c r="H42" i="30"/>
  <c r="L54" i="30"/>
  <c r="J76" i="30"/>
  <c r="L80" i="30"/>
  <c r="H98" i="30"/>
  <c r="J102" i="30"/>
  <c r="L109" i="30"/>
  <c r="J119" i="30"/>
  <c r="L123" i="30"/>
  <c r="L130" i="30"/>
  <c r="J143" i="30"/>
  <c r="F150" i="30"/>
  <c r="F165" i="30"/>
  <c r="F257" i="30"/>
  <c r="J278" i="30"/>
  <c r="J33" i="31"/>
  <c r="F35" i="33"/>
  <c r="L81" i="33"/>
  <c r="D34" i="28"/>
  <c r="G132" i="28"/>
  <c r="J11" i="30"/>
  <c r="J19" i="30"/>
  <c r="N31" i="30"/>
  <c r="J33" i="30"/>
  <c r="H35" i="30"/>
  <c r="F37" i="30"/>
  <c r="N38" i="30"/>
  <c r="F43" i="30"/>
  <c r="H53" i="30"/>
  <c r="N59" i="30"/>
  <c r="J64" i="30"/>
  <c r="L76" i="30"/>
  <c r="J98" i="30"/>
  <c r="H122" i="30"/>
  <c r="F129" i="30"/>
  <c r="F142" i="30"/>
  <c r="L148" i="30"/>
  <c r="J153" i="30"/>
  <c r="H165" i="30"/>
  <c r="J172" i="30"/>
  <c r="N186" i="30"/>
  <c r="H190" i="30"/>
  <c r="N229" i="30"/>
  <c r="H233" i="30"/>
  <c r="F237" i="30"/>
  <c r="L254" i="30"/>
  <c r="L16" i="31"/>
  <c r="L9" i="33"/>
  <c r="F58" i="33"/>
  <c r="L83" i="33"/>
  <c r="F13" i="30"/>
  <c r="L14" i="30"/>
  <c r="F16" i="30"/>
  <c r="L17" i="30"/>
  <c r="J21" i="30"/>
  <c r="N57" i="30"/>
  <c r="H77" i="30"/>
  <c r="L79" i="30"/>
  <c r="J107" i="30"/>
  <c r="H120" i="30"/>
  <c r="N126" i="30"/>
  <c r="L131" i="30"/>
  <c r="L146" i="30"/>
  <c r="F151" i="30"/>
  <c r="L170" i="30"/>
  <c r="J233" i="30"/>
  <c r="H237" i="30"/>
  <c r="J84" i="31"/>
  <c r="H83" i="31"/>
  <c r="N9" i="33"/>
  <c r="H37" i="33"/>
  <c r="D62" i="28"/>
  <c r="G104" i="28"/>
  <c r="F10" i="30"/>
  <c r="L11" i="30"/>
  <c r="L19" i="30"/>
  <c r="N33" i="30"/>
  <c r="J35" i="30"/>
  <c r="H37" i="30"/>
  <c r="F39" i="30"/>
  <c r="F41" i="30"/>
  <c r="H43" i="30"/>
  <c r="N75" i="30"/>
  <c r="N55" i="30"/>
  <c r="H75" i="30"/>
  <c r="L77" i="30"/>
  <c r="N81" i="30"/>
  <c r="J86" i="30"/>
  <c r="F97" i="30"/>
  <c r="L103" i="30"/>
  <c r="H108" i="30"/>
  <c r="N124" i="30"/>
  <c r="H129" i="30"/>
  <c r="L144" i="30"/>
  <c r="N148" i="30"/>
  <c r="J173" i="30"/>
  <c r="J237" i="30"/>
  <c r="H259" i="30"/>
  <c r="F276" i="30"/>
  <c r="F281" i="30"/>
  <c r="L76" i="31"/>
  <c r="J12" i="33"/>
  <c r="F20" i="33"/>
  <c r="F12" i="30"/>
  <c r="L13" i="30"/>
  <c r="H20" i="30"/>
  <c r="N53" i="30"/>
  <c r="F65" i="30"/>
  <c r="L75" i="30"/>
  <c r="N79" i="30"/>
  <c r="L101" i="30"/>
  <c r="J125" i="30"/>
  <c r="F130" i="30"/>
  <c r="H145" i="30"/>
  <c r="J149" i="30"/>
  <c r="J168" i="30"/>
  <c r="H188" i="30"/>
  <c r="N191" i="30"/>
  <c r="J239" i="30"/>
  <c r="H256" i="30"/>
  <c r="L260" i="30"/>
  <c r="L12" i="31"/>
  <c r="F84" i="31"/>
  <c r="H20" i="33"/>
  <c r="J9" i="30"/>
  <c r="N11" i="30"/>
  <c r="H13" i="30"/>
  <c r="N14" i="30"/>
  <c r="H16" i="30"/>
  <c r="F17" i="30"/>
  <c r="L20" i="30"/>
  <c r="L21" i="30"/>
  <c r="L62" i="30"/>
  <c r="L85" i="30"/>
  <c r="N99" i="30"/>
  <c r="F105" i="30"/>
  <c r="J106" i="30"/>
  <c r="L121" i="30"/>
  <c r="N122" i="30"/>
  <c r="H128" i="30"/>
  <c r="F238" i="30"/>
  <c r="L240" i="30"/>
  <c r="F255" i="30"/>
  <c r="H257" i="30"/>
  <c r="F262" i="30"/>
  <c r="L279" i="30"/>
  <c r="J282" i="30"/>
  <c r="H13" i="31"/>
  <c r="L34" i="31"/>
  <c r="F38" i="31"/>
  <c r="L62" i="31"/>
  <c r="J85" i="31"/>
  <c r="H14" i="33"/>
  <c r="F38" i="33"/>
  <c r="G34" i="28"/>
  <c r="H10" i="30"/>
  <c r="F11" i="30"/>
  <c r="L12" i="30"/>
  <c r="F14" i="30"/>
  <c r="L15" i="30"/>
  <c r="J16" i="30"/>
  <c r="F18" i="30"/>
  <c r="H31" i="30"/>
  <c r="F32" i="30"/>
  <c r="F33" i="30"/>
  <c r="N34" i="30"/>
  <c r="N35" i="30"/>
  <c r="L36" i="30"/>
  <c r="J37" i="30"/>
  <c r="J38" i="30"/>
  <c r="H39" i="30"/>
  <c r="H40" i="30"/>
  <c r="J41" i="30"/>
  <c r="J42" i="30"/>
  <c r="J43" i="30"/>
  <c r="J87" i="30"/>
  <c r="H59" i="30"/>
  <c r="J60" i="30"/>
  <c r="H65" i="30"/>
  <c r="H80" i="30"/>
  <c r="H83" i="30"/>
  <c r="L84" i="30"/>
  <c r="N97" i="30"/>
  <c r="F103" i="30"/>
  <c r="H104" i="30"/>
  <c r="F109" i="30"/>
  <c r="L119" i="30"/>
  <c r="N120" i="30"/>
  <c r="F126" i="30"/>
  <c r="L185" i="30"/>
  <c r="J187" i="30"/>
  <c r="F189" i="30"/>
  <c r="N192" i="30"/>
  <c r="L194" i="30"/>
  <c r="J241" i="30"/>
  <c r="L230" i="30"/>
  <c r="J232" i="30"/>
  <c r="F234" i="30"/>
  <c r="H238" i="30"/>
  <c r="L253" i="30"/>
  <c r="N257" i="30"/>
  <c r="F260" i="30"/>
  <c r="F277" i="30"/>
  <c r="N279" i="30"/>
  <c r="L10" i="31"/>
  <c r="J31" i="31"/>
  <c r="L38" i="31"/>
  <c r="L42" i="31"/>
  <c r="F59" i="31"/>
  <c r="J78" i="31"/>
  <c r="J14" i="33"/>
  <c r="L9" i="30"/>
  <c r="J10" i="30"/>
  <c r="J13" i="30"/>
  <c r="N15" i="30"/>
  <c r="H17" i="30"/>
  <c r="F19" i="30"/>
  <c r="L65" i="30"/>
  <c r="H57" i="30"/>
  <c r="J58" i="30"/>
  <c r="H64" i="30"/>
  <c r="H78" i="30"/>
  <c r="H81" i="30"/>
  <c r="J82" i="30"/>
  <c r="L83" i="30"/>
  <c r="H87" i="30"/>
  <c r="F101" i="30"/>
  <c r="H102" i="30"/>
  <c r="L106" i="30"/>
  <c r="F108" i="30"/>
  <c r="F124" i="30"/>
  <c r="J128" i="30"/>
  <c r="N142" i="30"/>
  <c r="F148" i="30"/>
  <c r="H149" i="30"/>
  <c r="L164" i="30"/>
  <c r="N165" i="30"/>
  <c r="F169" i="30"/>
  <c r="N185" i="30"/>
  <c r="L187" i="30"/>
  <c r="J189" i="30"/>
  <c r="F191" i="30"/>
  <c r="F195" i="30"/>
  <c r="F197" i="30"/>
  <c r="F229" i="30"/>
  <c r="N230" i="30"/>
  <c r="L232" i="30"/>
  <c r="J234" i="30"/>
  <c r="L238" i="30"/>
  <c r="L251" i="30"/>
  <c r="N255" i="30"/>
  <c r="J273" i="30"/>
  <c r="N277" i="30"/>
  <c r="J280" i="30"/>
  <c r="F18" i="31"/>
  <c r="J56" i="31"/>
  <c r="F75" i="31"/>
  <c r="L78" i="31"/>
  <c r="L18" i="33"/>
  <c r="H40" i="33"/>
  <c r="V13" i="35"/>
  <c r="Q33" i="36"/>
  <c r="P33" i="36"/>
  <c r="N9" i="30"/>
  <c r="H11" i="30"/>
  <c r="N12" i="30"/>
  <c r="H14" i="30"/>
  <c r="F15" i="30"/>
  <c r="L16" i="30"/>
  <c r="H18" i="30"/>
  <c r="F20" i="30"/>
  <c r="J31" i="30"/>
  <c r="J32" i="30"/>
  <c r="H33" i="30"/>
  <c r="F34" i="30"/>
  <c r="F35" i="30"/>
  <c r="N36" i="30"/>
  <c r="N37" i="30"/>
  <c r="L38" i="30"/>
  <c r="J39" i="30"/>
  <c r="L40" i="30"/>
  <c r="L41" i="30"/>
  <c r="L42" i="30"/>
  <c r="H55" i="30"/>
  <c r="J56" i="30"/>
  <c r="L60" i="30"/>
  <c r="J80" i="30"/>
  <c r="L81" i="30"/>
  <c r="L87" i="30"/>
  <c r="F99" i="30"/>
  <c r="H100" i="30"/>
  <c r="J104" i="30"/>
  <c r="L105" i="30"/>
  <c r="F122" i="30"/>
  <c r="H126" i="30"/>
  <c r="J127" i="30"/>
  <c r="H197" i="30"/>
  <c r="J236" i="30"/>
  <c r="H241" i="30"/>
  <c r="N251" i="30"/>
  <c r="H258" i="30"/>
  <c r="F263" i="30"/>
  <c r="L275" i="30"/>
  <c r="F284" i="30"/>
  <c r="H11" i="31"/>
  <c r="L32" i="31"/>
  <c r="F36" i="31"/>
  <c r="F53" i="31"/>
  <c r="F83" i="31"/>
  <c r="F15" i="33"/>
  <c r="N34" i="33"/>
  <c r="AT10" i="35"/>
  <c r="AS10" i="35"/>
  <c r="AR10" i="35"/>
  <c r="AV10" i="35"/>
  <c r="AU10" i="35"/>
  <c r="N17" i="35"/>
  <c r="AK33" i="35"/>
  <c r="AL33" i="35"/>
  <c r="J51" i="37"/>
  <c r="I51" i="37"/>
  <c r="F236" i="30"/>
  <c r="L239" i="30"/>
  <c r="F241" i="30"/>
  <c r="J263" i="30"/>
  <c r="N253" i="30"/>
  <c r="F259" i="30"/>
  <c r="J260" i="30"/>
  <c r="L261" i="30"/>
  <c r="H285" i="30"/>
  <c r="L273" i="30"/>
  <c r="N274" i="30"/>
  <c r="N275" i="30"/>
  <c r="F278" i="30"/>
  <c r="J279" i="30"/>
  <c r="N280" i="30"/>
  <c r="H282" i="30"/>
  <c r="H9" i="31"/>
  <c r="L14" i="31"/>
  <c r="J20" i="31"/>
  <c r="F86" i="31"/>
  <c r="L36" i="31"/>
  <c r="J42" i="31"/>
  <c r="F55" i="31"/>
  <c r="J60" i="31"/>
  <c r="J76" i="31"/>
  <c r="L85" i="31"/>
  <c r="F11" i="33"/>
  <c r="H32" i="33"/>
  <c r="AL35" i="35"/>
  <c r="AK35" i="35"/>
  <c r="J53" i="30"/>
  <c r="J55" i="30"/>
  <c r="J57" i="30"/>
  <c r="J59" i="30"/>
  <c r="J61" i="30"/>
  <c r="L64" i="30"/>
  <c r="J65" i="30"/>
  <c r="H97" i="30"/>
  <c r="L98" i="30"/>
  <c r="H99" i="30"/>
  <c r="L100" i="30"/>
  <c r="H101" i="30"/>
  <c r="L102" i="30"/>
  <c r="H103" i="30"/>
  <c r="L104" i="30"/>
  <c r="H105" i="30"/>
  <c r="F106" i="30"/>
  <c r="L107" i="30"/>
  <c r="J108" i="30"/>
  <c r="H109" i="30"/>
  <c r="F119" i="30"/>
  <c r="N119" i="30"/>
  <c r="J120" i="30"/>
  <c r="F121" i="30"/>
  <c r="N121" i="30"/>
  <c r="J122" i="30"/>
  <c r="F123" i="30"/>
  <c r="N123" i="30"/>
  <c r="J124" i="30"/>
  <c r="F125" i="30"/>
  <c r="N125" i="30"/>
  <c r="J126" i="30"/>
  <c r="F127" i="30"/>
  <c r="L128" i="30"/>
  <c r="J129" i="30"/>
  <c r="H130" i="30"/>
  <c r="F131" i="30"/>
  <c r="F185" i="30"/>
  <c r="F186" i="30"/>
  <c r="N187" i="30"/>
  <c r="N188" i="30"/>
  <c r="L189" i="30"/>
  <c r="J190" i="30"/>
  <c r="J191" i="30"/>
  <c r="H192" i="30"/>
  <c r="F193" i="30"/>
  <c r="H194" i="30"/>
  <c r="H195" i="30"/>
  <c r="H196" i="30"/>
  <c r="J197" i="30"/>
  <c r="F253" i="30"/>
  <c r="H254" i="30"/>
  <c r="H255" i="30"/>
  <c r="J258" i="30"/>
  <c r="L259" i="30"/>
  <c r="F274" i="30"/>
  <c r="F275" i="30"/>
  <c r="F283" i="30"/>
  <c r="H15" i="31"/>
  <c r="H21" i="31"/>
  <c r="L87" i="31"/>
  <c r="J35" i="31"/>
  <c r="F41" i="31"/>
  <c r="F61" i="31"/>
  <c r="F77" i="31"/>
  <c r="L80" i="31"/>
  <c r="J82" i="31"/>
  <c r="J86" i="31"/>
  <c r="N11" i="33"/>
  <c r="F17" i="33"/>
  <c r="H19" i="33"/>
  <c r="H33" i="33"/>
  <c r="F39" i="33"/>
  <c r="L31" i="30"/>
  <c r="H32" i="30"/>
  <c r="L33" i="30"/>
  <c r="H34" i="30"/>
  <c r="L35" i="30"/>
  <c r="H36" i="30"/>
  <c r="L37" i="30"/>
  <c r="H38" i="30"/>
  <c r="L39" i="30"/>
  <c r="J40" i="30"/>
  <c r="H41" i="30"/>
  <c r="F42" i="30"/>
  <c r="L43" i="30"/>
  <c r="F251" i="30"/>
  <c r="H252" i="30"/>
  <c r="H253" i="30"/>
  <c r="J256" i="30"/>
  <c r="L257" i="30"/>
  <c r="L258" i="30"/>
  <c r="H262" i="30"/>
  <c r="L263" i="30"/>
  <c r="F273" i="30"/>
  <c r="H276" i="30"/>
  <c r="J277" i="30"/>
  <c r="N278" i="30"/>
  <c r="F280" i="30"/>
  <c r="J281" i="30"/>
  <c r="H283" i="30"/>
  <c r="J285" i="30"/>
  <c r="H17" i="31"/>
  <c r="F32" i="31"/>
  <c r="J37" i="31"/>
  <c r="J43" i="31"/>
  <c r="J63" i="31"/>
  <c r="F79" i="31"/>
  <c r="L82" i="31"/>
  <c r="L84" i="31"/>
  <c r="H10" i="33"/>
  <c r="N13" i="33"/>
  <c r="H31" i="33"/>
  <c r="AB9" i="35"/>
  <c r="W39" i="35"/>
  <c r="V39" i="35"/>
  <c r="I51" i="36"/>
  <c r="J51" i="36"/>
  <c r="F21" i="30"/>
  <c r="J62" i="30"/>
  <c r="J97" i="30"/>
  <c r="F98" i="30"/>
  <c r="N98" i="30"/>
  <c r="J99" i="30"/>
  <c r="F100" i="30"/>
  <c r="N100" i="30"/>
  <c r="J101" i="30"/>
  <c r="F102" i="30"/>
  <c r="N102" i="30"/>
  <c r="J103" i="30"/>
  <c r="F104" i="30"/>
  <c r="N104" i="30"/>
  <c r="J105" i="30"/>
  <c r="H106" i="30"/>
  <c r="F107" i="30"/>
  <c r="L108" i="30"/>
  <c r="J109" i="30"/>
  <c r="H119" i="30"/>
  <c r="L120" i="30"/>
  <c r="H121" i="30"/>
  <c r="L122" i="30"/>
  <c r="H123" i="30"/>
  <c r="L124" i="30"/>
  <c r="H125" i="30"/>
  <c r="L126" i="30"/>
  <c r="H127" i="30"/>
  <c r="F128" i="30"/>
  <c r="L129" i="30"/>
  <c r="J130" i="30"/>
  <c r="H131" i="30"/>
  <c r="J185" i="30"/>
  <c r="H186" i="30"/>
  <c r="F187" i="30"/>
  <c r="F188" i="30"/>
  <c r="N189" i="30"/>
  <c r="N190" i="30"/>
  <c r="L191" i="30"/>
  <c r="J192" i="30"/>
  <c r="J193" i="30"/>
  <c r="J194" i="30"/>
  <c r="J195" i="30"/>
  <c r="L196" i="30"/>
  <c r="L197" i="30"/>
  <c r="H251" i="30"/>
  <c r="J254" i="30"/>
  <c r="L255" i="30"/>
  <c r="L256" i="30"/>
  <c r="H261" i="30"/>
  <c r="J262" i="30"/>
  <c r="H274" i="30"/>
  <c r="J275" i="30"/>
  <c r="J276" i="30"/>
  <c r="L277" i="30"/>
  <c r="H280" i="30"/>
  <c r="L281" i="30"/>
  <c r="L285" i="30"/>
  <c r="L19" i="31"/>
  <c r="F34" i="31"/>
  <c r="J39" i="31"/>
  <c r="L41" i="31"/>
  <c r="J54" i="31"/>
  <c r="F81" i="31"/>
  <c r="F87" i="31"/>
  <c r="H12" i="33"/>
  <c r="N15" i="33"/>
  <c r="F63" i="33"/>
  <c r="Q25" i="36"/>
  <c r="P25" i="36"/>
  <c r="J9" i="31"/>
  <c r="F10" i="31"/>
  <c r="N10" i="31"/>
  <c r="J11" i="31"/>
  <c r="F12" i="31"/>
  <c r="N12" i="31"/>
  <c r="J13" i="31"/>
  <c r="F14" i="31"/>
  <c r="N14" i="31"/>
  <c r="J15" i="31"/>
  <c r="F16" i="31"/>
  <c r="N16" i="31"/>
  <c r="J17" i="31"/>
  <c r="H18" i="31"/>
  <c r="F19" i="31"/>
  <c r="L20" i="31"/>
  <c r="J21" i="31"/>
  <c r="J64" i="31"/>
  <c r="F33" i="33"/>
  <c r="F34" i="33"/>
  <c r="H39" i="33"/>
  <c r="F42" i="33"/>
  <c r="F55" i="33"/>
  <c r="H77" i="33"/>
  <c r="H79" i="33"/>
  <c r="H81" i="33"/>
  <c r="AK8" i="35"/>
  <c r="AL8" i="35"/>
  <c r="AJ8" i="35"/>
  <c r="J19" i="37"/>
  <c r="I19" i="37"/>
  <c r="Q39" i="36"/>
  <c r="P39" i="36"/>
  <c r="L9" i="31"/>
  <c r="H10" i="31"/>
  <c r="L11" i="31"/>
  <c r="H12" i="31"/>
  <c r="L13" i="31"/>
  <c r="H14" i="31"/>
  <c r="L15" i="31"/>
  <c r="H16" i="31"/>
  <c r="L17" i="31"/>
  <c r="J18" i="31"/>
  <c r="H19" i="31"/>
  <c r="F20" i="31"/>
  <c r="L21" i="31"/>
  <c r="H34" i="33"/>
  <c r="H42" i="33"/>
  <c r="AB8" i="35"/>
  <c r="P26" i="36"/>
  <c r="Q26" i="36"/>
  <c r="L282" i="30"/>
  <c r="J283" i="30"/>
  <c r="H284" i="30"/>
  <c r="F285" i="30"/>
  <c r="J40" i="31"/>
  <c r="F42" i="31"/>
  <c r="J75" i="31"/>
  <c r="J77" i="31"/>
  <c r="J79" i="31"/>
  <c r="J81" i="31"/>
  <c r="J83" i="31"/>
  <c r="H9" i="33"/>
  <c r="H11" i="33"/>
  <c r="H13" i="33"/>
  <c r="H15" i="33"/>
  <c r="H17" i="33"/>
  <c r="F18" i="33"/>
  <c r="H76" i="33"/>
  <c r="H8" i="35"/>
  <c r="AL9" i="35"/>
  <c r="AK9" i="35"/>
  <c r="AJ9" i="35"/>
  <c r="I20" i="36"/>
  <c r="J20" i="36"/>
  <c r="J7" i="40"/>
  <c r="I7" i="40"/>
  <c r="H7" i="40"/>
  <c r="F9" i="31"/>
  <c r="N9" i="31"/>
  <c r="J10" i="31"/>
  <c r="F11" i="31"/>
  <c r="N11" i="31"/>
  <c r="J12" i="31"/>
  <c r="F13" i="31"/>
  <c r="N13" i="31"/>
  <c r="J14" i="31"/>
  <c r="F15" i="31"/>
  <c r="N15" i="31"/>
  <c r="J16" i="31"/>
  <c r="F17" i="31"/>
  <c r="L18" i="31"/>
  <c r="J19" i="31"/>
  <c r="H20" i="31"/>
  <c r="F21" i="31"/>
  <c r="H41" i="33"/>
  <c r="AV9" i="35"/>
  <c r="AU9" i="35"/>
  <c r="AT9" i="35"/>
  <c r="AS9" i="35"/>
  <c r="AR9" i="35"/>
  <c r="I32" i="35"/>
  <c r="H32" i="35"/>
  <c r="J21" i="36"/>
  <c r="I21" i="36"/>
  <c r="N8" i="40"/>
  <c r="L8" i="40"/>
  <c r="AL37" i="35"/>
  <c r="AK37" i="35"/>
  <c r="I37" i="35"/>
  <c r="H37" i="35"/>
  <c r="P10" i="36"/>
  <c r="Q10" i="36"/>
  <c r="J13" i="37"/>
  <c r="I13" i="37"/>
  <c r="J36" i="37"/>
  <c r="I36" i="37"/>
  <c r="H9" i="35"/>
  <c r="AK16" i="35"/>
  <c r="AL16" i="35"/>
  <c r="AJ16" i="35"/>
  <c r="J18" i="36"/>
  <c r="I18" i="36"/>
  <c r="J42" i="36"/>
  <c r="I42" i="36"/>
  <c r="J48" i="36"/>
  <c r="I48" i="36"/>
  <c r="Q36" i="37"/>
  <c r="P36" i="37"/>
  <c r="J43" i="37"/>
  <c r="I43" i="37"/>
  <c r="T9" i="41"/>
  <c r="S9" i="41"/>
  <c r="R9" i="41"/>
  <c r="P9" i="41"/>
  <c r="Q9" i="41"/>
  <c r="AV8" i="35"/>
  <c r="AS8" i="35"/>
  <c r="AR8" i="35"/>
  <c r="AU8" i="35"/>
  <c r="AT8" i="35"/>
  <c r="H16" i="35"/>
  <c r="I40" i="35"/>
  <c r="H40" i="35"/>
  <c r="AL10" i="35"/>
  <c r="AK10" i="35"/>
  <c r="AJ10" i="35"/>
  <c r="H15" i="35"/>
  <c r="J7" i="36"/>
  <c r="I7" i="36"/>
  <c r="Q9" i="36"/>
  <c r="P9" i="36"/>
  <c r="J33" i="36"/>
  <c r="I33" i="36"/>
  <c r="Q27" i="37"/>
  <c r="P27" i="37"/>
  <c r="H10" i="35"/>
  <c r="J35" i="37"/>
  <c r="I35" i="37"/>
  <c r="T12" i="42"/>
  <c r="R12" i="42"/>
  <c r="S12" i="42"/>
  <c r="Q12" i="42"/>
  <c r="P12" i="42"/>
  <c r="O135" i="42"/>
  <c r="M135" i="42"/>
  <c r="L135" i="42"/>
  <c r="N135" i="42"/>
  <c r="K135" i="42"/>
  <c r="I140" i="43"/>
  <c r="H140" i="43"/>
  <c r="G140" i="43"/>
  <c r="Q48" i="36"/>
  <c r="P48" i="36"/>
  <c r="Q11" i="36"/>
  <c r="P11" i="36"/>
  <c r="J19" i="36"/>
  <c r="I19" i="36"/>
  <c r="Q50" i="36"/>
  <c r="P50" i="36"/>
  <c r="Q21" i="37"/>
  <c r="P21" i="37"/>
  <c r="J30" i="37"/>
  <c r="I30" i="37"/>
  <c r="P46" i="37"/>
  <c r="Q46" i="37"/>
  <c r="AU15" i="35"/>
  <c r="AT15" i="35"/>
  <c r="AS15" i="35"/>
  <c r="AR15" i="35"/>
  <c r="AV15" i="35"/>
  <c r="AL34" i="35"/>
  <c r="AK34" i="35"/>
  <c r="Q6" i="36"/>
  <c r="P6" i="36"/>
  <c r="I9" i="36"/>
  <c r="J9" i="36"/>
  <c r="Q20" i="36"/>
  <c r="P20" i="36"/>
  <c r="J27" i="36"/>
  <c r="I27" i="36"/>
  <c r="Q40" i="36"/>
  <c r="P40" i="36"/>
  <c r="J49" i="36"/>
  <c r="I49" i="36"/>
  <c r="Q45" i="37"/>
  <c r="P45" i="37"/>
  <c r="Q9" i="37"/>
  <c r="P9" i="37"/>
  <c r="J20" i="37"/>
  <c r="I20" i="37"/>
  <c r="T10" i="40"/>
  <c r="S10" i="40"/>
  <c r="R10" i="40"/>
  <c r="AA20" i="40"/>
  <c r="P10" i="40"/>
  <c r="Q10" i="40"/>
  <c r="AL31" i="35"/>
  <c r="AK31" i="35"/>
  <c r="J10" i="36"/>
  <c r="I10" i="36"/>
  <c r="Q19" i="36"/>
  <c r="P19" i="36"/>
  <c r="J32" i="36"/>
  <c r="I32" i="36"/>
  <c r="Q26" i="37"/>
  <c r="P26" i="37"/>
  <c r="P44" i="37"/>
  <c r="Q44" i="37"/>
  <c r="AK39" i="35"/>
  <c r="AL39" i="35"/>
  <c r="I11" i="36"/>
  <c r="J11" i="36"/>
  <c r="Q18" i="36"/>
  <c r="P18" i="36"/>
  <c r="Q34" i="36"/>
  <c r="P34" i="36"/>
  <c r="J43" i="36"/>
  <c r="I43" i="36"/>
  <c r="Q37" i="37"/>
  <c r="P37" i="37"/>
  <c r="L137" i="43"/>
  <c r="O137" i="43"/>
  <c r="N137" i="43"/>
  <c r="M137" i="43"/>
  <c r="H12" i="35"/>
  <c r="AL12" i="35"/>
  <c r="AJ12" i="35"/>
  <c r="AK12" i="35"/>
  <c r="AV12" i="35"/>
  <c r="AS12" i="35"/>
  <c r="AR12" i="35"/>
  <c r="AU12" i="35"/>
  <c r="AT12" i="35"/>
  <c r="AK15" i="35"/>
  <c r="AJ15" i="35"/>
  <c r="AL15" i="35"/>
  <c r="AV16" i="35"/>
  <c r="AU16" i="35"/>
  <c r="AS16" i="35"/>
  <c r="AT16" i="35"/>
  <c r="AR16" i="35"/>
  <c r="I33" i="35"/>
  <c r="H33" i="35"/>
  <c r="AL36" i="35"/>
  <c r="AK36" i="35"/>
  <c r="P8" i="36"/>
  <c r="Q8" i="36"/>
  <c r="I12" i="36"/>
  <c r="J12" i="36"/>
  <c r="Q17" i="36"/>
  <c r="P17" i="36"/>
  <c r="J26" i="36"/>
  <c r="I26" i="36"/>
  <c r="Q49" i="36"/>
  <c r="P49" i="36"/>
  <c r="Q10" i="37"/>
  <c r="P10" i="37"/>
  <c r="Q20" i="37"/>
  <c r="P20" i="37"/>
  <c r="I135" i="40"/>
  <c r="H135" i="40"/>
  <c r="G135" i="40"/>
  <c r="F12" i="44"/>
  <c r="Q35" i="37"/>
  <c r="P35" i="37"/>
  <c r="O137" i="40"/>
  <c r="K137" i="40"/>
  <c r="N137" i="40"/>
  <c r="M137" i="40"/>
  <c r="L137" i="40"/>
  <c r="J8" i="41"/>
  <c r="I8" i="41"/>
  <c r="H8" i="41"/>
  <c r="M8" i="41"/>
  <c r="N10" i="42"/>
  <c r="L10" i="42"/>
  <c r="M10" i="42"/>
  <c r="Q14" i="36"/>
  <c r="P14" i="36"/>
  <c r="J15" i="36"/>
  <c r="I15" i="36"/>
  <c r="J16" i="36"/>
  <c r="I16" i="36"/>
  <c r="Q23" i="36"/>
  <c r="P23" i="36"/>
  <c r="J24" i="36"/>
  <c r="I24" i="36"/>
  <c r="J40" i="36"/>
  <c r="I40" i="36"/>
  <c r="Q47" i="36"/>
  <c r="P47" i="36"/>
  <c r="Q18" i="37"/>
  <c r="P18" i="37"/>
  <c r="Q34" i="37"/>
  <c r="P34" i="37"/>
  <c r="Q8" i="39"/>
  <c r="P8" i="39"/>
  <c r="T8" i="39"/>
  <c r="S8" i="39"/>
  <c r="R8" i="39"/>
  <c r="O8" i="39"/>
  <c r="F6" i="40"/>
  <c r="N9" i="40"/>
  <c r="L9" i="40"/>
  <c r="F6" i="42"/>
  <c r="D10" i="46"/>
  <c r="P12" i="37"/>
  <c r="Q12" i="37"/>
  <c r="P29" i="37"/>
  <c r="Q29" i="37"/>
  <c r="Q42" i="37"/>
  <c r="P42" i="37"/>
  <c r="S9" i="40"/>
  <c r="R9" i="40"/>
  <c r="Q9" i="40"/>
  <c r="P9" i="40"/>
  <c r="T9" i="40"/>
  <c r="S6" i="41"/>
  <c r="R6" i="41"/>
  <c r="T6" i="41"/>
  <c r="P6" i="41"/>
  <c r="Q6" i="41"/>
  <c r="R6" i="42"/>
  <c r="Q6" i="42"/>
  <c r="T6" i="42"/>
  <c r="P6" i="42"/>
  <c r="S6" i="42"/>
  <c r="H138" i="43"/>
  <c r="G138" i="43"/>
  <c r="I138" i="43"/>
  <c r="Q11" i="37"/>
  <c r="P11" i="37"/>
  <c r="Q28" i="37"/>
  <c r="P28" i="37"/>
  <c r="F7" i="40"/>
  <c r="N12" i="41"/>
  <c r="M12" i="41"/>
  <c r="L12" i="41"/>
  <c r="Q43" i="37"/>
  <c r="P43" i="37"/>
  <c r="N127" i="39"/>
  <c r="M127" i="39"/>
  <c r="J129" i="39"/>
  <c r="O127" i="39"/>
  <c r="L127" i="39"/>
  <c r="K127" i="39"/>
  <c r="M9" i="40"/>
  <c r="I9" i="40"/>
  <c r="H9" i="40"/>
  <c r="J9" i="40"/>
  <c r="N8" i="41"/>
  <c r="L8" i="41"/>
  <c r="S8" i="42"/>
  <c r="R8" i="42"/>
  <c r="P8" i="42"/>
  <c r="T8" i="42"/>
  <c r="Q8" i="42"/>
  <c r="C16" i="43"/>
  <c r="F9" i="43"/>
  <c r="N15" i="43"/>
  <c r="M15" i="43"/>
  <c r="L15" i="43"/>
  <c r="O138" i="43"/>
  <c r="M138" i="43"/>
  <c r="L138" i="43"/>
  <c r="N138" i="43"/>
  <c r="M137" i="44"/>
  <c r="N137" i="44"/>
  <c r="L137" i="44"/>
  <c r="O137" i="44"/>
  <c r="S10" i="41"/>
  <c r="R10" i="41"/>
  <c r="T10" i="41"/>
  <c r="AA20" i="41" s="1"/>
  <c r="Q10" i="41"/>
  <c r="P10" i="41"/>
  <c r="F7" i="43"/>
  <c r="J10" i="43"/>
  <c r="I10" i="43"/>
  <c r="H10" i="43"/>
  <c r="R6" i="39"/>
  <c r="P6" i="39"/>
  <c r="O6" i="39"/>
  <c r="Q6" i="39"/>
  <c r="D11" i="39"/>
  <c r="R7" i="40"/>
  <c r="Q7" i="40"/>
  <c r="T7" i="40"/>
  <c r="AA19" i="40" s="1"/>
  <c r="S7" i="40"/>
  <c r="P7" i="40"/>
  <c r="F10" i="40"/>
  <c r="J11" i="40"/>
  <c r="I11" i="40"/>
  <c r="H11" i="40"/>
  <c r="N12" i="40"/>
  <c r="M12" i="40"/>
  <c r="L12" i="40"/>
  <c r="N11" i="42"/>
  <c r="M11" i="42"/>
  <c r="L11" i="42"/>
  <c r="Q8" i="44"/>
  <c r="P8" i="44"/>
  <c r="T8" i="44"/>
  <c r="S8" i="44"/>
  <c r="R8" i="44"/>
  <c r="L7" i="45"/>
  <c r="M7" i="45"/>
  <c r="N7" i="45"/>
  <c r="D13" i="46"/>
  <c r="E11" i="39"/>
  <c r="M128" i="39"/>
  <c r="L128" i="39"/>
  <c r="K128" i="39"/>
  <c r="N128" i="39"/>
  <c r="O128" i="39"/>
  <c r="I136" i="40"/>
  <c r="H136" i="40"/>
  <c r="G136" i="40"/>
  <c r="F9" i="41"/>
  <c r="L9" i="41"/>
  <c r="N9" i="41"/>
  <c r="M134" i="42"/>
  <c r="L134" i="42"/>
  <c r="O134" i="42"/>
  <c r="N134" i="42"/>
  <c r="K134" i="42"/>
  <c r="R10" i="43"/>
  <c r="Q10" i="43"/>
  <c r="T10" i="43"/>
  <c r="S10" i="43"/>
  <c r="P10" i="43"/>
  <c r="C146" i="43"/>
  <c r="M10" i="39"/>
  <c r="L10" i="39"/>
  <c r="K10" i="39"/>
  <c r="T6" i="40"/>
  <c r="S6" i="40"/>
  <c r="R6" i="40"/>
  <c r="Q6" i="40"/>
  <c r="P6" i="40"/>
  <c r="J10" i="40"/>
  <c r="I10" i="40"/>
  <c r="H10" i="40"/>
  <c r="N11" i="40"/>
  <c r="M11" i="40"/>
  <c r="L11" i="40"/>
  <c r="Q7" i="41"/>
  <c r="P7" i="41"/>
  <c r="T7" i="41"/>
  <c r="AA19" i="41" s="1"/>
  <c r="R7" i="41"/>
  <c r="S7" i="41"/>
  <c r="N11" i="41"/>
  <c r="L11" i="41"/>
  <c r="M11" i="41"/>
  <c r="N134" i="41"/>
  <c r="M134" i="41"/>
  <c r="O134" i="41"/>
  <c r="K134" i="41"/>
  <c r="L134" i="41"/>
  <c r="G143" i="44"/>
  <c r="I143" i="44"/>
  <c r="H143" i="44"/>
  <c r="K143" i="44" s="1"/>
  <c r="H6" i="39"/>
  <c r="G6" i="39"/>
  <c r="S7" i="39"/>
  <c r="R7" i="39"/>
  <c r="Q7" i="39"/>
  <c r="P7" i="39"/>
  <c r="O7" i="39"/>
  <c r="T7" i="39"/>
  <c r="I8" i="39"/>
  <c r="H8" i="39"/>
  <c r="G8" i="39"/>
  <c r="J11" i="39"/>
  <c r="M9" i="39"/>
  <c r="L9" i="39"/>
  <c r="K9" i="39"/>
  <c r="T10" i="39"/>
  <c r="Q10" i="39"/>
  <c r="P10" i="39"/>
  <c r="O10" i="39"/>
  <c r="S10" i="39"/>
  <c r="R10" i="39"/>
  <c r="F6" i="41"/>
  <c r="F7" i="41"/>
  <c r="O137" i="41"/>
  <c r="N137" i="41"/>
  <c r="M137" i="41"/>
  <c r="L137" i="41"/>
  <c r="K137" i="41"/>
  <c r="I136" i="42"/>
  <c r="H136" i="42"/>
  <c r="G136" i="42"/>
  <c r="D16" i="43"/>
  <c r="M136" i="43"/>
  <c r="O136" i="43"/>
  <c r="J146" i="43"/>
  <c r="L136" i="43"/>
  <c r="N136" i="43"/>
  <c r="S7" i="44"/>
  <c r="R7" i="44"/>
  <c r="T7" i="44"/>
  <c r="Q7" i="44"/>
  <c r="P7" i="44"/>
  <c r="D16" i="47"/>
  <c r="P8" i="40"/>
  <c r="Q8" i="40"/>
  <c r="T8" i="40"/>
  <c r="S8" i="40"/>
  <c r="R8" i="40"/>
  <c r="I6" i="40"/>
  <c r="H6" i="40"/>
  <c r="J6" i="40"/>
  <c r="F12" i="40"/>
  <c r="J6" i="41"/>
  <c r="I6" i="41"/>
  <c r="H6" i="41"/>
  <c r="F10" i="41"/>
  <c r="I136" i="41"/>
  <c r="G136" i="41"/>
  <c r="H136" i="41"/>
  <c r="J6" i="42"/>
  <c r="I6" i="42"/>
  <c r="H6" i="42"/>
  <c r="M8" i="42"/>
  <c r="I8" i="42"/>
  <c r="H8" i="42"/>
  <c r="J8" i="42"/>
  <c r="N137" i="42"/>
  <c r="M137" i="42"/>
  <c r="L137" i="42"/>
  <c r="K137" i="42"/>
  <c r="O137" i="42"/>
  <c r="M6" i="43"/>
  <c r="L6" i="43"/>
  <c r="K16" i="43"/>
  <c r="N6" i="43"/>
  <c r="F11" i="43"/>
  <c r="Q12" i="43"/>
  <c r="P12" i="43"/>
  <c r="S12" i="43"/>
  <c r="R12" i="43"/>
  <c r="T12" i="43"/>
  <c r="J14" i="43"/>
  <c r="I14" i="43"/>
  <c r="H14" i="43"/>
  <c r="R8" i="45"/>
  <c r="S8" i="45"/>
  <c r="P8" i="45"/>
  <c r="T8" i="45"/>
  <c r="Q8" i="45"/>
  <c r="F13" i="45"/>
  <c r="G7" i="39"/>
  <c r="I7" i="39"/>
  <c r="H7" i="39"/>
  <c r="K8" i="39"/>
  <c r="M8" i="39"/>
  <c r="L8" i="39"/>
  <c r="G10" i="39"/>
  <c r="I10" i="39"/>
  <c r="H10" i="39"/>
  <c r="G134" i="40"/>
  <c r="I134" i="40"/>
  <c r="H134" i="40"/>
  <c r="H137" i="40"/>
  <c r="G137" i="40"/>
  <c r="I137" i="40"/>
  <c r="H138" i="40"/>
  <c r="G138" i="40"/>
  <c r="I138" i="40"/>
  <c r="I7" i="41"/>
  <c r="H7" i="41"/>
  <c r="J7" i="41"/>
  <c r="M9" i="41"/>
  <c r="I9" i="41"/>
  <c r="H9" i="41"/>
  <c r="J9" i="41"/>
  <c r="M6" i="42"/>
  <c r="L6" i="42"/>
  <c r="N6" i="42"/>
  <c r="M9" i="42"/>
  <c r="J9" i="42"/>
  <c r="H9" i="42"/>
  <c r="I9" i="42"/>
  <c r="J10" i="42"/>
  <c r="I10" i="42"/>
  <c r="H10" i="42"/>
  <c r="F11" i="42"/>
  <c r="N139" i="43"/>
  <c r="M139" i="43"/>
  <c r="L139" i="43"/>
  <c r="O139" i="43"/>
  <c r="D20" i="47"/>
  <c r="C11" i="39"/>
  <c r="H8" i="40"/>
  <c r="M8" i="40"/>
  <c r="J8" i="40"/>
  <c r="I8" i="40"/>
  <c r="F8" i="40"/>
  <c r="F11" i="40"/>
  <c r="R11" i="40"/>
  <c r="Q11" i="40"/>
  <c r="T11" i="40"/>
  <c r="S11" i="40"/>
  <c r="P11" i="40"/>
  <c r="M136" i="40"/>
  <c r="L136" i="40"/>
  <c r="K136" i="40"/>
  <c r="O136" i="40"/>
  <c r="N136" i="40"/>
  <c r="M7" i="41"/>
  <c r="L7" i="41"/>
  <c r="N7" i="41"/>
  <c r="J10" i="41"/>
  <c r="H10" i="41"/>
  <c r="I10" i="41"/>
  <c r="I11" i="41"/>
  <c r="H11" i="41"/>
  <c r="J11" i="41"/>
  <c r="F12" i="41"/>
  <c r="I135" i="41"/>
  <c r="H135" i="41"/>
  <c r="G135" i="41"/>
  <c r="N7" i="42"/>
  <c r="L7" i="42"/>
  <c r="M7" i="42"/>
  <c r="N8" i="42"/>
  <c r="L8" i="42"/>
  <c r="J12" i="42"/>
  <c r="H12" i="42"/>
  <c r="I12" i="42"/>
  <c r="R6" i="43"/>
  <c r="Q6" i="43"/>
  <c r="S6" i="43"/>
  <c r="P6" i="43"/>
  <c r="O16" i="43"/>
  <c r="T6" i="43"/>
  <c r="M11" i="43"/>
  <c r="L11" i="43"/>
  <c r="N11" i="43"/>
  <c r="F13" i="43"/>
  <c r="R14" i="43"/>
  <c r="Q14" i="43"/>
  <c r="T14" i="43"/>
  <c r="S14" i="43"/>
  <c r="P14" i="43"/>
  <c r="G142" i="43"/>
  <c r="I142" i="43"/>
  <c r="H142" i="43"/>
  <c r="E16" i="43"/>
  <c r="F16" i="43" s="1"/>
  <c r="F6" i="43"/>
  <c r="N8" i="43"/>
  <c r="M8" i="43"/>
  <c r="L8" i="43"/>
  <c r="F10" i="43"/>
  <c r="N12" i="43"/>
  <c r="M12" i="43"/>
  <c r="L12" i="43"/>
  <c r="I13" i="43"/>
  <c r="H13" i="43"/>
  <c r="J13" i="43"/>
  <c r="F14" i="43"/>
  <c r="D146" i="43"/>
  <c r="F9" i="44"/>
  <c r="C146" i="44"/>
  <c r="H9" i="45"/>
  <c r="I9" i="45"/>
  <c r="J9" i="45"/>
  <c r="L11" i="45"/>
  <c r="M11" i="45"/>
  <c r="N11" i="45"/>
  <c r="D15" i="46"/>
  <c r="M135" i="41"/>
  <c r="L135" i="41"/>
  <c r="N135" i="41"/>
  <c r="O135" i="41"/>
  <c r="K135" i="41"/>
  <c r="H7" i="42"/>
  <c r="J7" i="42"/>
  <c r="I7" i="42"/>
  <c r="I138" i="42"/>
  <c r="H138" i="42"/>
  <c r="G138" i="42"/>
  <c r="G16" i="44"/>
  <c r="J6" i="44"/>
  <c r="I6" i="44"/>
  <c r="H6" i="44"/>
  <c r="F7" i="44"/>
  <c r="F8" i="44"/>
  <c r="S10" i="44"/>
  <c r="Q10" i="44"/>
  <c r="P10" i="44"/>
  <c r="T10" i="44"/>
  <c r="R10" i="44"/>
  <c r="I14" i="44"/>
  <c r="H14" i="44"/>
  <c r="J14" i="44"/>
  <c r="F146" i="44"/>
  <c r="H136" i="44"/>
  <c r="K136" i="44" s="1"/>
  <c r="I136" i="44"/>
  <c r="G136" i="44"/>
  <c r="D19" i="46"/>
  <c r="D12" i="48"/>
  <c r="G144" i="43"/>
  <c r="I144" i="43"/>
  <c r="H144" i="43"/>
  <c r="H145" i="43"/>
  <c r="I145" i="43"/>
  <c r="G145" i="43"/>
  <c r="L6" i="44"/>
  <c r="K16" i="44"/>
  <c r="M6" i="44"/>
  <c r="N6" i="44"/>
  <c r="J7" i="44"/>
  <c r="I7" i="44"/>
  <c r="H7" i="44"/>
  <c r="N8" i="44"/>
  <c r="M8" i="44"/>
  <c r="L8" i="44"/>
  <c r="H137" i="44"/>
  <c r="G137" i="44"/>
  <c r="I137" i="44"/>
  <c r="C16" i="45"/>
  <c r="G140" i="45"/>
  <c r="H140" i="45"/>
  <c r="I140" i="45"/>
  <c r="D10" i="47"/>
  <c r="F8" i="41"/>
  <c r="F11" i="41"/>
  <c r="Q11" i="41"/>
  <c r="P11" i="41"/>
  <c r="T11" i="41"/>
  <c r="S11" i="41"/>
  <c r="R11" i="41"/>
  <c r="L136" i="41"/>
  <c r="K136" i="41"/>
  <c r="M136" i="41"/>
  <c r="O136" i="41"/>
  <c r="N136" i="41"/>
  <c r="I138" i="41"/>
  <c r="H138" i="41"/>
  <c r="G138" i="41"/>
  <c r="N12" i="42"/>
  <c r="M12" i="42"/>
  <c r="L12" i="42"/>
  <c r="H135" i="42"/>
  <c r="G135" i="42"/>
  <c r="I135" i="42"/>
  <c r="T9" i="43"/>
  <c r="S9" i="43"/>
  <c r="Q9" i="43"/>
  <c r="P9" i="43"/>
  <c r="R9" i="43"/>
  <c r="T13" i="43"/>
  <c r="S13" i="43"/>
  <c r="R13" i="43"/>
  <c r="Q13" i="43"/>
  <c r="P13" i="43"/>
  <c r="M14" i="43"/>
  <c r="L14" i="43"/>
  <c r="N14" i="43"/>
  <c r="D16" i="45"/>
  <c r="D11" i="47"/>
  <c r="D14" i="46"/>
  <c r="D14" i="47"/>
  <c r="K7" i="39"/>
  <c r="M7" i="39"/>
  <c r="L7" i="39"/>
  <c r="G9" i="39"/>
  <c r="F11" i="39"/>
  <c r="H9" i="39"/>
  <c r="I9" i="39"/>
  <c r="O9" i="39"/>
  <c r="T9" i="39"/>
  <c r="N11" i="39"/>
  <c r="S9" i="39"/>
  <c r="Q9" i="39"/>
  <c r="P9" i="39"/>
  <c r="R9" i="39"/>
  <c r="H12" i="40"/>
  <c r="I12" i="40"/>
  <c r="J12" i="40"/>
  <c r="P12" i="40"/>
  <c r="S12" i="40"/>
  <c r="R12" i="40"/>
  <c r="Q12" i="40"/>
  <c r="T12" i="40"/>
  <c r="K138" i="40"/>
  <c r="O138" i="40"/>
  <c r="N138" i="40"/>
  <c r="M138" i="40"/>
  <c r="L138" i="40"/>
  <c r="G137" i="41"/>
  <c r="I137" i="41"/>
  <c r="H137" i="41"/>
  <c r="H11" i="42"/>
  <c r="I11" i="42"/>
  <c r="J11" i="42"/>
  <c r="P11" i="42"/>
  <c r="S11" i="42"/>
  <c r="R11" i="42"/>
  <c r="T11" i="42"/>
  <c r="Q11" i="42"/>
  <c r="F12" i="42"/>
  <c r="K136" i="42"/>
  <c r="O136" i="42"/>
  <c r="N136" i="42"/>
  <c r="L136" i="42"/>
  <c r="M136" i="42"/>
  <c r="K138" i="42"/>
  <c r="M138" i="42"/>
  <c r="L138" i="42"/>
  <c r="O138" i="42"/>
  <c r="N138" i="42"/>
  <c r="C16" i="44"/>
  <c r="O16" i="44"/>
  <c r="T6" i="44"/>
  <c r="S6" i="44"/>
  <c r="R6" i="44"/>
  <c r="P6" i="44"/>
  <c r="Q6" i="44"/>
  <c r="I11" i="44"/>
  <c r="J11" i="44"/>
  <c r="H11" i="44"/>
  <c r="M12" i="44"/>
  <c r="L12" i="44"/>
  <c r="N12" i="44"/>
  <c r="F15" i="44"/>
  <c r="N6" i="45"/>
  <c r="K16" i="45"/>
  <c r="M6" i="45"/>
  <c r="L6" i="45"/>
  <c r="F14" i="45"/>
  <c r="D18" i="47"/>
  <c r="D16" i="48"/>
  <c r="L6" i="39"/>
  <c r="K6" i="39"/>
  <c r="M135" i="40"/>
  <c r="L135" i="40"/>
  <c r="K135" i="40"/>
  <c r="O135" i="40"/>
  <c r="N135" i="40"/>
  <c r="I12" i="41"/>
  <c r="H12" i="41"/>
  <c r="J12" i="41"/>
  <c r="S12" i="41"/>
  <c r="R12" i="41"/>
  <c r="P12" i="41"/>
  <c r="T12" i="41"/>
  <c r="Q12" i="41"/>
  <c r="O138" i="41"/>
  <c r="M138" i="41"/>
  <c r="N138" i="41"/>
  <c r="L138" i="41"/>
  <c r="K138" i="41"/>
  <c r="I137" i="42"/>
  <c r="H137" i="42"/>
  <c r="G137" i="42"/>
  <c r="N7" i="43"/>
  <c r="M7" i="43"/>
  <c r="L7" i="43"/>
  <c r="M10" i="43"/>
  <c r="L10" i="43"/>
  <c r="N10" i="43"/>
  <c r="E16" i="44"/>
  <c r="F16" i="44" s="1"/>
  <c r="F6" i="44"/>
  <c r="I8" i="44"/>
  <c r="H8" i="44"/>
  <c r="J8" i="44"/>
  <c r="G144" i="44"/>
  <c r="H144" i="44"/>
  <c r="K144" i="44" s="1"/>
  <c r="I144" i="44"/>
  <c r="J8" i="45"/>
  <c r="I8" i="45"/>
  <c r="H8" i="45"/>
  <c r="H143" i="45"/>
  <c r="I143" i="45"/>
  <c r="G143" i="45"/>
  <c r="D9" i="46"/>
  <c r="S15" i="44"/>
  <c r="Q15" i="44"/>
  <c r="R15" i="44"/>
  <c r="P15" i="44"/>
  <c r="T15" i="44"/>
  <c r="I145" i="44"/>
  <c r="G145" i="44"/>
  <c r="H145" i="44"/>
  <c r="K145" i="44" s="1"/>
  <c r="J12" i="45"/>
  <c r="H12" i="45"/>
  <c r="I12" i="45"/>
  <c r="I139" i="44"/>
  <c r="H139" i="44"/>
  <c r="K139" i="44" s="1"/>
  <c r="G139" i="44"/>
  <c r="I142" i="44"/>
  <c r="G142" i="44"/>
  <c r="H142" i="44"/>
  <c r="K142" i="44" s="1"/>
  <c r="D8" i="48"/>
  <c r="D20" i="48"/>
  <c r="N9" i="44"/>
  <c r="M9" i="44"/>
  <c r="L9" i="44"/>
  <c r="F11" i="44"/>
  <c r="S11" i="44"/>
  <c r="Q11" i="44"/>
  <c r="T11" i="44"/>
  <c r="R11" i="44"/>
  <c r="P11" i="44"/>
  <c r="M13" i="44"/>
  <c r="N13" i="44"/>
  <c r="L13" i="44"/>
  <c r="S14" i="44"/>
  <c r="T14" i="44"/>
  <c r="R14" i="44"/>
  <c r="Q14" i="44"/>
  <c r="P14" i="44"/>
  <c r="I15" i="44"/>
  <c r="J15" i="44"/>
  <c r="H15" i="44"/>
  <c r="F10" i="45"/>
  <c r="P13" i="45"/>
  <c r="S13" i="45"/>
  <c r="Q13" i="45"/>
  <c r="T13" i="45"/>
  <c r="R13" i="45"/>
  <c r="N14" i="45"/>
  <c r="M14" i="45"/>
  <c r="L14" i="45"/>
  <c r="D21" i="46"/>
  <c r="D12" i="47"/>
  <c r="D19" i="47"/>
  <c r="D9" i="48"/>
  <c r="D17" i="48"/>
  <c r="D16" i="44"/>
  <c r="F6" i="45"/>
  <c r="E16" i="45"/>
  <c r="F16" i="45" s="1"/>
  <c r="P9" i="45"/>
  <c r="S9" i="45"/>
  <c r="Q9" i="45"/>
  <c r="R9" i="45"/>
  <c r="T9" i="45"/>
  <c r="N10" i="45"/>
  <c r="L10" i="45"/>
  <c r="M10" i="45"/>
  <c r="H13" i="45"/>
  <c r="I13" i="45"/>
  <c r="J13" i="45"/>
  <c r="D17" i="46"/>
  <c r="D8" i="47"/>
  <c r="D15" i="47"/>
  <c r="L7" i="44"/>
  <c r="M7" i="44"/>
  <c r="N7" i="44"/>
  <c r="I9" i="44"/>
  <c r="H9" i="44"/>
  <c r="J9" i="44"/>
  <c r="S9" i="44"/>
  <c r="T9" i="44"/>
  <c r="R9" i="44"/>
  <c r="P9" i="44"/>
  <c r="Q9" i="44"/>
  <c r="H10" i="44"/>
  <c r="J10" i="44"/>
  <c r="I10" i="44"/>
  <c r="E146" i="44"/>
  <c r="F9" i="45"/>
  <c r="R12" i="45"/>
  <c r="S12" i="45"/>
  <c r="Q12" i="45"/>
  <c r="P12" i="45"/>
  <c r="T12" i="45"/>
  <c r="L15" i="45"/>
  <c r="M15" i="45"/>
  <c r="N15" i="45"/>
  <c r="D11" i="46"/>
  <c r="D18" i="46"/>
  <c r="D13" i="48"/>
  <c r="D21" i="48"/>
  <c r="M10" i="44"/>
  <c r="L10" i="44"/>
  <c r="N10" i="44"/>
  <c r="I12" i="44"/>
  <c r="H12" i="44"/>
  <c r="J12" i="44"/>
  <c r="Q12" i="44"/>
  <c r="S12" i="44"/>
  <c r="T12" i="44"/>
  <c r="R12" i="44"/>
  <c r="P12" i="44"/>
  <c r="F13" i="44"/>
  <c r="M14" i="44"/>
  <c r="N14" i="44"/>
  <c r="L14" i="44"/>
  <c r="I6" i="45"/>
  <c r="G16" i="45"/>
  <c r="H6" i="45"/>
  <c r="J6" i="45"/>
  <c r="Q6" i="45"/>
  <c r="T6" i="45"/>
  <c r="S6" i="45"/>
  <c r="P6" i="45"/>
  <c r="R6" i="45"/>
  <c r="O16" i="45"/>
  <c r="F7" i="45"/>
  <c r="M8" i="45"/>
  <c r="L8" i="45"/>
  <c r="N8" i="45"/>
  <c r="I10" i="45"/>
  <c r="J10" i="45"/>
  <c r="H10" i="45"/>
  <c r="Q10" i="45"/>
  <c r="S10" i="45"/>
  <c r="T10" i="45"/>
  <c r="P10" i="45"/>
  <c r="R10" i="45"/>
  <c r="F11" i="45"/>
  <c r="M12" i="45"/>
  <c r="N12" i="45"/>
  <c r="L12" i="45"/>
  <c r="I14" i="45"/>
  <c r="H14" i="45"/>
  <c r="J14" i="45"/>
  <c r="Q14" i="45"/>
  <c r="R14" i="45"/>
  <c r="P14" i="45"/>
  <c r="T14" i="45"/>
  <c r="S14" i="45"/>
  <c r="F15" i="45"/>
  <c r="D11" i="48"/>
  <c r="D15" i="48"/>
  <c r="D19" i="48"/>
  <c r="F10" i="44"/>
  <c r="L11" i="44"/>
  <c r="M11" i="44"/>
  <c r="N11" i="44"/>
  <c r="H13" i="44"/>
  <c r="J13" i="44"/>
  <c r="I13" i="44"/>
  <c r="Q13" i="44"/>
  <c r="P13" i="44"/>
  <c r="S13" i="44"/>
  <c r="R13" i="44"/>
  <c r="T13" i="44"/>
  <c r="F14" i="44"/>
  <c r="M15" i="44"/>
  <c r="L15" i="44"/>
  <c r="N15" i="44"/>
  <c r="I7" i="45"/>
  <c r="J7" i="45"/>
  <c r="H7" i="45"/>
  <c r="T7" i="45"/>
  <c r="P7" i="45"/>
  <c r="R7" i="45"/>
  <c r="Q7" i="45"/>
  <c r="S7" i="45"/>
  <c r="F8" i="45"/>
  <c r="L9" i="45"/>
  <c r="N9" i="45"/>
  <c r="M9" i="45"/>
  <c r="H11" i="45"/>
  <c r="I11" i="45"/>
  <c r="J11" i="45"/>
  <c r="T11" i="45"/>
  <c r="S11" i="45"/>
  <c r="R11" i="45"/>
  <c r="P11" i="45"/>
  <c r="Q11" i="45"/>
  <c r="F12" i="45"/>
  <c r="M13" i="45"/>
  <c r="L13" i="45"/>
  <c r="N13" i="45"/>
  <c r="J15" i="45"/>
  <c r="H15" i="45"/>
  <c r="I15" i="45"/>
  <c r="T15" i="45"/>
  <c r="R15" i="45"/>
  <c r="Q15" i="45"/>
  <c r="P15" i="45"/>
  <c r="S15" i="45"/>
  <c r="C146" i="45"/>
  <c r="D8" i="46"/>
  <c r="D12" i="46"/>
  <c r="D16" i="46"/>
  <c r="D20" i="46"/>
  <c r="D9" i="47"/>
  <c r="D13" i="47"/>
  <c r="D17" i="47"/>
  <c r="D21" i="47"/>
  <c r="D10" i="48"/>
  <c r="D14" i="48"/>
  <c r="D18" i="48"/>
  <c r="J6" i="2"/>
  <c r="J58" i="2"/>
  <c r="W6" i="5"/>
  <c r="V6" i="5"/>
  <c r="U6" i="5"/>
  <c r="T6" i="5"/>
  <c r="L79" i="3"/>
  <c r="E17" i="2"/>
  <c r="E18" i="2"/>
  <c r="J31" i="2"/>
  <c r="J6" i="3"/>
  <c r="J79" i="3"/>
  <c r="K31" i="2"/>
  <c r="K6" i="3"/>
  <c r="K79" i="3"/>
  <c r="G17" i="2"/>
  <c r="G18" i="2"/>
  <c r="L31" i="2"/>
  <c r="L6" i="3"/>
  <c r="T9" i="14"/>
  <c r="I5" i="12"/>
  <c r="A11" i="12"/>
  <c r="A12" i="12"/>
  <c r="A13" i="12"/>
  <c r="J5" i="12"/>
  <c r="L6" i="5"/>
  <c r="R20" i="13"/>
  <c r="J152" i="3"/>
  <c r="C56" i="12"/>
  <c r="S20" i="13"/>
  <c r="U6" i="13"/>
  <c r="K152" i="3"/>
  <c r="I6" i="6"/>
  <c r="Q6" i="6"/>
  <c r="D55" i="12"/>
  <c r="D53" i="12"/>
  <c r="D57" i="12" s="1"/>
  <c r="C54" i="12"/>
  <c r="C57" i="12" s="1"/>
  <c r="C55" i="12"/>
  <c r="D56" i="12"/>
  <c r="A14" i="12"/>
  <c r="A15" i="12"/>
  <c r="J6" i="6"/>
  <c r="R6" i="6"/>
  <c r="G55" i="12"/>
  <c r="G56" i="12"/>
  <c r="K6" i="6"/>
  <c r="S6" i="6"/>
  <c r="G53" i="12"/>
  <c r="G57" i="12" s="1"/>
  <c r="G54" i="12"/>
  <c r="K6" i="13"/>
  <c r="J6" i="13"/>
  <c r="I6" i="13"/>
  <c r="F53" i="12"/>
  <c r="F55" i="12"/>
  <c r="U22" i="12"/>
  <c r="U27" i="12"/>
  <c r="U44" i="12"/>
  <c r="Q20" i="13"/>
  <c r="G76" i="13"/>
  <c r="F104" i="13"/>
  <c r="Q23" i="14"/>
  <c r="E54" i="12"/>
  <c r="E56" i="12"/>
  <c r="U54" i="12"/>
  <c r="F118" i="13"/>
  <c r="F160" i="13"/>
  <c r="F48" i="13"/>
  <c r="F90" i="13"/>
  <c r="F132" i="13"/>
  <c r="F62" i="13"/>
  <c r="F20" i="13"/>
  <c r="G118" i="13"/>
  <c r="F146" i="13"/>
  <c r="F54" i="12"/>
  <c r="F56" i="12"/>
  <c r="U30" i="12"/>
  <c r="U36" i="12"/>
  <c r="G160" i="13"/>
  <c r="G48" i="13"/>
  <c r="G90" i="13"/>
  <c r="G132" i="13"/>
  <c r="G62" i="13"/>
  <c r="G20" i="13"/>
  <c r="G104" i="13"/>
  <c r="F34" i="13"/>
  <c r="G146" i="13"/>
  <c r="E147" i="17"/>
  <c r="E121" i="17"/>
  <c r="E91" i="17"/>
  <c r="E65" i="17"/>
  <c r="E9" i="17"/>
  <c r="E107" i="17"/>
  <c r="E63" i="17"/>
  <c r="E37" i="17"/>
  <c r="E21" i="17"/>
  <c r="E105" i="17"/>
  <c r="E79" i="17"/>
  <c r="E149" i="17"/>
  <c r="E49" i="17"/>
  <c r="E23" i="17"/>
  <c r="E135" i="17"/>
  <c r="E35" i="17"/>
  <c r="E77" i="17"/>
  <c r="E51" i="17"/>
  <c r="E119" i="17"/>
  <c r="E93" i="17"/>
  <c r="E133" i="17"/>
  <c r="U57" i="12"/>
  <c r="U55" i="12"/>
  <c r="U53" i="12"/>
  <c r="U51" i="12"/>
  <c r="U49" i="12"/>
  <c r="U47" i="12"/>
  <c r="U45" i="12"/>
  <c r="U43" i="12"/>
  <c r="U41" i="12"/>
  <c r="U39" i="12"/>
  <c r="U37" i="12"/>
  <c r="U35" i="12"/>
  <c r="U7" i="12"/>
  <c r="U9" i="12"/>
  <c r="U14" i="12"/>
  <c r="U23" i="12"/>
  <c r="U34" i="12"/>
  <c r="U48" i="12"/>
  <c r="E53" i="12"/>
  <c r="E55" i="12"/>
  <c r="U25" i="12"/>
  <c r="U46" i="12"/>
  <c r="F76" i="13"/>
  <c r="P23" i="14"/>
  <c r="R6" i="18"/>
  <c r="C48" i="13"/>
  <c r="D90" i="13"/>
  <c r="E132" i="13"/>
  <c r="C160" i="13"/>
  <c r="C37" i="14"/>
  <c r="J6" i="18"/>
  <c r="I6" i="18"/>
  <c r="D48" i="13"/>
  <c r="E90" i="13"/>
  <c r="C118" i="13"/>
  <c r="D160" i="13"/>
  <c r="V6" i="13"/>
  <c r="E48" i="13"/>
  <c r="C76" i="13"/>
  <c r="D118" i="13"/>
  <c r="E160" i="13"/>
  <c r="C79" i="14"/>
  <c r="W6" i="13"/>
  <c r="C34" i="13"/>
  <c r="D76" i="13"/>
  <c r="E118" i="13"/>
  <c r="C146" i="13"/>
  <c r="C149" i="14"/>
  <c r="C135" i="14"/>
  <c r="C121" i="14"/>
  <c r="C107" i="14"/>
  <c r="C93" i="14"/>
  <c r="F91" i="16"/>
  <c r="F65" i="16"/>
  <c r="F9" i="16"/>
  <c r="F133" i="16"/>
  <c r="F107" i="16"/>
  <c r="F149" i="16"/>
  <c r="F63" i="16"/>
  <c r="F37" i="16"/>
  <c r="F21" i="16"/>
  <c r="F105" i="16"/>
  <c r="F79" i="16"/>
  <c r="F35" i="16"/>
  <c r="F77" i="16"/>
  <c r="F51" i="16"/>
  <c r="F119" i="16"/>
  <c r="F93" i="16"/>
  <c r="F161" i="16"/>
  <c r="F135" i="16"/>
  <c r="F147" i="16"/>
  <c r="F121" i="16"/>
  <c r="F49" i="16"/>
  <c r="V7" i="16"/>
  <c r="U7" i="16"/>
  <c r="W7" i="16"/>
  <c r="D34" i="13"/>
  <c r="E76" i="13"/>
  <c r="C104" i="13"/>
  <c r="D146" i="13"/>
  <c r="C65" i="14"/>
  <c r="G133" i="16"/>
  <c r="G107" i="16"/>
  <c r="G149" i="16"/>
  <c r="G63" i="16"/>
  <c r="G37" i="16"/>
  <c r="G21" i="16"/>
  <c r="G105" i="16"/>
  <c r="G79" i="16"/>
  <c r="G147" i="16"/>
  <c r="G121" i="16"/>
  <c r="G35" i="16"/>
  <c r="G77" i="16"/>
  <c r="G51" i="16"/>
  <c r="G119" i="16"/>
  <c r="G93" i="16"/>
  <c r="G161" i="16"/>
  <c r="G135" i="16"/>
  <c r="G9" i="16"/>
  <c r="G91" i="16"/>
  <c r="I7" i="16"/>
  <c r="G65" i="16"/>
  <c r="L7" i="15"/>
  <c r="M7" i="15"/>
  <c r="J7" i="15"/>
  <c r="C119" i="15"/>
  <c r="F49" i="17"/>
  <c r="C91" i="15"/>
  <c r="C105" i="15"/>
  <c r="C133" i="15"/>
  <c r="C161" i="15"/>
  <c r="C49" i="15"/>
  <c r="C147" i="15"/>
  <c r="C77" i="15"/>
  <c r="C21" i="15"/>
  <c r="S9" i="16"/>
  <c r="F161" i="17"/>
  <c r="F135" i="17"/>
  <c r="F147" i="17"/>
  <c r="F107" i="17"/>
  <c r="F63" i="17"/>
  <c r="F37" i="17"/>
  <c r="F21" i="17"/>
  <c r="F105" i="17"/>
  <c r="F79" i="17"/>
  <c r="F35" i="17"/>
  <c r="F91" i="17"/>
  <c r="F65" i="17"/>
  <c r="F9" i="17"/>
  <c r="F121" i="17"/>
  <c r="F77" i="17"/>
  <c r="F51" i="17"/>
  <c r="F119" i="17"/>
  <c r="F93" i="17"/>
  <c r="F133" i="17"/>
  <c r="F23" i="17"/>
  <c r="C35" i="15"/>
  <c r="W7" i="15"/>
  <c r="E35" i="15"/>
  <c r="G105" i="15"/>
  <c r="F119" i="15"/>
  <c r="D79" i="16"/>
  <c r="D105" i="16"/>
  <c r="E121" i="16"/>
  <c r="E147" i="16"/>
  <c r="C21" i="17"/>
  <c r="C37" i="17"/>
  <c r="C63" i="17"/>
  <c r="D79" i="17"/>
  <c r="D105" i="17"/>
  <c r="G133" i="15"/>
  <c r="O9" i="16"/>
  <c r="R9" i="16"/>
  <c r="D51" i="16"/>
  <c r="D77" i="16"/>
  <c r="E93" i="16"/>
  <c r="E119" i="16"/>
  <c r="R9" i="17"/>
  <c r="C35" i="17"/>
  <c r="D51" i="17"/>
  <c r="D77" i="17"/>
  <c r="C121" i="17"/>
  <c r="C135" i="17"/>
  <c r="E119" i="15"/>
  <c r="E133" i="15"/>
  <c r="E161" i="15"/>
  <c r="E63" i="15"/>
  <c r="E147" i="15"/>
  <c r="P9" i="16"/>
  <c r="P21" i="16"/>
  <c r="D35" i="16"/>
  <c r="E51" i="16"/>
  <c r="E77" i="16"/>
  <c r="O9" i="17"/>
  <c r="O21" i="17"/>
  <c r="S9" i="17"/>
  <c r="D35" i="17"/>
  <c r="D121" i="17"/>
  <c r="D135" i="17"/>
  <c r="F133" i="15"/>
  <c r="F147" i="15"/>
  <c r="F63" i="15"/>
  <c r="R21" i="15"/>
  <c r="E21" i="15"/>
  <c r="Q21" i="15"/>
  <c r="G63" i="15"/>
  <c r="E77" i="15"/>
  <c r="D119" i="16"/>
  <c r="D93" i="16"/>
  <c r="D161" i="16"/>
  <c r="D135" i="16"/>
  <c r="D49" i="16"/>
  <c r="D23" i="16"/>
  <c r="D91" i="16"/>
  <c r="D65" i="16"/>
  <c r="D9" i="16"/>
  <c r="D133" i="16"/>
  <c r="D107" i="16"/>
  <c r="Q9" i="16"/>
  <c r="Q21" i="16"/>
  <c r="E35" i="16"/>
  <c r="C149" i="17"/>
  <c r="C147" i="17"/>
  <c r="C119" i="17"/>
  <c r="C93" i="17"/>
  <c r="C49" i="17"/>
  <c r="C23" i="17"/>
  <c r="C91" i="17"/>
  <c r="C65" i="17"/>
  <c r="C9" i="17"/>
  <c r="C107" i="17"/>
  <c r="P9" i="17"/>
  <c r="P21" i="17"/>
  <c r="G147" i="15"/>
  <c r="G35" i="15"/>
  <c r="G21" i="15"/>
  <c r="G161" i="15"/>
  <c r="G77" i="15"/>
  <c r="F21" i="15"/>
  <c r="S21" i="15"/>
  <c r="E49" i="15"/>
  <c r="F77" i="15"/>
  <c r="E91" i="15"/>
  <c r="F161" i="15"/>
  <c r="E161" i="16"/>
  <c r="E135" i="16"/>
  <c r="E49" i="16"/>
  <c r="E23" i="16"/>
  <c r="E91" i="16"/>
  <c r="E65" i="16"/>
  <c r="E9" i="16"/>
  <c r="E133" i="16"/>
  <c r="E107" i="16"/>
  <c r="E149" i="16"/>
  <c r="E63" i="16"/>
  <c r="E37" i="16"/>
  <c r="E21" i="16"/>
  <c r="R21" i="16"/>
  <c r="O21" i="16"/>
  <c r="D149" i="16"/>
  <c r="D149" i="17"/>
  <c r="D49" i="17"/>
  <c r="D23" i="17"/>
  <c r="D147" i="17"/>
  <c r="D91" i="17"/>
  <c r="D65" i="17"/>
  <c r="D9" i="17"/>
  <c r="D107" i="17"/>
  <c r="D63" i="17"/>
  <c r="D37" i="17"/>
  <c r="D21" i="17"/>
  <c r="Q21" i="17"/>
  <c r="S21" i="17"/>
  <c r="C133" i="17"/>
  <c r="C161" i="17"/>
  <c r="R8" i="21"/>
  <c r="Q8" i="21"/>
  <c r="G133" i="22"/>
  <c r="G77" i="22"/>
  <c r="G119" i="22"/>
  <c r="G63" i="22"/>
  <c r="G161" i="22"/>
  <c r="G147" i="22"/>
  <c r="G21" i="22"/>
  <c r="G105" i="22"/>
  <c r="G49" i="22"/>
  <c r="G35" i="22"/>
  <c r="G91" i="22"/>
  <c r="H8" i="21"/>
  <c r="I8" i="21"/>
  <c r="F64" i="21"/>
  <c r="F22" i="21"/>
  <c r="F92" i="21"/>
  <c r="F162" i="21"/>
  <c r="F50" i="21"/>
  <c r="F148" i="21"/>
  <c r="F134" i="21"/>
  <c r="F120" i="21"/>
  <c r="F106" i="21"/>
  <c r="F36" i="21"/>
  <c r="O22" i="21"/>
  <c r="F160" i="26"/>
  <c r="F132" i="26"/>
  <c r="F20" i="26"/>
  <c r="F62" i="26"/>
  <c r="F104" i="26"/>
  <c r="F146" i="26"/>
  <c r="F34" i="26"/>
  <c r="F48" i="26"/>
  <c r="F118" i="26"/>
  <c r="F76" i="26"/>
  <c r="F90" i="26"/>
  <c r="G51" i="17"/>
  <c r="G77" i="17"/>
  <c r="G121" i="17"/>
  <c r="G133" i="17"/>
  <c r="G135" i="17"/>
  <c r="C148" i="18"/>
  <c r="C134" i="18"/>
  <c r="C62" i="18"/>
  <c r="C36" i="18"/>
  <c r="C132" i="18"/>
  <c r="C106" i="18"/>
  <c r="C20" i="18"/>
  <c r="C48" i="18"/>
  <c r="C22" i="18"/>
  <c r="K148" i="18"/>
  <c r="K62" i="18"/>
  <c r="K36" i="18"/>
  <c r="K160" i="18"/>
  <c r="K132" i="18"/>
  <c r="K106" i="18"/>
  <c r="K20" i="18"/>
  <c r="K48" i="18"/>
  <c r="K22" i="18"/>
  <c r="S148" i="18"/>
  <c r="S62" i="18"/>
  <c r="S36" i="18"/>
  <c r="S146" i="18"/>
  <c r="S132" i="18"/>
  <c r="S106" i="18"/>
  <c r="S20" i="18"/>
  <c r="S48" i="18"/>
  <c r="S22" i="18"/>
  <c r="K34" i="18"/>
  <c r="S50" i="18"/>
  <c r="K78" i="18"/>
  <c r="E92" i="18"/>
  <c r="M104" i="18"/>
  <c r="U118" i="18"/>
  <c r="U120" i="18"/>
  <c r="E132" i="18"/>
  <c r="C64" i="18"/>
  <c r="K76" i="18"/>
  <c r="S90" i="18"/>
  <c r="S92" i="18"/>
  <c r="C104" i="18"/>
  <c r="K120" i="18"/>
  <c r="J7" i="16"/>
  <c r="I7" i="17"/>
  <c r="G79" i="17"/>
  <c r="G105" i="17"/>
  <c r="E160" i="18"/>
  <c r="E148" i="18"/>
  <c r="E90" i="18"/>
  <c r="E64" i="18"/>
  <c r="E48" i="18"/>
  <c r="E22" i="18"/>
  <c r="E146" i="18"/>
  <c r="E76" i="18"/>
  <c r="E50" i="18"/>
  <c r="M160" i="18"/>
  <c r="M90" i="18"/>
  <c r="M64" i="18"/>
  <c r="M134" i="18"/>
  <c r="M48" i="18"/>
  <c r="M22" i="18"/>
  <c r="M76" i="18"/>
  <c r="M50" i="18"/>
  <c r="U160" i="18"/>
  <c r="U148" i="18"/>
  <c r="U90" i="18"/>
  <c r="U64" i="18"/>
  <c r="U48" i="18"/>
  <c r="U22" i="18"/>
  <c r="U134" i="18"/>
  <c r="U76" i="18"/>
  <c r="U50" i="18"/>
  <c r="K8" i="18"/>
  <c r="M34" i="18"/>
  <c r="E62" i="18"/>
  <c r="M78" i="18"/>
  <c r="U92" i="18"/>
  <c r="E106" i="18"/>
  <c r="K118" i="18"/>
  <c r="U132" i="18"/>
  <c r="K146" i="18"/>
  <c r="M148" i="18"/>
  <c r="S160" i="18"/>
  <c r="D105" i="15"/>
  <c r="K7" i="16"/>
  <c r="S21" i="16"/>
  <c r="C51" i="16"/>
  <c r="C77" i="16"/>
  <c r="J7" i="17"/>
  <c r="U7" i="17"/>
  <c r="G21" i="17"/>
  <c r="R21" i="17"/>
  <c r="G37" i="17"/>
  <c r="G63" i="17"/>
  <c r="U20" i="18"/>
  <c r="C34" i="18"/>
  <c r="K50" i="18"/>
  <c r="S64" i="18"/>
  <c r="C78" i="18"/>
  <c r="E104" i="18"/>
  <c r="S104" i="18"/>
  <c r="M118" i="18"/>
  <c r="M120" i="18"/>
  <c r="K134" i="18"/>
  <c r="D148" i="18"/>
  <c r="D160" i="18"/>
  <c r="D134" i="18"/>
  <c r="L148" i="18"/>
  <c r="L160" i="18"/>
  <c r="L134" i="18"/>
  <c r="T148" i="18"/>
  <c r="T160" i="18"/>
  <c r="T134" i="18"/>
  <c r="F8" i="18"/>
  <c r="N8" i="18"/>
  <c r="V8" i="18"/>
  <c r="F34" i="18"/>
  <c r="N34" i="18"/>
  <c r="V34" i="18"/>
  <c r="G78" i="18"/>
  <c r="O78" i="18"/>
  <c r="D92" i="18"/>
  <c r="L92" i="18"/>
  <c r="T92" i="18"/>
  <c r="G104" i="18"/>
  <c r="O104" i="18"/>
  <c r="D118" i="18"/>
  <c r="L118" i="18"/>
  <c r="T118" i="18"/>
  <c r="F120" i="18"/>
  <c r="N120" i="18"/>
  <c r="V120" i="18"/>
  <c r="F160" i="18"/>
  <c r="F134" i="18"/>
  <c r="N160" i="18"/>
  <c r="N134" i="18"/>
  <c r="V160" i="18"/>
  <c r="V134" i="18"/>
  <c r="G50" i="18"/>
  <c r="O50" i="18"/>
  <c r="D64" i="18"/>
  <c r="L64" i="18"/>
  <c r="T64" i="18"/>
  <c r="G76" i="18"/>
  <c r="O76" i="18"/>
  <c r="D90" i="18"/>
  <c r="L90" i="18"/>
  <c r="T90" i="18"/>
  <c r="F92" i="18"/>
  <c r="N92" i="18"/>
  <c r="V92" i="18"/>
  <c r="F118" i="18"/>
  <c r="N118" i="18"/>
  <c r="V118" i="18"/>
  <c r="D147" i="22"/>
  <c r="D91" i="22"/>
  <c r="D133" i="22"/>
  <c r="D77" i="22"/>
  <c r="D119" i="22"/>
  <c r="D49" i="22"/>
  <c r="D35" i="22"/>
  <c r="G160" i="18"/>
  <c r="G146" i="18"/>
  <c r="O160" i="18"/>
  <c r="O146" i="18"/>
  <c r="D20" i="18"/>
  <c r="L20" i="18"/>
  <c r="T20" i="18"/>
  <c r="F22" i="18"/>
  <c r="N22" i="18"/>
  <c r="V22" i="18"/>
  <c r="F48" i="18"/>
  <c r="N48" i="18"/>
  <c r="V48" i="18"/>
  <c r="G92" i="18"/>
  <c r="O92" i="18"/>
  <c r="D106" i="18"/>
  <c r="L106" i="18"/>
  <c r="T106" i="18"/>
  <c r="G118" i="18"/>
  <c r="O118" i="18"/>
  <c r="D132" i="18"/>
  <c r="L132" i="18"/>
  <c r="T132" i="18"/>
  <c r="O134" i="18"/>
  <c r="T146" i="18"/>
  <c r="D63" i="22"/>
  <c r="E132" i="28"/>
  <c r="E90" i="28"/>
  <c r="E146" i="28"/>
  <c r="E104" i="28"/>
  <c r="E20" i="28"/>
  <c r="E76" i="28"/>
  <c r="E118" i="28"/>
  <c r="E34" i="28"/>
  <c r="E48" i="28"/>
  <c r="E160" i="28"/>
  <c r="N135" i="19"/>
  <c r="F147" i="19"/>
  <c r="V149" i="19"/>
  <c r="N161" i="19"/>
  <c r="E62" i="28"/>
  <c r="N107" i="19"/>
  <c r="F119" i="19"/>
  <c r="V121" i="19"/>
  <c r="N133" i="19"/>
  <c r="V147" i="19"/>
  <c r="D120" i="21"/>
  <c r="E7" i="19"/>
  <c r="M7" i="19"/>
  <c r="U7" i="19"/>
  <c r="F135" i="19"/>
  <c r="N149" i="19"/>
  <c r="F161" i="19"/>
  <c r="F9" i="19"/>
  <c r="N9" i="19"/>
  <c r="V9" i="19"/>
  <c r="F21" i="19"/>
  <c r="N21" i="19"/>
  <c r="V21" i="19"/>
  <c r="F23" i="19"/>
  <c r="N23" i="19"/>
  <c r="V23" i="19"/>
  <c r="F35" i="19"/>
  <c r="N35" i="19"/>
  <c r="V35" i="19"/>
  <c r="F37" i="19"/>
  <c r="N37" i="19"/>
  <c r="V37" i="19"/>
  <c r="F49" i="19"/>
  <c r="N49" i="19"/>
  <c r="V49" i="19"/>
  <c r="F51" i="19"/>
  <c r="N51" i="19"/>
  <c r="V51" i="19"/>
  <c r="F63" i="19"/>
  <c r="N63" i="19"/>
  <c r="V63" i="19"/>
  <c r="F65" i="19"/>
  <c r="N65" i="19"/>
  <c r="V65" i="19"/>
  <c r="F77" i="19"/>
  <c r="N77" i="19"/>
  <c r="V77" i="19"/>
  <c r="F79" i="19"/>
  <c r="N79" i="19"/>
  <c r="V79" i="19"/>
  <c r="F91" i="19"/>
  <c r="N91" i="19"/>
  <c r="V91" i="19"/>
  <c r="F93" i="19"/>
  <c r="N93" i="19"/>
  <c r="V93" i="19"/>
  <c r="F105" i="19"/>
  <c r="N105" i="19"/>
  <c r="V105" i="19"/>
  <c r="V119" i="19"/>
  <c r="D148" i="21"/>
  <c r="D36" i="21"/>
  <c r="D64" i="21"/>
  <c r="D22" i="21"/>
  <c r="D134" i="21"/>
  <c r="N22" i="21"/>
  <c r="X7" i="22"/>
  <c r="F107" i="19"/>
  <c r="N121" i="19"/>
  <c r="F133" i="19"/>
  <c r="V135" i="19"/>
  <c r="N147" i="19"/>
  <c r="D162" i="21"/>
  <c r="C161" i="22"/>
  <c r="C105" i="22"/>
  <c r="C49" i="22"/>
  <c r="C147" i="22"/>
  <c r="C91" i="22"/>
  <c r="C35" i="22"/>
  <c r="V7" i="22"/>
  <c r="C77" i="22"/>
  <c r="C22" i="21"/>
  <c r="M22" i="21"/>
  <c r="C64" i="21"/>
  <c r="E92" i="21"/>
  <c r="E21" i="22"/>
  <c r="P21" i="22"/>
  <c r="H49" i="22"/>
  <c r="F63" i="22"/>
  <c r="H105" i="22"/>
  <c r="F119" i="22"/>
  <c r="H161" i="22"/>
  <c r="G62" i="26"/>
  <c r="G160" i="26"/>
  <c r="G104" i="26"/>
  <c r="G146" i="26"/>
  <c r="G34" i="26"/>
  <c r="G76" i="26"/>
  <c r="G90" i="26"/>
  <c r="G118" i="26"/>
  <c r="G20" i="26"/>
  <c r="C106" i="21"/>
  <c r="E134" i="21"/>
  <c r="F21" i="22"/>
  <c r="Q21" i="22"/>
  <c r="E77" i="22"/>
  <c r="E133" i="22"/>
  <c r="C78" i="21"/>
  <c r="E106" i="21"/>
  <c r="E35" i="22"/>
  <c r="E91" i="22"/>
  <c r="E147" i="22"/>
  <c r="H133" i="41"/>
  <c r="G133" i="41"/>
  <c r="M133" i="41"/>
  <c r="L133" i="41"/>
  <c r="I133" i="41"/>
  <c r="E34" i="26"/>
  <c r="D118" i="26"/>
  <c r="F146" i="28"/>
  <c r="F104" i="28"/>
  <c r="F160" i="28"/>
  <c r="F118" i="28"/>
  <c r="F34" i="28"/>
  <c r="F90" i="28"/>
  <c r="F132" i="28"/>
  <c r="F76" i="28"/>
  <c r="F48" i="28"/>
  <c r="F20" i="28"/>
  <c r="F62" i="28"/>
  <c r="D76" i="26"/>
  <c r="E118" i="26"/>
  <c r="J30" i="30"/>
  <c r="L30" i="30"/>
  <c r="D48" i="26"/>
  <c r="D90" i="26"/>
  <c r="D132" i="26"/>
  <c r="D20" i="26"/>
  <c r="D160" i="26"/>
  <c r="D62" i="26"/>
  <c r="D104" i="26"/>
  <c r="D146" i="26"/>
  <c r="E90" i="26"/>
  <c r="E132" i="26"/>
  <c r="E20" i="26"/>
  <c r="E160" i="26"/>
  <c r="E62" i="26"/>
  <c r="E104" i="26"/>
  <c r="E146" i="26"/>
  <c r="E76" i="26"/>
  <c r="E48" i="26"/>
  <c r="D52" i="30"/>
  <c r="F52" i="30"/>
  <c r="L6" i="28"/>
  <c r="M6" i="28"/>
  <c r="K6" i="28"/>
  <c r="J6" i="28"/>
  <c r="I6" i="28"/>
  <c r="C20" i="26"/>
  <c r="C132" i="26"/>
  <c r="G34" i="27"/>
  <c r="G48" i="27"/>
  <c r="N74" i="30"/>
  <c r="I6" i="26"/>
  <c r="C90" i="26"/>
  <c r="F160" i="27"/>
  <c r="F48" i="27"/>
  <c r="F90" i="27"/>
  <c r="F132" i="27"/>
  <c r="F20" i="27"/>
  <c r="G146" i="27"/>
  <c r="D74" i="30"/>
  <c r="J6" i="26"/>
  <c r="C48" i="26"/>
  <c r="G90" i="27"/>
  <c r="G132" i="27"/>
  <c r="G20" i="27"/>
  <c r="G62" i="27"/>
  <c r="F62" i="27"/>
  <c r="F76" i="27"/>
  <c r="K6" i="26"/>
  <c r="C118" i="26"/>
  <c r="K6" i="27"/>
  <c r="G76" i="27"/>
  <c r="H30" i="30"/>
  <c r="F64" i="30"/>
  <c r="F85" i="30"/>
  <c r="F82" i="30"/>
  <c r="F80" i="30"/>
  <c r="F78" i="30"/>
  <c r="F76" i="30"/>
  <c r="F63" i="30"/>
  <c r="F60" i="30"/>
  <c r="F58" i="30"/>
  <c r="F56" i="30"/>
  <c r="F54" i="30"/>
  <c r="F75" i="30"/>
  <c r="F77" i="30"/>
  <c r="F53" i="30"/>
  <c r="F86" i="30"/>
  <c r="F79" i="30"/>
  <c r="F55" i="30"/>
  <c r="F87" i="30"/>
  <c r="F81" i="30"/>
  <c r="F57" i="30"/>
  <c r="F61" i="30"/>
  <c r="N96" i="30"/>
  <c r="J184" i="30"/>
  <c r="N206" i="30"/>
  <c r="L206" i="30"/>
  <c r="D48" i="27"/>
  <c r="E90" i="27"/>
  <c r="C118" i="27"/>
  <c r="D160" i="27"/>
  <c r="C118" i="28"/>
  <c r="F83" i="30"/>
  <c r="L118" i="30"/>
  <c r="L140" i="30"/>
  <c r="J140" i="30"/>
  <c r="F210" i="30"/>
  <c r="L213" i="30"/>
  <c r="H85" i="31"/>
  <c r="H82" i="31"/>
  <c r="H80" i="31"/>
  <c r="H78" i="31"/>
  <c r="H76" i="31"/>
  <c r="H42" i="31"/>
  <c r="H63" i="31"/>
  <c r="H60" i="31"/>
  <c r="H58" i="31"/>
  <c r="H56" i="31"/>
  <c r="H54" i="31"/>
  <c r="H84" i="31"/>
  <c r="H41" i="31"/>
  <c r="H38" i="31"/>
  <c r="H36" i="31"/>
  <c r="H34" i="31"/>
  <c r="H32" i="31"/>
  <c r="H62" i="31"/>
  <c r="H65" i="31"/>
  <c r="H61" i="31"/>
  <c r="H59" i="31"/>
  <c r="H57" i="31"/>
  <c r="H55" i="31"/>
  <c r="H53" i="31"/>
  <c r="J30" i="31"/>
  <c r="H79" i="31"/>
  <c r="H30" i="31"/>
  <c r="H77" i="31"/>
  <c r="H39" i="31"/>
  <c r="H75" i="31"/>
  <c r="H43" i="31"/>
  <c r="H37" i="31"/>
  <c r="H40" i="31"/>
  <c r="H31" i="31"/>
  <c r="H87" i="31"/>
  <c r="H64" i="31"/>
  <c r="H86" i="31"/>
  <c r="H35" i="31"/>
  <c r="H81" i="31"/>
  <c r="E48" i="27"/>
  <c r="C76" i="27"/>
  <c r="D118" i="27"/>
  <c r="E160" i="27"/>
  <c r="C132" i="28"/>
  <c r="C62" i="28"/>
  <c r="C76" i="28"/>
  <c r="C90" i="28"/>
  <c r="C146" i="28"/>
  <c r="C104" i="28"/>
  <c r="F62" i="30"/>
  <c r="F219" i="30"/>
  <c r="H218" i="30"/>
  <c r="J217" i="30"/>
  <c r="L216" i="30"/>
  <c r="F215" i="30"/>
  <c r="J214" i="30"/>
  <c r="N213" i="30"/>
  <c r="F213" i="30"/>
  <c r="J212" i="30"/>
  <c r="N211" i="30"/>
  <c r="F211" i="30"/>
  <c r="J210" i="30"/>
  <c r="N209" i="30"/>
  <c r="F209" i="30"/>
  <c r="J208" i="30"/>
  <c r="N207" i="30"/>
  <c r="F207" i="30"/>
  <c r="H219" i="30"/>
  <c r="F218" i="30"/>
  <c r="F217" i="30"/>
  <c r="F216" i="30"/>
  <c r="F214" i="30"/>
  <c r="H213" i="30"/>
  <c r="H212" i="30"/>
  <c r="J211" i="30"/>
  <c r="L210" i="30"/>
  <c r="L209" i="30"/>
  <c r="N208" i="30"/>
  <c r="L215" i="30"/>
  <c r="N214" i="30"/>
  <c r="F212" i="30"/>
  <c r="H211" i="30"/>
  <c r="H210" i="30"/>
  <c r="J209" i="30"/>
  <c r="L208" i="30"/>
  <c r="L207" i="30"/>
  <c r="L218" i="30"/>
  <c r="J216" i="30"/>
  <c r="L214" i="30"/>
  <c r="N212" i="30"/>
  <c r="H209" i="30"/>
  <c r="J207" i="30"/>
  <c r="J218" i="30"/>
  <c r="H216" i="30"/>
  <c r="H214" i="30"/>
  <c r="L212" i="30"/>
  <c r="N210" i="30"/>
  <c r="H207" i="30"/>
  <c r="C34" i="27"/>
  <c r="D76" i="27"/>
  <c r="E118" i="27"/>
  <c r="C146" i="27"/>
  <c r="C48" i="28"/>
  <c r="L184" i="30"/>
  <c r="H228" i="30"/>
  <c r="J228" i="30"/>
  <c r="F84" i="30"/>
  <c r="F208" i="30"/>
  <c r="L211" i="30"/>
  <c r="H215" i="30"/>
  <c r="J219" i="30"/>
  <c r="D118" i="28"/>
  <c r="G48" i="28"/>
  <c r="J8" i="30"/>
  <c r="H63" i="30"/>
  <c r="H60" i="30"/>
  <c r="H58" i="30"/>
  <c r="H56" i="30"/>
  <c r="H54" i="30"/>
  <c r="H84" i="30"/>
  <c r="H62" i="30"/>
  <c r="H61" i="30"/>
  <c r="H82" i="30"/>
  <c r="J141" i="30"/>
  <c r="L142" i="30"/>
  <c r="N146" i="30"/>
  <c r="D162" i="30"/>
  <c r="H163" i="30"/>
  <c r="J164" i="30"/>
  <c r="L168" i="30"/>
  <c r="D206" i="30"/>
  <c r="F206" i="30"/>
  <c r="L82" i="33"/>
  <c r="L58" i="33"/>
  <c r="L40" i="33"/>
  <c r="L34" i="33"/>
  <c r="K29" i="33"/>
  <c r="N30" i="33" s="1"/>
  <c r="L79" i="33"/>
  <c r="L55" i="33"/>
  <c r="L84" i="33"/>
  <c r="L80" i="33"/>
  <c r="L78" i="33"/>
  <c r="L76" i="33"/>
  <c r="L63" i="33"/>
  <c r="L85" i="33"/>
  <c r="L77" i="33"/>
  <c r="L64" i="33"/>
  <c r="L42" i="33"/>
  <c r="L41" i="33"/>
  <c r="L86" i="33"/>
  <c r="L38" i="33"/>
  <c r="L33" i="33"/>
  <c r="L60" i="33"/>
  <c r="L54" i="33"/>
  <c r="L36" i="33"/>
  <c r="L35" i="33"/>
  <c r="L20" i="33"/>
  <c r="L8" i="33"/>
  <c r="L62" i="33"/>
  <c r="L37" i="33"/>
  <c r="L32" i="33"/>
  <c r="K73" i="33"/>
  <c r="L31" i="33"/>
  <c r="L19" i="33"/>
  <c r="L16" i="33"/>
  <c r="L14" i="33"/>
  <c r="L12" i="33"/>
  <c r="L10" i="33"/>
  <c r="L39" i="33"/>
  <c r="L59" i="33"/>
  <c r="L56" i="33"/>
  <c r="L17" i="33"/>
  <c r="N8" i="33"/>
  <c r="L61" i="33"/>
  <c r="L57" i="33"/>
  <c r="L15" i="33"/>
  <c r="L53" i="33"/>
  <c r="L13" i="33"/>
  <c r="K51" i="33"/>
  <c r="D104" i="28"/>
  <c r="G118" i="28"/>
  <c r="D146" i="28"/>
  <c r="F153" i="30"/>
  <c r="H152" i="30"/>
  <c r="J151" i="30"/>
  <c r="L150" i="30"/>
  <c r="F149" i="30"/>
  <c r="J148" i="30"/>
  <c r="N147" i="30"/>
  <c r="F147" i="30"/>
  <c r="J146" i="30"/>
  <c r="N145" i="30"/>
  <c r="F145" i="30"/>
  <c r="J144" i="30"/>
  <c r="N143" i="30"/>
  <c r="F143" i="30"/>
  <c r="J142" i="30"/>
  <c r="N141" i="30"/>
  <c r="F141" i="30"/>
  <c r="L153" i="30"/>
  <c r="F152" i="30"/>
  <c r="H151" i="30"/>
  <c r="J150" i="30"/>
  <c r="L149" i="30"/>
  <c r="H148" i="30"/>
  <c r="L147" i="30"/>
  <c r="H146" i="30"/>
  <c r="L145" i="30"/>
  <c r="H144" i="30"/>
  <c r="L143" i="30"/>
  <c r="H142" i="30"/>
  <c r="L141" i="30"/>
  <c r="N144" i="30"/>
  <c r="H150" i="30"/>
  <c r="L151" i="30"/>
  <c r="J175" i="30"/>
  <c r="L174" i="30"/>
  <c r="F173" i="30"/>
  <c r="H172" i="30"/>
  <c r="J171" i="30"/>
  <c r="N170" i="30"/>
  <c r="F170" i="30"/>
  <c r="J169" i="30"/>
  <c r="N168" i="30"/>
  <c r="F175" i="30"/>
  <c r="F174" i="30"/>
  <c r="H171" i="30"/>
  <c r="N169" i="30"/>
  <c r="H168" i="30"/>
  <c r="L167" i="30"/>
  <c r="H166" i="30"/>
  <c r="L165" i="30"/>
  <c r="H164" i="30"/>
  <c r="L163" i="30"/>
  <c r="F172" i="30"/>
  <c r="J170" i="30"/>
  <c r="F171" i="30"/>
  <c r="L169" i="30"/>
  <c r="F168" i="30"/>
  <c r="J167" i="30"/>
  <c r="N166" i="30"/>
  <c r="F166" i="30"/>
  <c r="J165" i="30"/>
  <c r="N164" i="30"/>
  <c r="F164" i="30"/>
  <c r="J163" i="30"/>
  <c r="L166" i="30"/>
  <c r="N167" i="30"/>
  <c r="L172" i="30"/>
  <c r="H174" i="30"/>
  <c r="D90" i="28"/>
  <c r="D30" i="31"/>
  <c r="F30" i="31"/>
  <c r="G160" i="28"/>
  <c r="D76" i="28"/>
  <c r="G146" i="28"/>
  <c r="N82" i="30"/>
  <c r="N80" i="30"/>
  <c r="N78" i="30"/>
  <c r="N76" i="30"/>
  <c r="N52" i="30"/>
  <c r="N60" i="30"/>
  <c r="N58" i="30"/>
  <c r="N56" i="30"/>
  <c r="N54" i="30"/>
  <c r="H76" i="30"/>
  <c r="H79" i="30"/>
  <c r="H86" i="30"/>
  <c r="F146" i="30"/>
  <c r="H147" i="30"/>
  <c r="H153" i="30"/>
  <c r="N163" i="30"/>
  <c r="H170" i="30"/>
  <c r="L171" i="30"/>
  <c r="H173" i="30"/>
  <c r="J174" i="30"/>
  <c r="L11" i="33"/>
  <c r="F8" i="31"/>
  <c r="J80" i="33"/>
  <c r="J62" i="33"/>
  <c r="J56" i="33"/>
  <c r="J42" i="33"/>
  <c r="J32" i="33"/>
  <c r="J77" i="33"/>
  <c r="J61" i="33"/>
  <c r="J53" i="33"/>
  <c r="J82" i="33"/>
  <c r="J59" i="33"/>
  <c r="J57" i="33"/>
  <c r="J83" i="33"/>
  <c r="J81" i="33"/>
  <c r="J79" i="33"/>
  <c r="J54" i="33"/>
  <c r="J84" i="33"/>
  <c r="J78" i="33"/>
  <c r="J76" i="33"/>
  <c r="J63" i="33"/>
  <c r="J41" i="33"/>
  <c r="J40" i="33"/>
  <c r="J39" i="33"/>
  <c r="J34" i="33"/>
  <c r="I73" i="33"/>
  <c r="I29" i="33"/>
  <c r="J17" i="33"/>
  <c r="J15" i="33"/>
  <c r="J13" i="33"/>
  <c r="J11" i="33"/>
  <c r="J9" i="33"/>
  <c r="J60" i="33"/>
  <c r="J8" i="33"/>
  <c r="J86" i="33"/>
  <c r="J64" i="33"/>
  <c r="J37" i="33"/>
  <c r="J36" i="33"/>
  <c r="J35" i="33"/>
  <c r="J33" i="33"/>
  <c r="J20" i="33"/>
  <c r="J58" i="33"/>
  <c r="J55" i="33"/>
  <c r="J38" i="33"/>
  <c r="J85" i="33"/>
  <c r="J16" i="33"/>
  <c r="J18" i="33"/>
  <c r="N36" i="33"/>
  <c r="N37" i="33"/>
  <c r="N32" i="33"/>
  <c r="N38" i="33"/>
  <c r="N31" i="33"/>
  <c r="I51" i="33"/>
  <c r="H229" i="30"/>
  <c r="F230" i="30"/>
  <c r="F231" i="30"/>
  <c r="N232" i="30"/>
  <c r="N233" i="30"/>
  <c r="L234" i="30"/>
  <c r="J235" i="30"/>
  <c r="H240" i="30"/>
  <c r="H272" i="30"/>
  <c r="N35" i="33"/>
  <c r="J75" i="30"/>
  <c r="J77" i="30"/>
  <c r="J79" i="30"/>
  <c r="J81" i="30"/>
  <c r="J83" i="30"/>
  <c r="L86" i="30"/>
  <c r="L241" i="30"/>
  <c r="F240" i="30"/>
  <c r="H239" i="30"/>
  <c r="J238" i="30"/>
  <c r="L237" i="30"/>
  <c r="H236" i="30"/>
  <c r="L235" i="30"/>
  <c r="H234" i="30"/>
  <c r="L233" i="30"/>
  <c r="H232" i="30"/>
  <c r="L231" i="30"/>
  <c r="H230" i="30"/>
  <c r="L229" i="30"/>
  <c r="L236" i="30"/>
  <c r="F239" i="30"/>
  <c r="J19" i="33"/>
  <c r="N33" i="33"/>
  <c r="L53" i="30"/>
  <c r="L55" i="30"/>
  <c r="L57" i="30"/>
  <c r="L59" i="30"/>
  <c r="L61" i="30"/>
  <c r="J229" i="30"/>
  <c r="J230" i="30"/>
  <c r="H231" i="30"/>
  <c r="F232" i="30"/>
  <c r="F233" i="30"/>
  <c r="N234" i="30"/>
  <c r="N235" i="30"/>
  <c r="N236" i="30"/>
  <c r="J240" i="30"/>
  <c r="L250" i="30"/>
  <c r="H8" i="31"/>
  <c r="F52" i="31"/>
  <c r="J10" i="33"/>
  <c r="J31" i="33"/>
  <c r="N15" i="35"/>
  <c r="N18" i="35"/>
  <c r="N14" i="35"/>
  <c r="N16" i="35"/>
  <c r="N13" i="35"/>
  <c r="N12" i="35"/>
  <c r="N8" i="35"/>
  <c r="N7" i="35"/>
  <c r="N9" i="35"/>
  <c r="N11" i="35"/>
  <c r="N10" i="35"/>
  <c r="L54" i="31"/>
  <c r="L56" i="31"/>
  <c r="L58" i="31"/>
  <c r="L60" i="31"/>
  <c r="F62" i="31"/>
  <c r="L63" i="31"/>
  <c r="M51" i="33"/>
  <c r="F83" i="33"/>
  <c r="W29" i="35"/>
  <c r="V29" i="35"/>
  <c r="J53" i="31"/>
  <c r="F54" i="31"/>
  <c r="J55" i="31"/>
  <c r="F56" i="31"/>
  <c r="J57" i="31"/>
  <c r="F58" i="31"/>
  <c r="J59" i="31"/>
  <c r="F60" i="31"/>
  <c r="J61" i="31"/>
  <c r="F63" i="31"/>
  <c r="L64" i="31"/>
  <c r="J65" i="31"/>
  <c r="F8" i="33"/>
  <c r="C29" i="33"/>
  <c r="F41" i="33"/>
  <c r="G73" i="33"/>
  <c r="H74" i="33" s="1"/>
  <c r="H86" i="33"/>
  <c r="L31" i="31"/>
  <c r="L33" i="31"/>
  <c r="L35" i="31"/>
  <c r="L37" i="31"/>
  <c r="L39" i="31"/>
  <c r="L43" i="31"/>
  <c r="F76" i="31"/>
  <c r="F78" i="31"/>
  <c r="F80" i="31"/>
  <c r="F82" i="31"/>
  <c r="F85" i="31"/>
  <c r="L86" i="31"/>
  <c r="J87" i="31"/>
  <c r="C73" i="33"/>
  <c r="D74" i="33" s="1"/>
  <c r="F54" i="33"/>
  <c r="F62" i="33"/>
  <c r="F78" i="33"/>
  <c r="F80" i="33"/>
  <c r="F82" i="33"/>
  <c r="M29" i="31"/>
  <c r="L53" i="31"/>
  <c r="L55" i="31"/>
  <c r="L57" i="31"/>
  <c r="L59" i="31"/>
  <c r="L61" i="31"/>
  <c r="J62" i="31"/>
  <c r="F64" i="31"/>
  <c r="L65" i="31"/>
  <c r="F86" i="33"/>
  <c r="F76" i="33"/>
  <c r="F60" i="33"/>
  <c r="F36" i="33"/>
  <c r="F85" i="33"/>
  <c r="F81" i="33"/>
  <c r="F57" i="33"/>
  <c r="F37" i="33"/>
  <c r="F61" i="33"/>
  <c r="F59" i="33"/>
  <c r="F79" i="33"/>
  <c r="F77" i="33"/>
  <c r="F64" i="33"/>
  <c r="F40" i="33"/>
  <c r="C51" i="33"/>
  <c r="F53" i="33"/>
  <c r="M73" i="33"/>
  <c r="V16" i="35"/>
  <c r="V15" i="35"/>
  <c r="V18" i="35"/>
  <c r="V14" i="35"/>
  <c r="V9" i="35"/>
  <c r="V17" i="35"/>
  <c r="V11" i="35"/>
  <c r="V12" i="35"/>
  <c r="V10" i="35"/>
  <c r="V8" i="35"/>
  <c r="H185" i="30"/>
  <c r="L186" i="30"/>
  <c r="H187" i="30"/>
  <c r="L188" i="30"/>
  <c r="H189" i="30"/>
  <c r="L190" i="30"/>
  <c r="H191" i="30"/>
  <c r="L192" i="30"/>
  <c r="H193" i="30"/>
  <c r="F194" i="30"/>
  <c r="L195" i="30"/>
  <c r="J196" i="30"/>
  <c r="J251" i="30"/>
  <c r="F252" i="30"/>
  <c r="N252" i="30"/>
  <c r="J253" i="30"/>
  <c r="F254" i="30"/>
  <c r="N254" i="30"/>
  <c r="J255" i="30"/>
  <c r="F256" i="30"/>
  <c r="N256" i="30"/>
  <c r="J257" i="30"/>
  <c r="F258" i="30"/>
  <c r="N258" i="30"/>
  <c r="J259" i="30"/>
  <c r="H260" i="30"/>
  <c r="F261" i="30"/>
  <c r="L262" i="30"/>
  <c r="H273" i="30"/>
  <c r="L274" i="30"/>
  <c r="H275" i="30"/>
  <c r="L276" i="30"/>
  <c r="H277" i="30"/>
  <c r="L278" i="30"/>
  <c r="H279" i="30"/>
  <c r="L280" i="30"/>
  <c r="H281" i="30"/>
  <c r="F282" i="30"/>
  <c r="L283" i="30"/>
  <c r="J284" i="30"/>
  <c r="F31" i="31"/>
  <c r="J32" i="31"/>
  <c r="F33" i="31"/>
  <c r="J34" i="31"/>
  <c r="F35" i="31"/>
  <c r="J36" i="31"/>
  <c r="F37" i="31"/>
  <c r="J38" i="31"/>
  <c r="F39" i="31"/>
  <c r="L40" i="31"/>
  <c r="J41" i="31"/>
  <c r="F43" i="31"/>
  <c r="L75" i="31"/>
  <c r="L77" i="31"/>
  <c r="L79" i="31"/>
  <c r="L81" i="31"/>
  <c r="L83" i="31"/>
  <c r="H84" i="33"/>
  <c r="H78" i="33"/>
  <c r="H64" i="33"/>
  <c r="H54" i="33"/>
  <c r="G51" i="33"/>
  <c r="H38" i="33"/>
  <c r="H83" i="33"/>
  <c r="H63" i="33"/>
  <c r="H59" i="33"/>
  <c r="H61" i="33"/>
  <c r="H62" i="33"/>
  <c r="H60" i="33"/>
  <c r="H58" i="33"/>
  <c r="H56" i="33"/>
  <c r="H36" i="33"/>
  <c r="H82" i="33"/>
  <c r="H80" i="33"/>
  <c r="H57" i="33"/>
  <c r="H55" i="33"/>
  <c r="H53" i="33"/>
  <c r="H35" i="33"/>
  <c r="H85" i="33"/>
  <c r="F10" i="33"/>
  <c r="N10" i="33"/>
  <c r="F12" i="33"/>
  <c r="N12" i="33"/>
  <c r="F14" i="33"/>
  <c r="N14" i="33"/>
  <c r="F16" i="33"/>
  <c r="N16" i="33"/>
  <c r="H18" i="33"/>
  <c r="F19" i="33"/>
  <c r="F31" i="33"/>
  <c r="E51" i="33"/>
  <c r="V7" i="35"/>
  <c r="AB18" i="35"/>
  <c r="AT7" i="35"/>
  <c r="AB17" i="35"/>
  <c r="AB13" i="35"/>
  <c r="AB16" i="35"/>
  <c r="AB11" i="35"/>
  <c r="AB10" i="35"/>
  <c r="AB15" i="35"/>
  <c r="AB12" i="35"/>
  <c r="AB14" i="35"/>
  <c r="H18" i="35"/>
  <c r="H14" i="35"/>
  <c r="H17" i="35"/>
  <c r="H13" i="35"/>
  <c r="H11" i="35"/>
  <c r="H29" i="35"/>
  <c r="H7" i="35"/>
  <c r="AJ7" i="35"/>
  <c r="AR7" i="35"/>
  <c r="I29" i="35"/>
  <c r="J5" i="37"/>
  <c r="I133" i="42"/>
  <c r="L133" i="42"/>
  <c r="H133" i="42"/>
  <c r="M133" i="42"/>
  <c r="L133" i="40"/>
  <c r="K133" i="40"/>
  <c r="O133" i="40"/>
  <c r="N133" i="40"/>
  <c r="M133" i="40"/>
  <c r="P5" i="36"/>
  <c r="D129" i="39"/>
  <c r="H5" i="39"/>
  <c r="G5" i="39"/>
  <c r="C129" i="39"/>
  <c r="K5" i="39"/>
  <c r="E129" i="39"/>
  <c r="L5" i="39"/>
  <c r="H123" i="39"/>
  <c r="G123" i="39"/>
  <c r="I123" i="39"/>
  <c r="T5" i="42"/>
  <c r="S5" i="42"/>
  <c r="R5" i="42"/>
  <c r="P5" i="42"/>
  <c r="N5" i="40"/>
  <c r="M5" i="40"/>
  <c r="L5" i="40"/>
  <c r="Q5" i="42"/>
  <c r="N133" i="41"/>
  <c r="O133" i="41"/>
  <c r="F8" i="42"/>
  <c r="F10" i="42"/>
  <c r="F7" i="42"/>
  <c r="I5" i="42"/>
  <c r="F9" i="42"/>
  <c r="H5" i="42"/>
  <c r="S5" i="39"/>
  <c r="R5" i="39"/>
  <c r="O135" i="44"/>
  <c r="M135" i="44"/>
  <c r="L135" i="44"/>
  <c r="O123" i="39"/>
  <c r="P5" i="39"/>
  <c r="K123" i="39"/>
  <c r="P5" i="40"/>
  <c r="M5" i="41"/>
  <c r="L5" i="41"/>
  <c r="N5" i="41"/>
  <c r="N135" i="44"/>
  <c r="Q5" i="39"/>
  <c r="L123" i="39"/>
  <c r="Q5" i="40"/>
  <c r="T5" i="41"/>
  <c r="Q5" i="41"/>
  <c r="O133" i="42"/>
  <c r="E146" i="43"/>
  <c r="J5" i="44"/>
  <c r="I5" i="44"/>
  <c r="H5" i="44"/>
  <c r="D146" i="44"/>
  <c r="K135" i="45"/>
  <c r="M135" i="45"/>
  <c r="L135" i="45"/>
  <c r="O135" i="45"/>
  <c r="N135" i="45"/>
  <c r="I135" i="43"/>
  <c r="H135" i="43"/>
  <c r="P5" i="45"/>
  <c r="S5" i="45"/>
  <c r="Q5" i="45"/>
  <c r="T5" i="45"/>
  <c r="L135" i="43"/>
  <c r="K135" i="43"/>
  <c r="M5" i="44"/>
  <c r="J5" i="42"/>
  <c r="H5" i="43"/>
  <c r="M135" i="43"/>
  <c r="S5" i="44"/>
  <c r="R5" i="44"/>
  <c r="F9" i="40"/>
  <c r="F12" i="43"/>
  <c r="F8" i="43"/>
  <c r="D146" i="45"/>
  <c r="T5" i="43"/>
  <c r="S5" i="43"/>
  <c r="F15" i="43"/>
  <c r="E146" i="45"/>
  <c r="H5" i="45"/>
  <c r="I5" i="45"/>
  <c r="H135" i="45"/>
  <c r="I135" i="45"/>
  <c r="G135" i="44"/>
  <c r="L5" i="45"/>
  <c r="M5" i="45"/>
  <c r="L74" i="33" l="1"/>
  <c r="K137" i="44"/>
  <c r="Y107" i="18"/>
  <c r="Y158" i="18"/>
  <c r="Y142" i="18"/>
  <c r="Y157" i="18"/>
  <c r="Y23" i="18"/>
  <c r="Y28" i="18"/>
  <c r="K18" i="16"/>
  <c r="K68" i="16"/>
  <c r="F57" i="12"/>
  <c r="Y95" i="18"/>
  <c r="Y139" i="18"/>
  <c r="Y80" i="18"/>
  <c r="Y54" i="18"/>
  <c r="Y69" i="18"/>
  <c r="K10" i="16"/>
  <c r="K131" i="17"/>
  <c r="Y17" i="18"/>
  <c r="Y123" i="18"/>
  <c r="Y149" i="18"/>
  <c r="Y39" i="18"/>
  <c r="Y31" i="18"/>
  <c r="Y12" i="18"/>
  <c r="Y38" i="18"/>
  <c r="K90" i="16"/>
  <c r="E57" i="12"/>
  <c r="Y89" i="18"/>
  <c r="Y137" i="18"/>
  <c r="Y124" i="18"/>
  <c r="Y143" i="18"/>
  <c r="Y11" i="18"/>
  <c r="Y55" i="18"/>
  <c r="Y47" i="18"/>
  <c r="K85" i="16"/>
  <c r="K142" i="16"/>
  <c r="K73" i="17"/>
  <c r="K159" i="16"/>
  <c r="K143" i="45"/>
  <c r="J74" i="33"/>
  <c r="K140" i="43"/>
  <c r="F74" i="33"/>
  <c r="Y135" i="18"/>
  <c r="Y73" i="18"/>
  <c r="Y26" i="18"/>
  <c r="Y159" i="18"/>
  <c r="Y97" i="18"/>
  <c r="Y71" i="18"/>
  <c r="Y43" i="18"/>
  <c r="K73" i="16"/>
  <c r="K10" i="17"/>
  <c r="K48" i="17"/>
  <c r="H138" i="44"/>
  <c r="K138" i="44" s="1"/>
  <c r="I138" i="44"/>
  <c r="G138" i="44"/>
  <c r="G140" i="44"/>
  <c r="I140" i="44"/>
  <c r="H140" i="44"/>
  <c r="K140" i="44" s="1"/>
  <c r="I141" i="44"/>
  <c r="G141" i="44"/>
  <c r="H141" i="44"/>
  <c r="K141" i="44" s="1"/>
  <c r="I141" i="45"/>
  <c r="G141" i="45"/>
  <c r="H141" i="45"/>
  <c r="K141" i="45" s="1"/>
  <c r="G139" i="45"/>
  <c r="H139" i="45"/>
  <c r="I139" i="45"/>
  <c r="I138" i="45"/>
  <c r="H138" i="45"/>
  <c r="K138" i="45" s="1"/>
  <c r="G138" i="45"/>
  <c r="H142" i="45"/>
  <c r="K142" i="45" s="1"/>
  <c r="I142" i="45"/>
  <c r="G142" i="45"/>
  <c r="G136" i="45"/>
  <c r="F146" i="45"/>
  <c r="H136" i="45"/>
  <c r="K136" i="45" s="1"/>
  <c r="I136" i="45"/>
  <c r="I144" i="45"/>
  <c r="H144" i="45"/>
  <c r="K144" i="45" s="1"/>
  <c r="G144" i="45"/>
  <c r="I137" i="45"/>
  <c r="G137" i="45"/>
  <c r="H137" i="45"/>
  <c r="K137" i="45" s="1"/>
  <c r="I145" i="45"/>
  <c r="G145" i="45"/>
  <c r="H145" i="45"/>
  <c r="K145" i="45" s="1"/>
  <c r="L13" i="43"/>
  <c r="N13" i="43"/>
  <c r="M13" i="43"/>
  <c r="L9" i="43"/>
  <c r="N9" i="43"/>
  <c r="M9" i="43"/>
  <c r="S8" i="43"/>
  <c r="R8" i="43"/>
  <c r="P8" i="43"/>
  <c r="T8" i="43"/>
  <c r="Q8" i="43"/>
  <c r="P7" i="43"/>
  <c r="T7" i="43"/>
  <c r="R7" i="43"/>
  <c r="Q7" i="43"/>
  <c r="S7" i="43"/>
  <c r="P11" i="43"/>
  <c r="T11" i="43"/>
  <c r="R11" i="43"/>
  <c r="Q11" i="43"/>
  <c r="S11" i="43"/>
  <c r="P15" i="43"/>
  <c r="Q15" i="43"/>
  <c r="T15" i="43"/>
  <c r="R15" i="43"/>
  <c r="S15" i="43"/>
  <c r="L9" i="42"/>
  <c r="N9" i="42"/>
  <c r="L145" i="43"/>
  <c r="O145" i="43"/>
  <c r="N145" i="43"/>
  <c r="M145" i="43"/>
  <c r="I8" i="43"/>
  <c r="H8" i="43"/>
  <c r="J8" i="43"/>
  <c r="L141" i="43"/>
  <c r="O141" i="43"/>
  <c r="N141" i="43"/>
  <c r="M141" i="43"/>
  <c r="M144" i="43"/>
  <c r="L144" i="43"/>
  <c r="N144" i="43"/>
  <c r="O144" i="43"/>
  <c r="O142" i="43"/>
  <c r="N142" i="43"/>
  <c r="M142" i="43"/>
  <c r="L142" i="43"/>
  <c r="O140" i="43"/>
  <c r="N140" i="43"/>
  <c r="M140" i="43"/>
  <c r="L140" i="43"/>
  <c r="O143" i="43"/>
  <c r="M143" i="43"/>
  <c r="L143" i="43"/>
  <c r="N143" i="43"/>
  <c r="J6" i="43"/>
  <c r="I6" i="43"/>
  <c r="H6" i="43"/>
  <c r="G16" i="43"/>
  <c r="J9" i="43"/>
  <c r="I9" i="43"/>
  <c r="H9" i="43"/>
  <c r="J12" i="43"/>
  <c r="I12" i="43"/>
  <c r="H12" i="43"/>
  <c r="H7" i="43"/>
  <c r="J7" i="43"/>
  <c r="I7" i="43"/>
  <c r="H11" i="43"/>
  <c r="I11" i="43"/>
  <c r="J11" i="43"/>
  <c r="H15" i="43"/>
  <c r="I15" i="43"/>
  <c r="J15" i="43"/>
  <c r="H137" i="43"/>
  <c r="I137" i="43"/>
  <c r="G137" i="43"/>
  <c r="G136" i="43"/>
  <c r="H136" i="43"/>
  <c r="K136" i="43" s="1"/>
  <c r="I136" i="43"/>
  <c r="F146" i="43"/>
  <c r="G143" i="43"/>
  <c r="I143" i="43"/>
  <c r="H143" i="43"/>
  <c r="H141" i="43"/>
  <c r="G141" i="43"/>
  <c r="I141" i="43"/>
  <c r="H139" i="43"/>
  <c r="G139" i="43"/>
  <c r="I139" i="43"/>
  <c r="N137" i="45"/>
  <c r="O137" i="45"/>
  <c r="L137" i="45"/>
  <c r="M137" i="45"/>
  <c r="N136" i="45"/>
  <c r="J146" i="45"/>
  <c r="L136" i="45"/>
  <c r="M136" i="45"/>
  <c r="O136" i="45"/>
  <c r="L139" i="45"/>
  <c r="O139" i="45"/>
  <c r="M139" i="45"/>
  <c r="N139" i="45"/>
  <c r="M142" i="45"/>
  <c r="N142" i="45"/>
  <c r="O142" i="45"/>
  <c r="L142" i="45"/>
  <c r="L143" i="45"/>
  <c r="O143" i="45"/>
  <c r="N143" i="45"/>
  <c r="M143" i="45"/>
  <c r="N145" i="45"/>
  <c r="O145" i="45"/>
  <c r="L145" i="45"/>
  <c r="M145" i="45"/>
  <c r="N144" i="45"/>
  <c r="L144" i="45"/>
  <c r="O144" i="45"/>
  <c r="M144" i="45"/>
  <c r="L138" i="45"/>
  <c r="M138" i="45"/>
  <c r="O138" i="45"/>
  <c r="N138" i="45"/>
  <c r="O140" i="45"/>
  <c r="L140" i="45"/>
  <c r="N140" i="45"/>
  <c r="M140" i="45"/>
  <c r="M141" i="45"/>
  <c r="L141" i="45"/>
  <c r="O141" i="45"/>
  <c r="N141" i="45"/>
  <c r="Q8" i="41"/>
  <c r="P8" i="41"/>
  <c r="T8" i="41"/>
  <c r="S8" i="41"/>
  <c r="R8" i="41"/>
  <c r="O125" i="39"/>
  <c r="K125" i="39"/>
  <c r="N125" i="39"/>
  <c r="L125" i="39"/>
  <c r="M125" i="39"/>
  <c r="M124" i="39"/>
  <c r="L124" i="39"/>
  <c r="O124" i="39"/>
  <c r="N124" i="39"/>
  <c r="M6" i="41"/>
  <c r="L6" i="41"/>
  <c r="N6" i="41"/>
  <c r="M10" i="41"/>
  <c r="L10" i="41"/>
  <c r="N10" i="41"/>
  <c r="K126" i="39"/>
  <c r="O126" i="39"/>
  <c r="N126" i="39"/>
  <c r="M126" i="39"/>
  <c r="L126" i="39"/>
  <c r="N139" i="44"/>
  <c r="O139" i="44"/>
  <c r="L139" i="44"/>
  <c r="M139" i="44"/>
  <c r="N141" i="44"/>
  <c r="O141" i="44"/>
  <c r="M141" i="44"/>
  <c r="L141" i="44"/>
  <c r="N140" i="44"/>
  <c r="L140" i="44"/>
  <c r="O140" i="44"/>
  <c r="M140" i="44"/>
  <c r="L143" i="44"/>
  <c r="O143" i="44"/>
  <c r="M143" i="44"/>
  <c r="N143" i="44"/>
  <c r="N138" i="44"/>
  <c r="M138" i="44"/>
  <c r="L138" i="44"/>
  <c r="O138" i="44"/>
  <c r="L142" i="44"/>
  <c r="O142" i="44"/>
  <c r="N142" i="44"/>
  <c r="M142" i="44"/>
  <c r="O136" i="44"/>
  <c r="N136" i="44"/>
  <c r="J146" i="44"/>
  <c r="L136" i="44"/>
  <c r="M136" i="44"/>
  <c r="O144" i="44"/>
  <c r="N144" i="44"/>
  <c r="M144" i="44"/>
  <c r="L144" i="44"/>
  <c r="M145" i="44"/>
  <c r="O145" i="44"/>
  <c r="N145" i="44"/>
  <c r="L145" i="44"/>
  <c r="P38" i="37"/>
  <c r="Q38" i="37"/>
  <c r="Q30" i="37"/>
  <c r="P30" i="37"/>
  <c r="Q22" i="37"/>
  <c r="P22" i="37"/>
  <c r="Q13" i="37"/>
  <c r="P13" i="37"/>
  <c r="Q49" i="37"/>
  <c r="P49" i="37"/>
  <c r="P47" i="37"/>
  <c r="Q47" i="37"/>
  <c r="T9" i="42"/>
  <c r="S9" i="42"/>
  <c r="R9" i="42"/>
  <c r="P9" i="42"/>
  <c r="Q9" i="42"/>
  <c r="M7" i="40"/>
  <c r="L7" i="40"/>
  <c r="N7" i="40"/>
  <c r="L6" i="40"/>
  <c r="N6" i="40"/>
  <c r="M6" i="40"/>
  <c r="L10" i="40"/>
  <c r="M10" i="40"/>
  <c r="N10" i="40"/>
  <c r="P39" i="37"/>
  <c r="Q39" i="37"/>
  <c r="P31" i="37"/>
  <c r="Q31" i="37"/>
  <c r="P23" i="37"/>
  <c r="Q23" i="37"/>
  <c r="P14" i="37"/>
  <c r="Q14" i="37"/>
  <c r="P6" i="37"/>
  <c r="Q6" i="37"/>
  <c r="R10" i="42"/>
  <c r="Q10" i="42"/>
  <c r="T10" i="42"/>
  <c r="AA20" i="42" s="1"/>
  <c r="S10" i="42"/>
  <c r="P10" i="42"/>
  <c r="P7" i="42"/>
  <c r="Q7" i="42"/>
  <c r="S7" i="42"/>
  <c r="R7" i="42"/>
  <c r="T7" i="42"/>
  <c r="AA19" i="42" s="1"/>
  <c r="I128" i="39"/>
  <c r="H128" i="39"/>
  <c r="G128" i="39"/>
  <c r="H124" i="39"/>
  <c r="G124" i="39"/>
  <c r="H125" i="39"/>
  <c r="G125" i="39"/>
  <c r="I125" i="39"/>
  <c r="G126" i="39"/>
  <c r="I126" i="39"/>
  <c r="H126" i="39"/>
  <c r="G127" i="39"/>
  <c r="F129" i="39"/>
  <c r="I127" i="39"/>
  <c r="H127" i="39"/>
  <c r="Q40" i="37"/>
  <c r="P40" i="37"/>
  <c r="Q32" i="37"/>
  <c r="P32" i="37"/>
  <c r="Q24" i="37"/>
  <c r="P24" i="37"/>
  <c r="Q16" i="37"/>
  <c r="P16" i="37"/>
  <c r="Q15" i="37"/>
  <c r="P15" i="37"/>
  <c r="Q7" i="37"/>
  <c r="P7" i="37"/>
  <c r="Q51" i="37"/>
  <c r="P51" i="37"/>
  <c r="Q50" i="37"/>
  <c r="P50" i="37"/>
  <c r="Q48" i="37"/>
  <c r="P48" i="37"/>
  <c r="Q41" i="37"/>
  <c r="P41" i="37"/>
  <c r="Q33" i="37"/>
  <c r="P33" i="37"/>
  <c r="Q25" i="37"/>
  <c r="P25" i="37"/>
  <c r="Q17" i="37"/>
  <c r="P17" i="37"/>
  <c r="Q8" i="37"/>
  <c r="P8" i="37"/>
  <c r="J50" i="36"/>
  <c r="I50" i="36"/>
  <c r="P41" i="36"/>
  <c r="Q41" i="36"/>
  <c r="J34" i="36"/>
  <c r="I34" i="36"/>
  <c r="P28" i="36"/>
  <c r="Q28" i="36"/>
  <c r="J22" i="36"/>
  <c r="I22" i="36"/>
  <c r="Q21" i="36"/>
  <c r="P21" i="36"/>
  <c r="J13" i="36"/>
  <c r="I13" i="36"/>
  <c r="Q12" i="36"/>
  <c r="P12" i="36"/>
  <c r="I31" i="36"/>
  <c r="J31" i="36"/>
  <c r="J39" i="36"/>
  <c r="I39" i="36"/>
  <c r="J47" i="36"/>
  <c r="I47" i="36"/>
  <c r="J30" i="36"/>
  <c r="I30" i="36"/>
  <c r="J38" i="36"/>
  <c r="I38" i="36"/>
  <c r="J46" i="36"/>
  <c r="I46" i="36"/>
  <c r="I37" i="36"/>
  <c r="J37" i="36"/>
  <c r="I45" i="36"/>
  <c r="J45" i="36"/>
  <c r="J28" i="36"/>
  <c r="I28" i="36"/>
  <c r="J36" i="36"/>
  <c r="I36" i="36"/>
  <c r="I44" i="36"/>
  <c r="J44" i="36"/>
  <c r="P42" i="36"/>
  <c r="Q42" i="36"/>
  <c r="I35" i="36"/>
  <c r="J35" i="36"/>
  <c r="I23" i="36"/>
  <c r="J23" i="36"/>
  <c r="P22" i="36"/>
  <c r="Q22" i="36"/>
  <c r="I14" i="36"/>
  <c r="J14" i="36"/>
  <c r="P13" i="36"/>
  <c r="Q13" i="36"/>
  <c r="I6" i="36"/>
  <c r="J6" i="36"/>
  <c r="P30" i="36"/>
  <c r="Q30" i="36"/>
  <c r="Q38" i="36"/>
  <c r="P38" i="36"/>
  <c r="Q46" i="36"/>
  <c r="P46" i="36"/>
  <c r="Q29" i="36"/>
  <c r="P29" i="36"/>
  <c r="Q37" i="36"/>
  <c r="P37" i="36"/>
  <c r="Q45" i="36"/>
  <c r="P45" i="36"/>
  <c r="P36" i="36"/>
  <c r="Q36" i="36"/>
  <c r="P44" i="36"/>
  <c r="Q44" i="36"/>
  <c r="Q27" i="36"/>
  <c r="P27" i="36"/>
  <c r="P35" i="36"/>
  <c r="Q35" i="36"/>
  <c r="Q43" i="36"/>
  <c r="P43" i="36"/>
  <c r="Q51" i="36"/>
  <c r="P51" i="36"/>
  <c r="AK40" i="35"/>
  <c r="AL40" i="35"/>
  <c r="AK32" i="35"/>
  <c r="AL32" i="35"/>
  <c r="O134" i="40"/>
  <c r="N134" i="40"/>
  <c r="M134" i="40"/>
  <c r="L134" i="40"/>
  <c r="K134" i="40"/>
  <c r="I134" i="42"/>
  <c r="H134" i="42"/>
  <c r="G134" i="42"/>
  <c r="Q19" i="37"/>
  <c r="P19" i="37"/>
  <c r="J41" i="36"/>
  <c r="I41" i="36"/>
  <c r="Q32" i="36"/>
  <c r="P32" i="36"/>
  <c r="Q31" i="36"/>
  <c r="P31" i="36"/>
  <c r="I29" i="36"/>
  <c r="J29" i="36"/>
  <c r="J25" i="36"/>
  <c r="I25" i="36"/>
  <c r="Q24" i="36"/>
  <c r="P24" i="36"/>
  <c r="J17" i="36"/>
  <c r="I17" i="36"/>
  <c r="Q16" i="36"/>
  <c r="P16" i="36"/>
  <c r="Q15" i="36"/>
  <c r="P15" i="36"/>
  <c r="J8" i="36"/>
  <c r="I8" i="36"/>
  <c r="Q7" i="36"/>
  <c r="P7" i="36"/>
  <c r="AL38" i="35"/>
  <c r="AK38" i="35"/>
  <c r="AL30" i="35"/>
  <c r="AK30" i="35"/>
  <c r="I45" i="37"/>
  <c r="J45" i="37"/>
  <c r="J29" i="37"/>
  <c r="I29" i="37"/>
  <c r="J49" i="37"/>
  <c r="I49" i="37"/>
  <c r="J12" i="37"/>
  <c r="I12" i="37"/>
  <c r="J11" i="37"/>
  <c r="I11" i="37"/>
  <c r="J28" i="37"/>
  <c r="I28" i="37"/>
  <c r="J10" i="37"/>
  <c r="I10" i="37"/>
  <c r="J27" i="37"/>
  <c r="I27" i="37"/>
  <c r="I22" i="37"/>
  <c r="J22" i="37"/>
  <c r="I38" i="37"/>
  <c r="J38" i="37"/>
  <c r="J50" i="37"/>
  <c r="I50" i="37"/>
  <c r="J21" i="37"/>
  <c r="I21" i="37"/>
  <c r="J37" i="37"/>
  <c r="I37" i="37"/>
  <c r="J44" i="37"/>
  <c r="I44" i="37"/>
  <c r="J9" i="37"/>
  <c r="I9" i="37"/>
  <c r="J18" i="37"/>
  <c r="I18" i="37"/>
  <c r="J26" i="37"/>
  <c r="I26" i="37"/>
  <c r="J34" i="37"/>
  <c r="I34" i="37"/>
  <c r="J42" i="37"/>
  <c r="I42" i="37"/>
  <c r="J46" i="37"/>
  <c r="I46" i="37"/>
  <c r="J8" i="37"/>
  <c r="I8" i="37"/>
  <c r="J17" i="37"/>
  <c r="I17" i="37"/>
  <c r="J25" i="37"/>
  <c r="I25" i="37"/>
  <c r="J33" i="37"/>
  <c r="I33" i="37"/>
  <c r="J41" i="37"/>
  <c r="I41" i="37"/>
  <c r="I7" i="37"/>
  <c r="J7" i="37"/>
  <c r="I15" i="37"/>
  <c r="J15" i="37"/>
  <c r="I16" i="37"/>
  <c r="J16" i="37"/>
  <c r="I24" i="37"/>
  <c r="J24" i="37"/>
  <c r="I32" i="37"/>
  <c r="J32" i="37"/>
  <c r="I40" i="37"/>
  <c r="J40" i="37"/>
  <c r="J6" i="37"/>
  <c r="I6" i="37"/>
  <c r="J14" i="37"/>
  <c r="I14" i="37"/>
  <c r="J23" i="37"/>
  <c r="I23" i="37"/>
  <c r="J31" i="37"/>
  <c r="I31" i="37"/>
  <c r="J39" i="37"/>
  <c r="I39" i="37"/>
  <c r="I48" i="37"/>
  <c r="J48" i="37"/>
  <c r="I47" i="37"/>
  <c r="J47" i="37"/>
  <c r="H39" i="35"/>
  <c r="I39" i="35"/>
  <c r="H31" i="35"/>
  <c r="I31" i="35"/>
  <c r="AQ22" i="35"/>
  <c r="AS11" i="35"/>
  <c r="AR11" i="35"/>
  <c r="AV11" i="35"/>
  <c r="AT11" i="35"/>
  <c r="AU11" i="35"/>
  <c r="AK11" i="35"/>
  <c r="AJ11" i="35"/>
  <c r="AL11" i="35"/>
  <c r="AT13" i="35"/>
  <c r="AS13" i="35"/>
  <c r="AR13" i="35"/>
  <c r="AU13" i="35"/>
  <c r="AV13" i="35"/>
  <c r="AT17" i="35"/>
  <c r="AS17" i="35"/>
  <c r="AV17" i="35"/>
  <c r="AU17" i="35"/>
  <c r="AR17" i="35"/>
  <c r="AR14" i="35"/>
  <c r="AV14" i="35"/>
  <c r="AU14" i="35"/>
  <c r="AT14" i="35"/>
  <c r="AS14" i="35"/>
  <c r="AR18" i="35"/>
  <c r="AV18" i="35"/>
  <c r="AU18" i="35"/>
  <c r="AT18" i="35"/>
  <c r="AS18" i="35"/>
  <c r="AL13" i="35"/>
  <c r="AK13" i="35"/>
  <c r="AJ13" i="35"/>
  <c r="AL17" i="35"/>
  <c r="AK17" i="35"/>
  <c r="AJ17" i="35"/>
  <c r="AJ14" i="35"/>
  <c r="AL14" i="35"/>
  <c r="AK14" i="35"/>
  <c r="AJ18" i="35"/>
  <c r="AK18" i="35"/>
  <c r="AL18" i="35"/>
  <c r="I34" i="35"/>
  <c r="H34" i="35"/>
  <c r="I36" i="35"/>
  <c r="H36" i="35"/>
  <c r="H30" i="35"/>
  <c r="I30" i="35"/>
  <c r="H38" i="35"/>
  <c r="I38" i="35"/>
  <c r="I35" i="35"/>
  <c r="H35" i="35"/>
  <c r="F52" i="33"/>
  <c r="H75" i="33"/>
  <c r="H52" i="33"/>
  <c r="N76" i="33"/>
  <c r="N81" i="33"/>
  <c r="N74" i="33"/>
  <c r="N80" i="33"/>
  <c r="N79" i="33"/>
  <c r="N82" i="33"/>
  <c r="N78" i="33"/>
  <c r="N77" i="33"/>
  <c r="N75" i="33"/>
  <c r="D52" i="33"/>
  <c r="F75" i="33"/>
  <c r="N37" i="31"/>
  <c r="N35" i="31"/>
  <c r="N33" i="31"/>
  <c r="N31" i="31"/>
  <c r="N82" i="31"/>
  <c r="N80" i="31"/>
  <c r="N78" i="31"/>
  <c r="N76" i="31"/>
  <c r="N60" i="31"/>
  <c r="N58" i="31"/>
  <c r="N56" i="31"/>
  <c r="N54" i="31"/>
  <c r="N30" i="31"/>
  <c r="N75" i="31"/>
  <c r="N59" i="31"/>
  <c r="N57" i="31"/>
  <c r="N55" i="31"/>
  <c r="N81" i="31"/>
  <c r="N34" i="31"/>
  <c r="N38" i="31"/>
  <c r="N53" i="31"/>
  <c r="N36" i="31"/>
  <c r="N32" i="31"/>
  <c r="N79" i="31"/>
  <c r="N77" i="31"/>
  <c r="F30" i="33"/>
  <c r="D30" i="33"/>
  <c r="W31" i="35"/>
  <c r="V31" i="35"/>
  <c r="V36" i="35"/>
  <c r="W36" i="35"/>
  <c r="W34" i="35"/>
  <c r="V34" i="35"/>
  <c r="W30" i="35"/>
  <c r="V30" i="35"/>
  <c r="W38" i="35"/>
  <c r="V38" i="35"/>
  <c r="W37" i="35"/>
  <c r="V37" i="35"/>
  <c r="W33" i="35"/>
  <c r="V33" i="35"/>
  <c r="V35" i="35"/>
  <c r="W35" i="35"/>
  <c r="W32" i="35"/>
  <c r="V32" i="35"/>
  <c r="V40" i="35"/>
  <c r="W40" i="35"/>
  <c r="N60" i="33"/>
  <c r="N57" i="33"/>
  <c r="N58" i="33"/>
  <c r="N55" i="33"/>
  <c r="N59" i="33"/>
  <c r="N56" i="33"/>
  <c r="N52" i="33"/>
  <c r="N53" i="33"/>
  <c r="N54" i="33"/>
  <c r="J52" i="33"/>
  <c r="J75" i="33"/>
  <c r="J30" i="33"/>
  <c r="L52" i="33"/>
  <c r="L75" i="33"/>
  <c r="L30" i="33"/>
  <c r="K144" i="27"/>
  <c r="J144" i="27"/>
  <c r="I144" i="27"/>
  <c r="K126" i="27"/>
  <c r="J126" i="27"/>
  <c r="I126" i="27"/>
  <c r="K112" i="27"/>
  <c r="J112" i="27"/>
  <c r="I112" i="27"/>
  <c r="K108" i="27"/>
  <c r="J108" i="27"/>
  <c r="I108" i="27"/>
  <c r="K94" i="27"/>
  <c r="J94" i="27"/>
  <c r="I94" i="27"/>
  <c r="K75" i="27"/>
  <c r="J75" i="27"/>
  <c r="I75" i="27"/>
  <c r="K57" i="27"/>
  <c r="J57" i="27"/>
  <c r="I57" i="27"/>
  <c r="K43" i="27"/>
  <c r="J43" i="27"/>
  <c r="I43" i="27"/>
  <c r="K39" i="27"/>
  <c r="J39" i="27"/>
  <c r="I39" i="27"/>
  <c r="K25" i="27"/>
  <c r="J25" i="27"/>
  <c r="I25" i="27"/>
  <c r="J10" i="27"/>
  <c r="I10" i="27"/>
  <c r="K10" i="27"/>
  <c r="J18" i="27"/>
  <c r="I18" i="27"/>
  <c r="K18" i="27"/>
  <c r="J27" i="27"/>
  <c r="I27" i="27"/>
  <c r="K27" i="27"/>
  <c r="J36" i="27"/>
  <c r="I36" i="27"/>
  <c r="K36" i="27"/>
  <c r="J44" i="27"/>
  <c r="I44" i="27"/>
  <c r="K44" i="27"/>
  <c r="J53" i="27"/>
  <c r="I53" i="27"/>
  <c r="K53" i="27"/>
  <c r="J61" i="27"/>
  <c r="I61" i="27"/>
  <c r="K61" i="27"/>
  <c r="J70" i="27"/>
  <c r="I70" i="27"/>
  <c r="K70" i="27"/>
  <c r="J79" i="27"/>
  <c r="I79" i="27"/>
  <c r="K79" i="27"/>
  <c r="J87" i="27"/>
  <c r="I87" i="27"/>
  <c r="K87" i="27"/>
  <c r="J96" i="27"/>
  <c r="I96" i="27"/>
  <c r="H104" i="27"/>
  <c r="K96" i="27"/>
  <c r="J113" i="27"/>
  <c r="I113" i="27"/>
  <c r="K113" i="27"/>
  <c r="J122" i="27"/>
  <c r="I122" i="27"/>
  <c r="K122" i="27"/>
  <c r="J130" i="27"/>
  <c r="I130" i="27"/>
  <c r="K130" i="27"/>
  <c r="J139" i="27"/>
  <c r="I139" i="27"/>
  <c r="K139" i="27"/>
  <c r="J148" i="27"/>
  <c r="I148" i="27"/>
  <c r="K148" i="27"/>
  <c r="I11" i="27"/>
  <c r="K11" i="27"/>
  <c r="J11" i="27"/>
  <c r="I19" i="27"/>
  <c r="K19" i="27"/>
  <c r="J19" i="27"/>
  <c r="I28" i="27"/>
  <c r="K28" i="27"/>
  <c r="J28" i="27"/>
  <c r="I37" i="27"/>
  <c r="K37" i="27"/>
  <c r="J37" i="27"/>
  <c r="I45" i="27"/>
  <c r="K45" i="27"/>
  <c r="J45" i="27"/>
  <c r="I54" i="27"/>
  <c r="H62" i="27"/>
  <c r="J54" i="27"/>
  <c r="K54" i="27"/>
  <c r="I71" i="27"/>
  <c r="K71" i="27"/>
  <c r="J71" i="27"/>
  <c r="I80" i="27"/>
  <c r="K80" i="27"/>
  <c r="J80" i="27"/>
  <c r="I88" i="27"/>
  <c r="K88" i="27"/>
  <c r="J88" i="27"/>
  <c r="I97" i="27"/>
  <c r="K97" i="27"/>
  <c r="J97" i="27"/>
  <c r="I106" i="27"/>
  <c r="K106" i="27"/>
  <c r="J106" i="27"/>
  <c r="I114" i="27"/>
  <c r="J114" i="27"/>
  <c r="K114" i="27"/>
  <c r="I123" i="27"/>
  <c r="J123" i="27"/>
  <c r="K123" i="27"/>
  <c r="I131" i="27"/>
  <c r="K131" i="27"/>
  <c r="J131" i="27"/>
  <c r="I140" i="27"/>
  <c r="K140" i="27"/>
  <c r="J140" i="27"/>
  <c r="I149" i="27"/>
  <c r="K149" i="27"/>
  <c r="J149" i="27"/>
  <c r="I157" i="27"/>
  <c r="J157" i="27"/>
  <c r="K157" i="27"/>
  <c r="H20" i="27"/>
  <c r="K12" i="27"/>
  <c r="J12" i="27"/>
  <c r="I12" i="27"/>
  <c r="K29" i="27"/>
  <c r="J29" i="27"/>
  <c r="I29" i="27"/>
  <c r="K38" i="27"/>
  <c r="I38" i="27"/>
  <c r="J38" i="27"/>
  <c r="I46" i="27"/>
  <c r="K46" i="27"/>
  <c r="J46" i="27"/>
  <c r="K55" i="27"/>
  <c r="J55" i="27"/>
  <c r="I55" i="27"/>
  <c r="K64" i="27"/>
  <c r="J64" i="27"/>
  <c r="I64" i="27"/>
  <c r="J72" i="27"/>
  <c r="I72" i="27"/>
  <c r="K72" i="27"/>
  <c r="K81" i="27"/>
  <c r="J81" i="27"/>
  <c r="I81" i="27"/>
  <c r="K89" i="27"/>
  <c r="J89" i="27"/>
  <c r="I89" i="27"/>
  <c r="K98" i="27"/>
  <c r="J98" i="27"/>
  <c r="I98" i="27"/>
  <c r="K107" i="27"/>
  <c r="J107" i="27"/>
  <c r="I107" i="27"/>
  <c r="I115" i="27"/>
  <c r="K115" i="27"/>
  <c r="J115" i="27"/>
  <c r="H132" i="27"/>
  <c r="K124" i="27"/>
  <c r="J124" i="27"/>
  <c r="I124" i="27"/>
  <c r="J141" i="27"/>
  <c r="I141" i="27"/>
  <c r="K141" i="27"/>
  <c r="K150" i="27"/>
  <c r="J150" i="27"/>
  <c r="I150" i="27"/>
  <c r="J156" i="27"/>
  <c r="K156" i="27"/>
  <c r="I156" i="27"/>
  <c r="K158" i="27"/>
  <c r="J158" i="27"/>
  <c r="I158" i="27"/>
  <c r="H160" i="26"/>
  <c r="K152" i="26"/>
  <c r="J152" i="26"/>
  <c r="I152" i="26"/>
  <c r="K151" i="26"/>
  <c r="J151" i="26"/>
  <c r="I151" i="26"/>
  <c r="K139" i="26"/>
  <c r="J139" i="26"/>
  <c r="I139" i="26"/>
  <c r="K130" i="26"/>
  <c r="J130" i="26"/>
  <c r="I130" i="26"/>
  <c r="K122" i="26"/>
  <c r="J122" i="26"/>
  <c r="I122" i="26"/>
  <c r="K113" i="26"/>
  <c r="J113" i="26"/>
  <c r="I113" i="26"/>
  <c r="H104" i="26"/>
  <c r="K96" i="26"/>
  <c r="J96" i="26"/>
  <c r="I96" i="26"/>
  <c r="K87" i="26"/>
  <c r="J87" i="26"/>
  <c r="I87" i="26"/>
  <c r="K79" i="26"/>
  <c r="J79" i="26"/>
  <c r="I79" i="26"/>
  <c r="K70" i="26"/>
  <c r="J70" i="26"/>
  <c r="I70" i="26"/>
  <c r="K61" i="26"/>
  <c r="I61" i="26"/>
  <c r="J61" i="26"/>
  <c r="J53" i="26"/>
  <c r="K53" i="26"/>
  <c r="I53" i="26"/>
  <c r="K44" i="26"/>
  <c r="J44" i="26"/>
  <c r="I44" i="26"/>
  <c r="J36" i="26"/>
  <c r="K36" i="26"/>
  <c r="I36" i="26"/>
  <c r="I27" i="26"/>
  <c r="J27" i="26"/>
  <c r="K27" i="26"/>
  <c r="J18" i="26"/>
  <c r="K18" i="26"/>
  <c r="I18" i="26"/>
  <c r="K10" i="26"/>
  <c r="J10" i="26"/>
  <c r="I10" i="26"/>
  <c r="I152" i="27"/>
  <c r="H160" i="27"/>
  <c r="K152" i="27"/>
  <c r="J152" i="27"/>
  <c r="K138" i="27"/>
  <c r="J138" i="27"/>
  <c r="I138" i="27"/>
  <c r="H146" i="27"/>
  <c r="I134" i="27"/>
  <c r="K134" i="27"/>
  <c r="J134" i="27"/>
  <c r="K120" i="27"/>
  <c r="J120" i="27"/>
  <c r="I120" i="27"/>
  <c r="K101" i="27"/>
  <c r="I101" i="27"/>
  <c r="J101" i="27"/>
  <c r="I83" i="27"/>
  <c r="K83" i="27"/>
  <c r="J83" i="27"/>
  <c r="K69" i="27"/>
  <c r="J69" i="27"/>
  <c r="I69" i="27"/>
  <c r="I65" i="27"/>
  <c r="K65" i="27"/>
  <c r="J65" i="27"/>
  <c r="K51" i="27"/>
  <c r="J51" i="27"/>
  <c r="I51" i="27"/>
  <c r="K32" i="27"/>
  <c r="I32" i="27"/>
  <c r="J32" i="27"/>
  <c r="I14" i="27"/>
  <c r="K14" i="27"/>
  <c r="J14" i="27"/>
  <c r="I153" i="26"/>
  <c r="K153" i="26"/>
  <c r="J153" i="26"/>
  <c r="I138" i="26"/>
  <c r="H146" i="26"/>
  <c r="J138" i="26"/>
  <c r="K138" i="26"/>
  <c r="I129" i="26"/>
  <c r="K129" i="26"/>
  <c r="J129" i="26"/>
  <c r="I121" i="26"/>
  <c r="K121" i="26"/>
  <c r="J121" i="26"/>
  <c r="I112" i="26"/>
  <c r="K112" i="26"/>
  <c r="J112" i="26"/>
  <c r="I103" i="26"/>
  <c r="J103" i="26"/>
  <c r="K103" i="26"/>
  <c r="I95" i="26"/>
  <c r="K95" i="26"/>
  <c r="J95" i="26"/>
  <c r="I86" i="26"/>
  <c r="K86" i="26"/>
  <c r="J86" i="26"/>
  <c r="I78" i="26"/>
  <c r="K78" i="26"/>
  <c r="J78" i="26"/>
  <c r="I69" i="26"/>
  <c r="K69" i="26"/>
  <c r="J69" i="26"/>
  <c r="I60" i="26"/>
  <c r="K60" i="26"/>
  <c r="J60" i="26"/>
  <c r="I52" i="26"/>
  <c r="K52" i="26"/>
  <c r="J52" i="26"/>
  <c r="I43" i="26"/>
  <c r="K43" i="26"/>
  <c r="J43" i="26"/>
  <c r="I26" i="26"/>
  <c r="H34" i="26"/>
  <c r="K26" i="26"/>
  <c r="J26" i="26"/>
  <c r="I17" i="26"/>
  <c r="K17" i="26"/>
  <c r="J17" i="26"/>
  <c r="I9" i="26"/>
  <c r="K9" i="26"/>
  <c r="J9" i="26"/>
  <c r="K145" i="27"/>
  <c r="J145" i="27"/>
  <c r="I145" i="27"/>
  <c r="K127" i="27"/>
  <c r="J127" i="27"/>
  <c r="I127" i="27"/>
  <c r="J109" i="27"/>
  <c r="I109" i="27"/>
  <c r="K109" i="27"/>
  <c r="K95" i="27"/>
  <c r="J95" i="27"/>
  <c r="I95" i="27"/>
  <c r="K58" i="27"/>
  <c r="J58" i="27"/>
  <c r="I58" i="27"/>
  <c r="J40" i="27"/>
  <c r="I40" i="27"/>
  <c r="H48" i="27"/>
  <c r="K40" i="27"/>
  <c r="K26" i="27"/>
  <c r="J26" i="27"/>
  <c r="I26" i="27"/>
  <c r="H34" i="27"/>
  <c r="J22" i="27"/>
  <c r="I22" i="27"/>
  <c r="K22" i="27"/>
  <c r="K8" i="27"/>
  <c r="J8" i="27"/>
  <c r="I8" i="27"/>
  <c r="J154" i="26"/>
  <c r="I154" i="26"/>
  <c r="K154" i="26"/>
  <c r="J137" i="26"/>
  <c r="I137" i="26"/>
  <c r="K137" i="26"/>
  <c r="J128" i="26"/>
  <c r="I128" i="26"/>
  <c r="K128" i="26"/>
  <c r="J120" i="26"/>
  <c r="I120" i="26"/>
  <c r="K120" i="26"/>
  <c r="J111" i="26"/>
  <c r="I111" i="26"/>
  <c r="K111" i="26"/>
  <c r="J102" i="26"/>
  <c r="I102" i="26"/>
  <c r="K102" i="26"/>
  <c r="J94" i="26"/>
  <c r="I94" i="26"/>
  <c r="K94" i="26"/>
  <c r="J85" i="26"/>
  <c r="I85" i="26"/>
  <c r="K85" i="26"/>
  <c r="J68" i="26"/>
  <c r="I68" i="26"/>
  <c r="H76" i="26"/>
  <c r="K68" i="26"/>
  <c r="J59" i="26"/>
  <c r="I59" i="26"/>
  <c r="K59" i="26"/>
  <c r="J51" i="26"/>
  <c r="I51" i="26"/>
  <c r="K51" i="26"/>
  <c r="J42" i="26"/>
  <c r="I42" i="26"/>
  <c r="K42" i="26"/>
  <c r="J33" i="26"/>
  <c r="I33" i="26"/>
  <c r="K33" i="26"/>
  <c r="J25" i="26"/>
  <c r="I25" i="26"/>
  <c r="K25" i="26"/>
  <c r="J16" i="26"/>
  <c r="I16" i="26"/>
  <c r="K16" i="26"/>
  <c r="J8" i="26"/>
  <c r="I8" i="26"/>
  <c r="K8" i="26"/>
  <c r="K155" i="27"/>
  <c r="J155" i="27"/>
  <c r="I155" i="27"/>
  <c r="K153" i="27"/>
  <c r="J153" i="27"/>
  <c r="I153" i="27"/>
  <c r="K135" i="27"/>
  <c r="J135" i="27"/>
  <c r="I135" i="27"/>
  <c r="K121" i="27"/>
  <c r="J121" i="27"/>
  <c r="I121" i="27"/>
  <c r="K116" i="27"/>
  <c r="J116" i="27"/>
  <c r="I116" i="27"/>
  <c r="K102" i="27"/>
  <c r="J102" i="27"/>
  <c r="I102" i="27"/>
  <c r="K84" i="27"/>
  <c r="J84" i="27"/>
  <c r="I84" i="27"/>
  <c r="K66" i="27"/>
  <c r="J66" i="27"/>
  <c r="I66" i="27"/>
  <c r="K52" i="27"/>
  <c r="J52" i="27"/>
  <c r="I52" i="27"/>
  <c r="K47" i="27"/>
  <c r="J47" i="27"/>
  <c r="I47" i="27"/>
  <c r="K33" i="27"/>
  <c r="J33" i="27"/>
  <c r="I33" i="27"/>
  <c r="K15" i="27"/>
  <c r="J15" i="27"/>
  <c r="I15" i="27"/>
  <c r="K155" i="26"/>
  <c r="J155" i="26"/>
  <c r="I155" i="26"/>
  <c r="K136" i="26"/>
  <c r="J136" i="26"/>
  <c r="I136" i="26"/>
  <c r="K127" i="26"/>
  <c r="J127" i="26"/>
  <c r="I127" i="26"/>
  <c r="K110" i="26"/>
  <c r="J110" i="26"/>
  <c r="I110" i="26"/>
  <c r="H118" i="26"/>
  <c r="K101" i="26"/>
  <c r="J101" i="26"/>
  <c r="I101" i="26"/>
  <c r="K93" i="26"/>
  <c r="J93" i="26"/>
  <c r="I93" i="26"/>
  <c r="K84" i="26"/>
  <c r="J84" i="26"/>
  <c r="I84" i="26"/>
  <c r="K75" i="26"/>
  <c r="J75" i="26"/>
  <c r="I75" i="26"/>
  <c r="K67" i="26"/>
  <c r="J67" i="26"/>
  <c r="I67" i="26"/>
  <c r="K58" i="26"/>
  <c r="J58" i="26"/>
  <c r="I58" i="26"/>
  <c r="K50" i="26"/>
  <c r="J50" i="26"/>
  <c r="I50" i="26"/>
  <c r="K41" i="26"/>
  <c r="J41" i="26"/>
  <c r="I41" i="26"/>
  <c r="K32" i="26"/>
  <c r="J32" i="26"/>
  <c r="I32" i="26"/>
  <c r="K24" i="26"/>
  <c r="J24" i="26"/>
  <c r="I24" i="26"/>
  <c r="K15" i="26"/>
  <c r="J15" i="26"/>
  <c r="I15" i="26"/>
  <c r="K141" i="26"/>
  <c r="J141" i="26"/>
  <c r="I141" i="26"/>
  <c r="K150" i="26"/>
  <c r="J150" i="26"/>
  <c r="I150" i="26"/>
  <c r="I158" i="26"/>
  <c r="K158" i="26"/>
  <c r="J158" i="26"/>
  <c r="I159" i="26"/>
  <c r="K159" i="26"/>
  <c r="J159" i="26"/>
  <c r="L127" i="28"/>
  <c r="M127" i="28"/>
  <c r="K127" i="28"/>
  <c r="J127" i="28"/>
  <c r="I127" i="28"/>
  <c r="L68" i="28"/>
  <c r="K68" i="28"/>
  <c r="J68" i="28"/>
  <c r="I68" i="28"/>
  <c r="H76" i="28"/>
  <c r="M68" i="28"/>
  <c r="M53" i="28"/>
  <c r="L53" i="28"/>
  <c r="K53" i="28"/>
  <c r="J53" i="28"/>
  <c r="I53" i="28"/>
  <c r="J159" i="28"/>
  <c r="M159" i="28"/>
  <c r="L159" i="28"/>
  <c r="K159" i="28"/>
  <c r="I159" i="28"/>
  <c r="K10" i="28"/>
  <c r="L10" i="28"/>
  <c r="J10" i="28"/>
  <c r="I10" i="28"/>
  <c r="M10" i="28"/>
  <c r="M67" i="28"/>
  <c r="L67" i="28"/>
  <c r="K67" i="28"/>
  <c r="J67" i="28"/>
  <c r="I67" i="28"/>
  <c r="M82" i="28"/>
  <c r="L82" i="28"/>
  <c r="K82" i="28"/>
  <c r="J82" i="28"/>
  <c r="H90" i="28"/>
  <c r="I82" i="28"/>
  <c r="M117" i="28"/>
  <c r="L117" i="28"/>
  <c r="K117" i="28"/>
  <c r="J117" i="28"/>
  <c r="I117" i="28"/>
  <c r="M50" i="28"/>
  <c r="L50" i="28"/>
  <c r="K50" i="28"/>
  <c r="J50" i="28"/>
  <c r="I50" i="28"/>
  <c r="M65" i="28"/>
  <c r="L65" i="28"/>
  <c r="K65" i="28"/>
  <c r="J65" i="28"/>
  <c r="I65" i="28"/>
  <c r="M112" i="28"/>
  <c r="L112" i="28"/>
  <c r="K112" i="28"/>
  <c r="J112" i="28"/>
  <c r="I112" i="28"/>
  <c r="K139" i="28"/>
  <c r="M139" i="28"/>
  <c r="L139" i="28"/>
  <c r="J139" i="28"/>
  <c r="I139" i="28"/>
  <c r="M150" i="28"/>
  <c r="L150" i="28"/>
  <c r="K150" i="28"/>
  <c r="J150" i="28"/>
  <c r="I150" i="28"/>
  <c r="I9" i="28"/>
  <c r="L9" i="28"/>
  <c r="K9" i="28"/>
  <c r="J9" i="28"/>
  <c r="M9" i="28"/>
  <c r="M32" i="28"/>
  <c r="L32" i="28"/>
  <c r="K32" i="28"/>
  <c r="J32" i="28"/>
  <c r="I32" i="28"/>
  <c r="M47" i="28"/>
  <c r="L47" i="28"/>
  <c r="K47" i="28"/>
  <c r="J47" i="28"/>
  <c r="I47" i="28"/>
  <c r="M87" i="28"/>
  <c r="L87" i="28"/>
  <c r="K87" i="28"/>
  <c r="J87" i="28"/>
  <c r="I87" i="28"/>
  <c r="M107" i="28"/>
  <c r="L107" i="28"/>
  <c r="K107" i="28"/>
  <c r="I107" i="28"/>
  <c r="J107" i="28"/>
  <c r="M30" i="28"/>
  <c r="L30" i="28"/>
  <c r="K30" i="28"/>
  <c r="J30" i="28"/>
  <c r="I30" i="28"/>
  <c r="M70" i="28"/>
  <c r="L70" i="28"/>
  <c r="K70" i="28"/>
  <c r="J70" i="28"/>
  <c r="I70" i="28"/>
  <c r="L85" i="28"/>
  <c r="K85" i="28"/>
  <c r="J85" i="28"/>
  <c r="I85" i="28"/>
  <c r="M85" i="28"/>
  <c r="L101" i="28"/>
  <c r="M101" i="28"/>
  <c r="K101" i="28"/>
  <c r="J101" i="28"/>
  <c r="I101" i="28"/>
  <c r="I154" i="28"/>
  <c r="M154" i="28"/>
  <c r="L154" i="28"/>
  <c r="K154" i="28"/>
  <c r="J154" i="28"/>
  <c r="H146" i="28"/>
  <c r="M138" i="28"/>
  <c r="L138" i="28"/>
  <c r="K138" i="28"/>
  <c r="J138" i="28"/>
  <c r="I138" i="28"/>
  <c r="M143" i="28"/>
  <c r="L143" i="28"/>
  <c r="K143" i="28"/>
  <c r="J143" i="28"/>
  <c r="I143" i="28"/>
  <c r="M13" i="28"/>
  <c r="J13" i="28"/>
  <c r="K13" i="28"/>
  <c r="I13" i="28"/>
  <c r="L13" i="28"/>
  <c r="J14" i="28"/>
  <c r="K14" i="28"/>
  <c r="I14" i="28"/>
  <c r="L14" i="28"/>
  <c r="M14" i="28"/>
  <c r="L15" i="28"/>
  <c r="J15" i="28"/>
  <c r="I15" i="28"/>
  <c r="M15" i="28"/>
  <c r="K15" i="28"/>
  <c r="M39" i="28"/>
  <c r="L39" i="28"/>
  <c r="K39" i="28"/>
  <c r="J39" i="28"/>
  <c r="I39" i="28"/>
  <c r="M56" i="28"/>
  <c r="L56" i="28"/>
  <c r="K56" i="28"/>
  <c r="J56" i="28"/>
  <c r="I56" i="28"/>
  <c r="M73" i="28"/>
  <c r="L73" i="28"/>
  <c r="K73" i="28"/>
  <c r="J73" i="28"/>
  <c r="I73" i="28"/>
  <c r="L16" i="28"/>
  <c r="I16" i="28"/>
  <c r="J16" i="28"/>
  <c r="M16" i="28"/>
  <c r="K16" i="28"/>
  <c r="I17" i="28"/>
  <c r="J17" i="28"/>
  <c r="K17" i="28"/>
  <c r="L17" i="28"/>
  <c r="M17" i="28"/>
  <c r="K18" i="28"/>
  <c r="I18" i="28"/>
  <c r="M18" i="28"/>
  <c r="L18" i="28"/>
  <c r="J18" i="28"/>
  <c r="L27" i="28"/>
  <c r="K27" i="28"/>
  <c r="I27" i="28"/>
  <c r="M27" i="28"/>
  <c r="J27" i="28"/>
  <c r="L42" i="28"/>
  <c r="K42" i="28"/>
  <c r="J42" i="28"/>
  <c r="I42" i="28"/>
  <c r="M42" i="28"/>
  <c r="L59" i="28"/>
  <c r="K59" i="28"/>
  <c r="J59" i="28"/>
  <c r="I59" i="28"/>
  <c r="M59" i="28"/>
  <c r="L94" i="28"/>
  <c r="K94" i="28"/>
  <c r="J94" i="28"/>
  <c r="I94" i="28"/>
  <c r="M94" i="28"/>
  <c r="I102" i="28"/>
  <c r="M102" i="28"/>
  <c r="L102" i="28"/>
  <c r="K102" i="28"/>
  <c r="J102" i="28"/>
  <c r="J108" i="28"/>
  <c r="M108" i="28"/>
  <c r="L108" i="28"/>
  <c r="K108" i="28"/>
  <c r="I108" i="28"/>
  <c r="K113" i="28"/>
  <c r="M113" i="28"/>
  <c r="L113" i="28"/>
  <c r="J113" i="28"/>
  <c r="I113" i="28"/>
  <c r="M124" i="28"/>
  <c r="L124" i="28"/>
  <c r="K124" i="28"/>
  <c r="J124" i="28"/>
  <c r="I124" i="28"/>
  <c r="H132" i="28"/>
  <c r="L129" i="28"/>
  <c r="K129" i="28"/>
  <c r="J129" i="28"/>
  <c r="I129" i="28"/>
  <c r="M129" i="28"/>
  <c r="L135" i="28"/>
  <c r="K135" i="28"/>
  <c r="J135" i="28"/>
  <c r="I135" i="28"/>
  <c r="M135" i="28"/>
  <c r="M22" i="28"/>
  <c r="J22" i="28"/>
  <c r="L22" i="28"/>
  <c r="K22" i="28"/>
  <c r="I22" i="28"/>
  <c r="J23" i="28"/>
  <c r="M23" i="28"/>
  <c r="L23" i="28"/>
  <c r="K23" i="28"/>
  <c r="I23" i="28"/>
  <c r="L24" i="28"/>
  <c r="K24" i="28"/>
  <c r="J24" i="28"/>
  <c r="I24" i="28"/>
  <c r="M24" i="28"/>
  <c r="I26" i="28"/>
  <c r="H34" i="28"/>
  <c r="J26" i="28"/>
  <c r="M26" i="28"/>
  <c r="K26" i="28"/>
  <c r="L26" i="28"/>
  <c r="M41" i="28"/>
  <c r="L41" i="28"/>
  <c r="K41" i="28"/>
  <c r="J41" i="28"/>
  <c r="I41" i="28"/>
  <c r="M58" i="28"/>
  <c r="L58" i="28"/>
  <c r="I58" i="28"/>
  <c r="K58" i="28"/>
  <c r="J58" i="28"/>
  <c r="M75" i="28"/>
  <c r="L75" i="28"/>
  <c r="I75" i="28"/>
  <c r="K75" i="28"/>
  <c r="J75" i="28"/>
  <c r="M93" i="28"/>
  <c r="L93" i="28"/>
  <c r="J93" i="28"/>
  <c r="I93" i="28"/>
  <c r="K93" i="28"/>
  <c r="K11" i="28"/>
  <c r="L11" i="28"/>
  <c r="J11" i="28"/>
  <c r="I11" i="28"/>
  <c r="M11" i="28"/>
  <c r="K19" i="28"/>
  <c r="I19" i="28"/>
  <c r="M19" i="28"/>
  <c r="L19" i="28"/>
  <c r="J19" i="28"/>
  <c r="K28" i="28"/>
  <c r="I28" i="28"/>
  <c r="L28" i="28"/>
  <c r="J28" i="28"/>
  <c r="M28" i="28"/>
  <c r="K37" i="28"/>
  <c r="J37" i="28"/>
  <c r="I37" i="28"/>
  <c r="M37" i="28"/>
  <c r="L37" i="28"/>
  <c r="K45" i="28"/>
  <c r="J45" i="28"/>
  <c r="I45" i="28"/>
  <c r="L45" i="28"/>
  <c r="M45" i="28"/>
  <c r="K54" i="28"/>
  <c r="J54" i="28"/>
  <c r="I54" i="28"/>
  <c r="H62" i="28"/>
  <c r="M54" i="28"/>
  <c r="L54" i="28"/>
  <c r="K71" i="28"/>
  <c r="J71" i="28"/>
  <c r="I71" i="28"/>
  <c r="M71" i="28"/>
  <c r="L71" i="28"/>
  <c r="K80" i="28"/>
  <c r="J80" i="28"/>
  <c r="I80" i="28"/>
  <c r="L80" i="28"/>
  <c r="M80" i="28"/>
  <c r="K88" i="28"/>
  <c r="J88" i="28"/>
  <c r="I88" i="28"/>
  <c r="M88" i="28"/>
  <c r="L88" i="28"/>
  <c r="M98" i="28"/>
  <c r="K98" i="28"/>
  <c r="J98" i="28"/>
  <c r="I98" i="28"/>
  <c r="L98" i="28"/>
  <c r="K103" i="28"/>
  <c r="J103" i="28"/>
  <c r="I103" i="28"/>
  <c r="L103" i="28"/>
  <c r="M103" i="28"/>
  <c r="K109" i="28"/>
  <c r="J109" i="28"/>
  <c r="I109" i="28"/>
  <c r="M109" i="28"/>
  <c r="L109" i="28"/>
  <c r="I145" i="28"/>
  <c r="L145" i="28"/>
  <c r="K145" i="28"/>
  <c r="J145" i="28"/>
  <c r="M145" i="28"/>
  <c r="J151" i="28"/>
  <c r="L151" i="28"/>
  <c r="K151" i="28"/>
  <c r="I151" i="28"/>
  <c r="M151" i="28"/>
  <c r="K156" i="28"/>
  <c r="L156" i="28"/>
  <c r="J156" i="28"/>
  <c r="I156" i="28"/>
  <c r="M156" i="28"/>
  <c r="J31" i="28"/>
  <c r="I31" i="28"/>
  <c r="K31" i="28"/>
  <c r="M31" i="28"/>
  <c r="L31" i="28"/>
  <c r="J40" i="28"/>
  <c r="I40" i="28"/>
  <c r="H48" i="28"/>
  <c r="M40" i="28"/>
  <c r="K40" i="28"/>
  <c r="L40" i="28"/>
  <c r="J57" i="28"/>
  <c r="I57" i="28"/>
  <c r="M57" i="28"/>
  <c r="L57" i="28"/>
  <c r="K57" i="28"/>
  <c r="J66" i="28"/>
  <c r="I66" i="28"/>
  <c r="K66" i="28"/>
  <c r="M66" i="28"/>
  <c r="L66" i="28"/>
  <c r="J74" i="28"/>
  <c r="I74" i="28"/>
  <c r="M74" i="28"/>
  <c r="L74" i="28"/>
  <c r="K74" i="28"/>
  <c r="J83" i="28"/>
  <c r="I83" i="28"/>
  <c r="K83" i="28"/>
  <c r="L83" i="28"/>
  <c r="M83" i="28"/>
  <c r="J92" i="28"/>
  <c r="I92" i="28"/>
  <c r="M92" i="28"/>
  <c r="L92" i="28"/>
  <c r="K92" i="28"/>
  <c r="I120" i="28"/>
  <c r="K120" i="28"/>
  <c r="J120" i="28"/>
  <c r="M120" i="28"/>
  <c r="L120" i="28"/>
  <c r="J125" i="28"/>
  <c r="K125" i="28"/>
  <c r="I125" i="28"/>
  <c r="M125" i="28"/>
  <c r="L125" i="28"/>
  <c r="K130" i="28"/>
  <c r="J130" i="28"/>
  <c r="I130" i="28"/>
  <c r="M130" i="28"/>
  <c r="L130" i="28"/>
  <c r="L136" i="28"/>
  <c r="J136" i="28"/>
  <c r="I136" i="28"/>
  <c r="K136" i="28"/>
  <c r="M136" i="28"/>
  <c r="M141" i="28"/>
  <c r="J141" i="28"/>
  <c r="I141" i="28"/>
  <c r="K141" i="28"/>
  <c r="L141" i="28"/>
  <c r="J152" i="28"/>
  <c r="I152" i="28"/>
  <c r="M152" i="28"/>
  <c r="K152" i="28"/>
  <c r="H160" i="28"/>
  <c r="L152" i="28"/>
  <c r="I43" i="28"/>
  <c r="M43" i="28"/>
  <c r="L43" i="28"/>
  <c r="K43" i="28"/>
  <c r="J43" i="28"/>
  <c r="I52" i="28"/>
  <c r="J52" i="28"/>
  <c r="M52" i="28"/>
  <c r="L52" i="28"/>
  <c r="K52" i="28"/>
  <c r="I60" i="28"/>
  <c r="M60" i="28"/>
  <c r="L60" i="28"/>
  <c r="K60" i="28"/>
  <c r="J60" i="28"/>
  <c r="I69" i="28"/>
  <c r="J69" i="28"/>
  <c r="M69" i="28"/>
  <c r="L69" i="28"/>
  <c r="K69" i="28"/>
  <c r="I78" i="28"/>
  <c r="M78" i="28"/>
  <c r="L78" i="28"/>
  <c r="J78" i="28"/>
  <c r="K78" i="28"/>
  <c r="I86" i="28"/>
  <c r="J86" i="28"/>
  <c r="M86" i="28"/>
  <c r="L86" i="28"/>
  <c r="K86" i="28"/>
  <c r="I95" i="28"/>
  <c r="M95" i="28"/>
  <c r="L95" i="28"/>
  <c r="K95" i="28"/>
  <c r="J95" i="28"/>
  <c r="J99" i="28"/>
  <c r="I99" i="28"/>
  <c r="K99" i="28"/>
  <c r="M99" i="28"/>
  <c r="L99" i="28"/>
  <c r="L110" i="28"/>
  <c r="I110" i="28"/>
  <c r="J110" i="28"/>
  <c r="H118" i="28"/>
  <c r="K110" i="28"/>
  <c r="M110" i="28"/>
  <c r="M115" i="28"/>
  <c r="I115" i="28"/>
  <c r="J115" i="28"/>
  <c r="K115" i="28"/>
  <c r="L115" i="28"/>
  <c r="I121" i="28"/>
  <c r="J121" i="28"/>
  <c r="L121" i="28"/>
  <c r="K121" i="28"/>
  <c r="M121" i="28"/>
  <c r="I126" i="28"/>
  <c r="J126" i="28"/>
  <c r="M126" i="28"/>
  <c r="L126" i="28"/>
  <c r="K126" i="28"/>
  <c r="H20" i="28"/>
  <c r="M12" i="28"/>
  <c r="K12" i="28"/>
  <c r="J12" i="28"/>
  <c r="I12" i="28"/>
  <c r="L12" i="28"/>
  <c r="M29" i="28"/>
  <c r="L29" i="28"/>
  <c r="K29" i="28"/>
  <c r="J29" i="28"/>
  <c r="I29" i="28"/>
  <c r="M38" i="28"/>
  <c r="I38" i="28"/>
  <c r="J38" i="28"/>
  <c r="K38" i="28"/>
  <c r="L38" i="28"/>
  <c r="M46" i="28"/>
  <c r="L46" i="28"/>
  <c r="K46" i="28"/>
  <c r="J46" i="28"/>
  <c r="I46" i="28"/>
  <c r="M55" i="28"/>
  <c r="I55" i="28"/>
  <c r="K55" i="28"/>
  <c r="J55" i="28"/>
  <c r="L55" i="28"/>
  <c r="M64" i="28"/>
  <c r="L64" i="28"/>
  <c r="K64" i="28"/>
  <c r="J64" i="28"/>
  <c r="I64" i="28"/>
  <c r="M72" i="28"/>
  <c r="I72" i="28"/>
  <c r="L72" i="28"/>
  <c r="K72" i="28"/>
  <c r="J72" i="28"/>
  <c r="M81" i="28"/>
  <c r="L81" i="28"/>
  <c r="K81" i="28"/>
  <c r="J81" i="28"/>
  <c r="I81" i="28"/>
  <c r="M89" i="28"/>
  <c r="I89" i="28"/>
  <c r="L89" i="28"/>
  <c r="K89" i="28"/>
  <c r="J89" i="28"/>
  <c r="M100" i="28"/>
  <c r="L100" i="28"/>
  <c r="K100" i="28"/>
  <c r="J100" i="28"/>
  <c r="I100" i="28"/>
  <c r="I137" i="28"/>
  <c r="J137" i="28"/>
  <c r="M137" i="28"/>
  <c r="L137" i="28"/>
  <c r="K137" i="28"/>
  <c r="J142" i="28"/>
  <c r="I142" i="28"/>
  <c r="M142" i="28"/>
  <c r="L142" i="28"/>
  <c r="K142" i="28"/>
  <c r="K148" i="28"/>
  <c r="I148" i="28"/>
  <c r="J148" i="28"/>
  <c r="M148" i="28"/>
  <c r="L148" i="28"/>
  <c r="L153" i="28"/>
  <c r="I153" i="28"/>
  <c r="M153" i="28"/>
  <c r="K153" i="28"/>
  <c r="J153" i="28"/>
  <c r="M158" i="28"/>
  <c r="I158" i="28"/>
  <c r="L158" i="28"/>
  <c r="J158" i="28"/>
  <c r="K158" i="28"/>
  <c r="M97" i="28"/>
  <c r="L97" i="28"/>
  <c r="K97" i="28"/>
  <c r="J97" i="28"/>
  <c r="I97" i="28"/>
  <c r="M106" i="28"/>
  <c r="L106" i="28"/>
  <c r="K106" i="28"/>
  <c r="J106" i="28"/>
  <c r="I106" i="28"/>
  <c r="K114" i="28"/>
  <c r="J114" i="28"/>
  <c r="I114" i="28"/>
  <c r="M114" i="28"/>
  <c r="L114" i="28"/>
  <c r="M123" i="28"/>
  <c r="L123" i="28"/>
  <c r="K123" i="28"/>
  <c r="J123" i="28"/>
  <c r="I123" i="28"/>
  <c r="I131" i="28"/>
  <c r="J131" i="28"/>
  <c r="M131" i="28"/>
  <c r="L131" i="28"/>
  <c r="K131" i="28"/>
  <c r="L140" i="28"/>
  <c r="K140" i="28"/>
  <c r="J140" i="28"/>
  <c r="I140" i="28"/>
  <c r="M140" i="28"/>
  <c r="M149" i="28"/>
  <c r="L149" i="28"/>
  <c r="K149" i="28"/>
  <c r="J149" i="28"/>
  <c r="I149" i="28"/>
  <c r="J157" i="28"/>
  <c r="I157" i="28"/>
  <c r="M157" i="28"/>
  <c r="K157" i="28"/>
  <c r="L157" i="28"/>
  <c r="I128" i="28"/>
  <c r="M128" i="28"/>
  <c r="L128" i="28"/>
  <c r="K128" i="28"/>
  <c r="J128" i="28"/>
  <c r="I111" i="28"/>
  <c r="M111" i="28"/>
  <c r="L111" i="28"/>
  <c r="K111" i="28"/>
  <c r="J111" i="28"/>
  <c r="M84" i="28"/>
  <c r="L84" i="28"/>
  <c r="K84" i="28"/>
  <c r="J84" i="28"/>
  <c r="I84" i="28"/>
  <c r="M44" i="28"/>
  <c r="L44" i="28"/>
  <c r="K44" i="28"/>
  <c r="J44" i="28"/>
  <c r="I44" i="28"/>
  <c r="I134" i="41"/>
  <c r="H134" i="41"/>
  <c r="G134" i="41"/>
  <c r="L146" i="22"/>
  <c r="J146" i="22"/>
  <c r="K146" i="22"/>
  <c r="L130" i="22"/>
  <c r="K130" i="22"/>
  <c r="J130" i="22"/>
  <c r="L112" i="22"/>
  <c r="J112" i="22"/>
  <c r="K112" i="22"/>
  <c r="L96" i="22"/>
  <c r="K96" i="22"/>
  <c r="J96" i="22"/>
  <c r="L61" i="22"/>
  <c r="K61" i="22"/>
  <c r="J61" i="22"/>
  <c r="K48" i="22"/>
  <c r="J48" i="22"/>
  <c r="L48" i="22"/>
  <c r="L43" i="22"/>
  <c r="K43" i="22"/>
  <c r="J43" i="22"/>
  <c r="X16" i="22"/>
  <c r="W16" i="22"/>
  <c r="V16" i="22"/>
  <c r="V12" i="22"/>
  <c r="W12" i="22"/>
  <c r="X12" i="22"/>
  <c r="X10" i="22"/>
  <c r="W10" i="22"/>
  <c r="V10" i="22"/>
  <c r="Q102" i="19"/>
  <c r="P102" i="19"/>
  <c r="I102" i="19"/>
  <c r="H102" i="19"/>
  <c r="Y101" i="19"/>
  <c r="X101" i="19"/>
  <c r="Q101" i="19"/>
  <c r="P101" i="19"/>
  <c r="I101" i="19"/>
  <c r="H101" i="19"/>
  <c r="Y100" i="19"/>
  <c r="X100" i="19"/>
  <c r="Q100" i="19"/>
  <c r="P100" i="19"/>
  <c r="I100" i="19"/>
  <c r="H100" i="19"/>
  <c r="Y99" i="19"/>
  <c r="X99" i="19"/>
  <c r="Q99" i="19"/>
  <c r="P99" i="19"/>
  <c r="I99" i="19"/>
  <c r="H99" i="19"/>
  <c r="Y98" i="19"/>
  <c r="X98" i="19"/>
  <c r="Q98" i="19"/>
  <c r="P98" i="19"/>
  <c r="H98" i="19"/>
  <c r="I98" i="19"/>
  <c r="W105" i="19"/>
  <c r="Y97" i="19"/>
  <c r="X97" i="19"/>
  <c r="O105" i="19"/>
  <c r="P97" i="19"/>
  <c r="Q97" i="19"/>
  <c r="G105" i="19"/>
  <c r="J97" i="19"/>
  <c r="I97" i="19"/>
  <c r="H97" i="19"/>
  <c r="Y96" i="19"/>
  <c r="X96" i="19"/>
  <c r="Q96" i="19"/>
  <c r="P96" i="19"/>
  <c r="J96" i="19"/>
  <c r="I96" i="19"/>
  <c r="H96" i="19"/>
  <c r="Y95" i="19"/>
  <c r="X95" i="19"/>
  <c r="Q95" i="19"/>
  <c r="P95" i="19"/>
  <c r="J95" i="19"/>
  <c r="I95" i="19"/>
  <c r="H95" i="19"/>
  <c r="W93" i="19"/>
  <c r="Y94" i="19"/>
  <c r="X94" i="19"/>
  <c r="O93" i="19"/>
  <c r="Q94" i="19"/>
  <c r="P94" i="19"/>
  <c r="G93" i="19"/>
  <c r="I94" i="19"/>
  <c r="H94" i="19"/>
  <c r="Y90" i="19"/>
  <c r="X90" i="19"/>
  <c r="R90" i="19"/>
  <c r="Q90" i="19"/>
  <c r="P90" i="19"/>
  <c r="J90" i="19"/>
  <c r="I90" i="19"/>
  <c r="H90" i="19"/>
  <c r="Y89" i="19"/>
  <c r="X89" i="19"/>
  <c r="R89" i="19"/>
  <c r="Q89" i="19"/>
  <c r="P89" i="19"/>
  <c r="J89" i="19"/>
  <c r="I89" i="19"/>
  <c r="H89" i="19"/>
  <c r="Y88" i="19"/>
  <c r="X88" i="19"/>
  <c r="Q88" i="19"/>
  <c r="P88" i="19"/>
  <c r="J88" i="19"/>
  <c r="I88" i="19"/>
  <c r="H88" i="19"/>
  <c r="Y87" i="19"/>
  <c r="X87" i="19"/>
  <c r="R87" i="19"/>
  <c r="Q87" i="19"/>
  <c r="P87" i="19"/>
  <c r="J87" i="19"/>
  <c r="I87" i="19"/>
  <c r="H87" i="19"/>
  <c r="Y86" i="19"/>
  <c r="X86" i="19"/>
  <c r="P86" i="19"/>
  <c r="Q86" i="19"/>
  <c r="J86" i="19"/>
  <c r="I86" i="19"/>
  <c r="H86" i="19"/>
  <c r="X85" i="19"/>
  <c r="Y85" i="19"/>
  <c r="R85" i="19"/>
  <c r="Q85" i="19"/>
  <c r="P85" i="19"/>
  <c r="J85" i="19"/>
  <c r="I85" i="19"/>
  <c r="H85" i="19"/>
  <c r="Y84" i="19"/>
  <c r="X84" i="19"/>
  <c r="R84" i="19"/>
  <c r="Q84" i="19"/>
  <c r="P84" i="19"/>
  <c r="J84" i="19"/>
  <c r="I84" i="19"/>
  <c r="H84" i="19"/>
  <c r="W91" i="19"/>
  <c r="Y83" i="19"/>
  <c r="X83" i="19"/>
  <c r="O91" i="19"/>
  <c r="Q83" i="19"/>
  <c r="P83" i="19"/>
  <c r="G91" i="19"/>
  <c r="I83" i="19"/>
  <c r="H83" i="19"/>
  <c r="J83" i="19"/>
  <c r="Y82" i="19"/>
  <c r="X82" i="19"/>
  <c r="Q82" i="19"/>
  <c r="P82" i="19"/>
  <c r="I82" i="19"/>
  <c r="H82" i="19"/>
  <c r="Y81" i="19"/>
  <c r="X81" i="19"/>
  <c r="R81" i="19"/>
  <c r="Q81" i="19"/>
  <c r="P81" i="19"/>
  <c r="H81" i="19"/>
  <c r="I81" i="19"/>
  <c r="W79" i="19"/>
  <c r="Y80" i="19"/>
  <c r="X80" i="19"/>
  <c r="O79" i="19"/>
  <c r="P80" i="19"/>
  <c r="Q80" i="19"/>
  <c r="G79" i="19"/>
  <c r="I80" i="19"/>
  <c r="H80" i="19"/>
  <c r="Y76" i="19"/>
  <c r="X76" i="19"/>
  <c r="Q76" i="19"/>
  <c r="P76" i="19"/>
  <c r="I76" i="19"/>
  <c r="H76" i="19"/>
  <c r="J76" i="19"/>
  <c r="Y75" i="19"/>
  <c r="X75" i="19"/>
  <c r="Q75" i="19"/>
  <c r="P75" i="19"/>
  <c r="I75" i="19"/>
  <c r="H75" i="19"/>
  <c r="X74" i="19"/>
  <c r="Y74" i="19"/>
  <c r="Q74" i="19"/>
  <c r="P74" i="19"/>
  <c r="H74" i="19"/>
  <c r="I74" i="19"/>
  <c r="Y73" i="19"/>
  <c r="X73" i="19"/>
  <c r="Q73" i="19"/>
  <c r="P73" i="19"/>
  <c r="I73" i="19"/>
  <c r="H73" i="19"/>
  <c r="Y72" i="19"/>
  <c r="X72" i="19"/>
  <c r="Q72" i="19"/>
  <c r="P72" i="19"/>
  <c r="I72" i="19"/>
  <c r="H72" i="19"/>
  <c r="Y71" i="19"/>
  <c r="X71" i="19"/>
  <c r="Q71" i="19"/>
  <c r="P71" i="19"/>
  <c r="R71" i="19"/>
  <c r="I71" i="19"/>
  <c r="H71" i="19"/>
  <c r="Y70" i="19"/>
  <c r="X70" i="19"/>
  <c r="Q70" i="19"/>
  <c r="P70" i="19"/>
  <c r="I70" i="19"/>
  <c r="H70" i="19"/>
  <c r="W77" i="19"/>
  <c r="Y69" i="19"/>
  <c r="X69" i="19"/>
  <c r="O77" i="19"/>
  <c r="P69" i="19"/>
  <c r="Q69" i="19"/>
  <c r="G77" i="19"/>
  <c r="I69" i="19"/>
  <c r="H69" i="19"/>
  <c r="X68" i="19"/>
  <c r="Y68" i="19"/>
  <c r="Q68" i="19"/>
  <c r="P68" i="19"/>
  <c r="I68" i="19"/>
  <c r="H68" i="19"/>
  <c r="Y67" i="19"/>
  <c r="X67" i="19"/>
  <c r="Q67" i="19"/>
  <c r="P67" i="19"/>
  <c r="I67" i="19"/>
  <c r="H67" i="19"/>
  <c r="W65" i="19"/>
  <c r="Y66" i="19"/>
  <c r="X66" i="19"/>
  <c r="O65" i="19"/>
  <c r="R66" i="19"/>
  <c r="Q66" i="19"/>
  <c r="P66" i="19"/>
  <c r="G65" i="19"/>
  <c r="I66" i="19"/>
  <c r="H66" i="19"/>
  <c r="Y62" i="19"/>
  <c r="X62" i="19"/>
  <c r="P62" i="19"/>
  <c r="Q62" i="19"/>
  <c r="I62" i="19"/>
  <c r="H62" i="19"/>
  <c r="Y61" i="19"/>
  <c r="X61" i="19"/>
  <c r="Q61" i="19"/>
  <c r="P61" i="19"/>
  <c r="I61" i="19"/>
  <c r="H61" i="19"/>
  <c r="Y60" i="19"/>
  <c r="X60" i="19"/>
  <c r="Q60" i="19"/>
  <c r="P60" i="19"/>
  <c r="I60" i="19"/>
  <c r="H60" i="19"/>
  <c r="Y59" i="19"/>
  <c r="X59" i="19"/>
  <c r="Q59" i="19"/>
  <c r="P59" i="19"/>
  <c r="I59" i="19"/>
  <c r="H59" i="19"/>
  <c r="Y58" i="19"/>
  <c r="X58" i="19"/>
  <c r="Q58" i="19"/>
  <c r="P58" i="19"/>
  <c r="I58" i="19"/>
  <c r="H58" i="19"/>
  <c r="X57" i="19"/>
  <c r="Y57" i="19"/>
  <c r="Q57" i="19"/>
  <c r="P57" i="19"/>
  <c r="H57" i="19"/>
  <c r="I57" i="19"/>
  <c r="Y56" i="19"/>
  <c r="X56" i="19"/>
  <c r="Q56" i="19"/>
  <c r="P56" i="19"/>
  <c r="I56" i="19"/>
  <c r="H56" i="19"/>
  <c r="W63" i="19"/>
  <c r="Y55" i="19"/>
  <c r="X55" i="19"/>
  <c r="O63" i="19"/>
  <c r="Q55" i="19"/>
  <c r="P55" i="19"/>
  <c r="G63" i="19"/>
  <c r="I55" i="19"/>
  <c r="H55" i="19"/>
  <c r="Y54" i="19"/>
  <c r="X54" i="19"/>
  <c r="Q54" i="19"/>
  <c r="P54" i="19"/>
  <c r="I54" i="19"/>
  <c r="H54" i="19"/>
  <c r="Y53" i="19"/>
  <c r="X53" i="19"/>
  <c r="Q53" i="19"/>
  <c r="P53" i="19"/>
  <c r="I53" i="19"/>
  <c r="H53" i="19"/>
  <c r="W51" i="19"/>
  <c r="Y52" i="19"/>
  <c r="X52" i="19"/>
  <c r="O51" i="19"/>
  <c r="P52" i="19"/>
  <c r="Q52" i="19"/>
  <c r="G51" i="19"/>
  <c r="I52" i="19"/>
  <c r="H52" i="19"/>
  <c r="Y48" i="19"/>
  <c r="X48" i="19"/>
  <c r="Q48" i="19"/>
  <c r="P48" i="19"/>
  <c r="I48" i="19"/>
  <c r="H48" i="19"/>
  <c r="Y47" i="19"/>
  <c r="X47" i="19"/>
  <c r="Q47" i="19"/>
  <c r="P47" i="19"/>
  <c r="I47" i="19"/>
  <c r="H47" i="19"/>
  <c r="Y46" i="19"/>
  <c r="X46" i="19"/>
  <c r="Q46" i="19"/>
  <c r="P46" i="19"/>
  <c r="H46" i="19"/>
  <c r="I46" i="19"/>
  <c r="Y45" i="19"/>
  <c r="X45" i="19"/>
  <c r="P45" i="19"/>
  <c r="Q45" i="19"/>
  <c r="I45" i="19"/>
  <c r="H45" i="19"/>
  <c r="Y44" i="19"/>
  <c r="X44" i="19"/>
  <c r="Q44" i="19"/>
  <c r="P44" i="19"/>
  <c r="I44" i="19"/>
  <c r="H44" i="19"/>
  <c r="Y43" i="19"/>
  <c r="X43" i="19"/>
  <c r="Q43" i="19"/>
  <c r="P43" i="19"/>
  <c r="I43" i="19"/>
  <c r="H43" i="19"/>
  <c r="Y42" i="19"/>
  <c r="X42" i="19"/>
  <c r="Q42" i="19"/>
  <c r="P42" i="19"/>
  <c r="I42" i="19"/>
  <c r="H42" i="19"/>
  <c r="W49" i="19"/>
  <c r="Y41" i="19"/>
  <c r="X41" i="19"/>
  <c r="O49" i="19"/>
  <c r="Q41" i="19"/>
  <c r="P41" i="19"/>
  <c r="G49" i="19"/>
  <c r="J41" i="19"/>
  <c r="I41" i="19"/>
  <c r="H41" i="19"/>
  <c r="X40" i="19"/>
  <c r="Y40" i="19"/>
  <c r="Q40" i="19"/>
  <c r="P40" i="19"/>
  <c r="J40" i="19"/>
  <c r="H40" i="19"/>
  <c r="I40" i="19"/>
  <c r="Y39" i="19"/>
  <c r="X39" i="19"/>
  <c r="Q39" i="19"/>
  <c r="P39" i="19"/>
  <c r="J39" i="19"/>
  <c r="I39" i="19"/>
  <c r="H39" i="19"/>
  <c r="W37" i="19"/>
  <c r="Y38" i="19"/>
  <c r="X38" i="19"/>
  <c r="O37" i="19"/>
  <c r="Q38" i="19"/>
  <c r="P38" i="19"/>
  <c r="G37" i="19"/>
  <c r="J38" i="19"/>
  <c r="I38" i="19"/>
  <c r="H38" i="19"/>
  <c r="Y34" i="19"/>
  <c r="X34" i="19"/>
  <c r="P34" i="19"/>
  <c r="Q34" i="19"/>
  <c r="J34" i="19"/>
  <c r="I34" i="19"/>
  <c r="H34" i="19"/>
  <c r="X33" i="19"/>
  <c r="Y33" i="19"/>
  <c r="R33" i="19"/>
  <c r="Q33" i="19"/>
  <c r="P33" i="19"/>
  <c r="J33" i="19"/>
  <c r="I33" i="19"/>
  <c r="H33" i="19"/>
  <c r="Y32" i="19"/>
  <c r="X32" i="19"/>
  <c r="R32" i="19"/>
  <c r="Q32" i="19"/>
  <c r="P32" i="19"/>
  <c r="J32" i="19"/>
  <c r="I32" i="19"/>
  <c r="H32" i="19"/>
  <c r="Y31" i="19"/>
  <c r="X31" i="19"/>
  <c r="R31" i="19"/>
  <c r="Q31" i="19"/>
  <c r="P31" i="19"/>
  <c r="I31" i="19"/>
  <c r="H31" i="19"/>
  <c r="Y30" i="19"/>
  <c r="X30" i="19"/>
  <c r="Q30" i="19"/>
  <c r="P30" i="19"/>
  <c r="J30" i="19"/>
  <c r="I30" i="19"/>
  <c r="H30" i="19"/>
  <c r="Y29" i="19"/>
  <c r="X29" i="19"/>
  <c r="R29" i="19"/>
  <c r="Q29" i="19"/>
  <c r="P29" i="19"/>
  <c r="H29" i="19"/>
  <c r="I29" i="19"/>
  <c r="Y28" i="19"/>
  <c r="X28" i="19"/>
  <c r="R28" i="19"/>
  <c r="P28" i="19"/>
  <c r="Q28" i="19"/>
  <c r="J28" i="19"/>
  <c r="I28" i="19"/>
  <c r="H28" i="19"/>
  <c r="W35" i="19"/>
  <c r="Y27" i="19"/>
  <c r="X27" i="19"/>
  <c r="O35" i="19"/>
  <c r="Q27" i="19"/>
  <c r="P27" i="19"/>
  <c r="G35" i="19"/>
  <c r="I27" i="19"/>
  <c r="H27" i="19"/>
  <c r="Y26" i="19"/>
  <c r="X26" i="19"/>
  <c r="R26" i="19"/>
  <c r="Q26" i="19"/>
  <c r="P26" i="19"/>
  <c r="I26" i="19"/>
  <c r="H26" i="19"/>
  <c r="Y25" i="19"/>
  <c r="X25" i="19"/>
  <c r="R25" i="19"/>
  <c r="Q25" i="19"/>
  <c r="P25" i="19"/>
  <c r="I25" i="19"/>
  <c r="H25" i="19"/>
  <c r="W23" i="19"/>
  <c r="Y24" i="19"/>
  <c r="X24" i="19"/>
  <c r="O23" i="19"/>
  <c r="Q24" i="19"/>
  <c r="P24" i="19"/>
  <c r="G23" i="19"/>
  <c r="I24" i="19"/>
  <c r="H24" i="19"/>
  <c r="Y20" i="19"/>
  <c r="X20" i="19"/>
  <c r="Q20" i="19"/>
  <c r="P20" i="19"/>
  <c r="I20" i="19"/>
  <c r="H20" i="19"/>
  <c r="Y19" i="19"/>
  <c r="X19" i="19"/>
  <c r="Q19" i="19"/>
  <c r="P19" i="19"/>
  <c r="R19" i="19"/>
  <c r="I19" i="19"/>
  <c r="H19" i="19"/>
  <c r="Y18" i="19"/>
  <c r="X18" i="19"/>
  <c r="Q18" i="19"/>
  <c r="P18" i="19"/>
  <c r="I18" i="19"/>
  <c r="H18" i="19"/>
  <c r="Y17" i="19"/>
  <c r="X17" i="19"/>
  <c r="P17" i="19"/>
  <c r="Q17" i="19"/>
  <c r="I17" i="19"/>
  <c r="H17" i="19"/>
  <c r="X16" i="19"/>
  <c r="Y16" i="19"/>
  <c r="Q16" i="19"/>
  <c r="P16" i="19"/>
  <c r="I16" i="19"/>
  <c r="H16" i="19"/>
  <c r="Y15" i="19"/>
  <c r="X15" i="19"/>
  <c r="P15" i="19"/>
  <c r="Q15" i="19"/>
  <c r="I15" i="19"/>
  <c r="H15" i="19"/>
  <c r="Y14" i="19"/>
  <c r="X14" i="19"/>
  <c r="Q14" i="19"/>
  <c r="P14" i="19"/>
  <c r="I14" i="19"/>
  <c r="H14" i="19"/>
  <c r="J14" i="19"/>
  <c r="W21" i="19"/>
  <c r="Y13" i="19"/>
  <c r="X13" i="19"/>
  <c r="O21" i="19"/>
  <c r="Q13" i="19"/>
  <c r="P13" i="19"/>
  <c r="G21" i="19"/>
  <c r="I13" i="19"/>
  <c r="H13" i="19"/>
  <c r="Y12" i="19"/>
  <c r="X12" i="19"/>
  <c r="Q12" i="19"/>
  <c r="P12" i="19"/>
  <c r="H12" i="19"/>
  <c r="I12" i="19"/>
  <c r="Y11" i="19"/>
  <c r="X11" i="19"/>
  <c r="P11" i="19"/>
  <c r="Q11" i="19"/>
  <c r="I11" i="19"/>
  <c r="H11" i="19"/>
  <c r="W9" i="19"/>
  <c r="Y10" i="19"/>
  <c r="X10" i="19"/>
  <c r="O9" i="19"/>
  <c r="R99" i="19" s="1"/>
  <c r="R10" i="19"/>
  <c r="Q10" i="19"/>
  <c r="P10" i="19"/>
  <c r="G9" i="19"/>
  <c r="J69" i="19" s="1"/>
  <c r="I10" i="19"/>
  <c r="H10" i="19"/>
  <c r="Y103" i="19"/>
  <c r="X103" i="19"/>
  <c r="Y104" i="19"/>
  <c r="X104" i="19"/>
  <c r="W107" i="19"/>
  <c r="X108" i="19"/>
  <c r="Y108" i="19"/>
  <c r="Y109" i="19"/>
  <c r="X109" i="19"/>
  <c r="Y110" i="19"/>
  <c r="X110" i="19"/>
  <c r="W119" i="19"/>
  <c r="X111" i="19"/>
  <c r="Y111" i="19"/>
  <c r="Y112" i="19"/>
  <c r="X112" i="19"/>
  <c r="Y113" i="19"/>
  <c r="X113" i="19"/>
  <c r="Y114" i="19"/>
  <c r="X114" i="19"/>
  <c r="Y115" i="19"/>
  <c r="X115" i="19"/>
  <c r="X116" i="19"/>
  <c r="Y116" i="19"/>
  <c r="Y117" i="19"/>
  <c r="X117" i="19"/>
  <c r="X118" i="19"/>
  <c r="Y118" i="19"/>
  <c r="W121" i="19"/>
  <c r="Y122" i="19"/>
  <c r="X122" i="19"/>
  <c r="Y123" i="19"/>
  <c r="X123" i="19"/>
  <c r="Y124" i="19"/>
  <c r="X124" i="19"/>
  <c r="W133" i="19"/>
  <c r="X125" i="19"/>
  <c r="Y125" i="19"/>
  <c r="Y126" i="19"/>
  <c r="X126" i="19"/>
  <c r="X127" i="19"/>
  <c r="Y127" i="19"/>
  <c r="X128" i="19"/>
  <c r="Y128" i="19"/>
  <c r="Y129" i="19"/>
  <c r="X129" i="19"/>
  <c r="Y130" i="19"/>
  <c r="X130" i="19"/>
  <c r="Y131" i="19"/>
  <c r="X131" i="19"/>
  <c r="Y132" i="19"/>
  <c r="X132" i="19"/>
  <c r="W135" i="19"/>
  <c r="X136" i="19"/>
  <c r="Y136" i="19"/>
  <c r="X137" i="19"/>
  <c r="Y137" i="19"/>
  <c r="Y138" i="19"/>
  <c r="X138" i="19"/>
  <c r="W147" i="19"/>
  <c r="Y139" i="19"/>
  <c r="X139" i="19"/>
  <c r="Y140" i="19"/>
  <c r="X140" i="19"/>
  <c r="Y141" i="19"/>
  <c r="X141" i="19"/>
  <c r="X142" i="19"/>
  <c r="Y142" i="19"/>
  <c r="Y143" i="19"/>
  <c r="X143" i="19"/>
  <c r="Y144" i="19"/>
  <c r="X144" i="19"/>
  <c r="X145" i="19"/>
  <c r="Y145" i="19"/>
  <c r="Y146" i="19"/>
  <c r="X146" i="19"/>
  <c r="W149" i="19"/>
  <c r="Y150" i="19"/>
  <c r="X150" i="19"/>
  <c r="X151" i="19"/>
  <c r="Y151" i="19"/>
  <c r="Y152" i="19"/>
  <c r="X152" i="19"/>
  <c r="W161" i="19"/>
  <c r="Y153" i="19"/>
  <c r="X153" i="19"/>
  <c r="X154" i="19"/>
  <c r="Y154" i="19"/>
  <c r="Y155" i="19"/>
  <c r="X155" i="19"/>
  <c r="Y156" i="19"/>
  <c r="X156" i="19"/>
  <c r="Y157" i="19"/>
  <c r="X157" i="19"/>
  <c r="Y158" i="19"/>
  <c r="X158" i="19"/>
  <c r="X159" i="19"/>
  <c r="Y159" i="19"/>
  <c r="Y160" i="19"/>
  <c r="X160" i="19"/>
  <c r="Q103" i="19"/>
  <c r="P103" i="19"/>
  <c r="R103" i="19"/>
  <c r="R104" i="19"/>
  <c r="Q104" i="19"/>
  <c r="P104" i="19"/>
  <c r="O107" i="19"/>
  <c r="R108" i="19"/>
  <c r="Q108" i="19"/>
  <c r="P108" i="19"/>
  <c r="R109" i="19"/>
  <c r="Q109" i="19"/>
  <c r="P109" i="19"/>
  <c r="R110" i="19"/>
  <c r="Q110" i="19"/>
  <c r="P110" i="19"/>
  <c r="O119" i="19"/>
  <c r="R111" i="19"/>
  <c r="P111" i="19"/>
  <c r="Q111" i="19"/>
  <c r="Q112" i="19"/>
  <c r="P112" i="19"/>
  <c r="R112" i="19"/>
  <c r="R113" i="19"/>
  <c r="P113" i="19"/>
  <c r="Q113" i="19"/>
  <c r="P114" i="19"/>
  <c r="R114" i="19"/>
  <c r="Q114" i="19"/>
  <c r="Q115" i="19"/>
  <c r="P115" i="19"/>
  <c r="R115" i="19"/>
  <c r="R116" i="19"/>
  <c r="Q116" i="19"/>
  <c r="P116" i="19"/>
  <c r="R117" i="19"/>
  <c r="Q117" i="19"/>
  <c r="P117" i="19"/>
  <c r="R118" i="19"/>
  <c r="Q118" i="19"/>
  <c r="P118" i="19"/>
  <c r="O121" i="19"/>
  <c r="R122" i="19"/>
  <c r="Q122" i="19"/>
  <c r="P122" i="19"/>
  <c r="P123" i="19"/>
  <c r="Q123" i="19"/>
  <c r="R123" i="19"/>
  <c r="Q124" i="19"/>
  <c r="P124" i="19"/>
  <c r="R124" i="19"/>
  <c r="O133" i="19"/>
  <c r="R125" i="19"/>
  <c r="Q125" i="19"/>
  <c r="P125" i="19"/>
  <c r="R126" i="19"/>
  <c r="Q126" i="19"/>
  <c r="P126" i="19"/>
  <c r="R127" i="19"/>
  <c r="Q127" i="19"/>
  <c r="P127" i="19"/>
  <c r="R128" i="19"/>
  <c r="P128" i="19"/>
  <c r="Q128" i="19"/>
  <c r="Q129" i="19"/>
  <c r="R129" i="19"/>
  <c r="P129" i="19"/>
  <c r="R130" i="19"/>
  <c r="Q130" i="19"/>
  <c r="P130" i="19"/>
  <c r="P131" i="19"/>
  <c r="Q131" i="19"/>
  <c r="R131" i="19"/>
  <c r="Q132" i="19"/>
  <c r="P132" i="19"/>
  <c r="R132" i="19"/>
  <c r="O135" i="19"/>
  <c r="R136" i="19"/>
  <c r="Q136" i="19"/>
  <c r="P136" i="19"/>
  <c r="R137" i="19"/>
  <c r="P137" i="19"/>
  <c r="Q137" i="19"/>
  <c r="Q138" i="19"/>
  <c r="R138" i="19"/>
  <c r="P138" i="19"/>
  <c r="O147" i="19"/>
  <c r="R139" i="19"/>
  <c r="Q139" i="19"/>
  <c r="P139" i="19"/>
  <c r="P140" i="19"/>
  <c r="R140" i="19"/>
  <c r="Q140" i="19"/>
  <c r="Q141" i="19"/>
  <c r="P141" i="19"/>
  <c r="R141" i="19"/>
  <c r="R142" i="19"/>
  <c r="Q142" i="19"/>
  <c r="P142" i="19"/>
  <c r="R143" i="19"/>
  <c r="Q143" i="19"/>
  <c r="P143" i="19"/>
  <c r="R144" i="19"/>
  <c r="Q144" i="19"/>
  <c r="P144" i="19"/>
  <c r="R145" i="19"/>
  <c r="P145" i="19"/>
  <c r="Q145" i="19"/>
  <c r="Q146" i="19"/>
  <c r="R146" i="19"/>
  <c r="P146" i="19"/>
  <c r="O149" i="19"/>
  <c r="Q150" i="19"/>
  <c r="P150" i="19"/>
  <c r="R150" i="19"/>
  <c r="R151" i="19"/>
  <c r="Q151" i="19"/>
  <c r="P151" i="19"/>
  <c r="R152" i="19"/>
  <c r="Q152" i="19"/>
  <c r="P152" i="19"/>
  <c r="O161" i="19"/>
  <c r="R153" i="19"/>
  <c r="Q153" i="19"/>
  <c r="P153" i="19"/>
  <c r="R154" i="19"/>
  <c r="P154" i="19"/>
  <c r="Q154" i="19"/>
  <c r="Q155" i="19"/>
  <c r="R155" i="19"/>
  <c r="P155" i="19"/>
  <c r="R156" i="19"/>
  <c r="Q156" i="19"/>
  <c r="P156" i="19"/>
  <c r="P157" i="19"/>
  <c r="R157" i="19"/>
  <c r="Q157" i="19"/>
  <c r="Q158" i="19"/>
  <c r="P158" i="19"/>
  <c r="R158" i="19"/>
  <c r="R159" i="19"/>
  <c r="Q159" i="19"/>
  <c r="P159" i="19"/>
  <c r="R160" i="19"/>
  <c r="Q160" i="19"/>
  <c r="P160" i="19"/>
  <c r="J103" i="19"/>
  <c r="I103" i="19"/>
  <c r="H103" i="19"/>
  <c r="J104" i="19"/>
  <c r="I104" i="19"/>
  <c r="H104" i="19"/>
  <c r="G107" i="19"/>
  <c r="I108" i="19"/>
  <c r="H108" i="19"/>
  <c r="J108" i="19"/>
  <c r="H109" i="19"/>
  <c r="J109" i="19"/>
  <c r="I109" i="19"/>
  <c r="I110" i="19"/>
  <c r="H110" i="19"/>
  <c r="J110" i="19"/>
  <c r="G119" i="19"/>
  <c r="J111" i="19"/>
  <c r="I111" i="19"/>
  <c r="H111" i="19"/>
  <c r="J112" i="19"/>
  <c r="I112" i="19"/>
  <c r="H112" i="19"/>
  <c r="J113" i="19"/>
  <c r="I113" i="19"/>
  <c r="H113" i="19"/>
  <c r="J114" i="19"/>
  <c r="H114" i="19"/>
  <c r="I114" i="19"/>
  <c r="I115" i="19"/>
  <c r="J115" i="19"/>
  <c r="H115" i="19"/>
  <c r="J116" i="19"/>
  <c r="I116" i="19"/>
  <c r="H116" i="19"/>
  <c r="H117" i="19"/>
  <c r="J117" i="19"/>
  <c r="I117" i="19"/>
  <c r="I118" i="19"/>
  <c r="H118" i="19"/>
  <c r="J118" i="19"/>
  <c r="G121" i="19"/>
  <c r="J122" i="19"/>
  <c r="I122" i="19"/>
  <c r="H122" i="19"/>
  <c r="J123" i="19"/>
  <c r="H123" i="19"/>
  <c r="I123" i="19"/>
  <c r="I124" i="19"/>
  <c r="J124" i="19"/>
  <c r="H124" i="19"/>
  <c r="G133" i="19"/>
  <c r="J125" i="19"/>
  <c r="I125" i="19"/>
  <c r="H125" i="19"/>
  <c r="H126" i="19"/>
  <c r="J126" i="19"/>
  <c r="I126" i="19"/>
  <c r="I127" i="19"/>
  <c r="H127" i="19"/>
  <c r="J127" i="19"/>
  <c r="J128" i="19"/>
  <c r="I128" i="19"/>
  <c r="H128" i="19"/>
  <c r="J129" i="19"/>
  <c r="I129" i="19"/>
  <c r="H129" i="19"/>
  <c r="J130" i="19"/>
  <c r="I130" i="19"/>
  <c r="H130" i="19"/>
  <c r="J131" i="19"/>
  <c r="H131" i="19"/>
  <c r="I131" i="19"/>
  <c r="I132" i="19"/>
  <c r="H132" i="19"/>
  <c r="J132" i="19"/>
  <c r="G135" i="19"/>
  <c r="I136" i="19"/>
  <c r="H136" i="19"/>
  <c r="J136" i="19"/>
  <c r="J137" i="19"/>
  <c r="I137" i="19"/>
  <c r="H137" i="19"/>
  <c r="J138" i="19"/>
  <c r="I138" i="19"/>
  <c r="H138" i="19"/>
  <c r="G147" i="19"/>
  <c r="J139" i="19"/>
  <c r="I139" i="19"/>
  <c r="H139" i="19"/>
  <c r="J140" i="19"/>
  <c r="H140" i="19"/>
  <c r="I140" i="19"/>
  <c r="I141" i="19"/>
  <c r="J141" i="19"/>
  <c r="H141" i="19"/>
  <c r="J142" i="19"/>
  <c r="H142" i="19"/>
  <c r="I142" i="19"/>
  <c r="H143" i="19"/>
  <c r="J143" i="19"/>
  <c r="I143" i="19"/>
  <c r="I144" i="19"/>
  <c r="H144" i="19"/>
  <c r="J144" i="19"/>
  <c r="J145" i="19"/>
  <c r="I145" i="19"/>
  <c r="H145" i="19"/>
  <c r="J146" i="19"/>
  <c r="I146" i="19"/>
  <c r="H146" i="19"/>
  <c r="G149" i="19"/>
  <c r="I150" i="19"/>
  <c r="J150" i="19"/>
  <c r="H150" i="19"/>
  <c r="J151" i="19"/>
  <c r="H151" i="19"/>
  <c r="I151" i="19"/>
  <c r="H152" i="19"/>
  <c r="J152" i="19"/>
  <c r="I152" i="19"/>
  <c r="G161" i="19"/>
  <c r="I153" i="19"/>
  <c r="H153" i="19"/>
  <c r="J153" i="19"/>
  <c r="J154" i="19"/>
  <c r="I154" i="19"/>
  <c r="H154" i="19"/>
  <c r="J155" i="19"/>
  <c r="I155" i="19"/>
  <c r="H155" i="19"/>
  <c r="J156" i="19"/>
  <c r="I156" i="19"/>
  <c r="H156" i="19"/>
  <c r="J157" i="19"/>
  <c r="H157" i="19"/>
  <c r="I157" i="19"/>
  <c r="I158" i="19"/>
  <c r="H158" i="19"/>
  <c r="J158" i="19"/>
  <c r="J159" i="19"/>
  <c r="H159" i="19"/>
  <c r="I159" i="19"/>
  <c r="H160" i="19"/>
  <c r="J160" i="19"/>
  <c r="I160" i="19"/>
  <c r="L151" i="22"/>
  <c r="J151" i="22"/>
  <c r="K151" i="22"/>
  <c r="L135" i="22"/>
  <c r="K135" i="22"/>
  <c r="J135" i="22"/>
  <c r="L116" i="22"/>
  <c r="J116" i="22"/>
  <c r="K116" i="22"/>
  <c r="L100" i="22"/>
  <c r="K100" i="22"/>
  <c r="J100" i="22"/>
  <c r="L82" i="22"/>
  <c r="J82" i="22"/>
  <c r="K82" i="22"/>
  <c r="L66" i="22"/>
  <c r="K66" i="22"/>
  <c r="J66" i="22"/>
  <c r="K44" i="22"/>
  <c r="J44" i="22"/>
  <c r="L44" i="22"/>
  <c r="L39" i="22"/>
  <c r="J39" i="22"/>
  <c r="K39" i="22"/>
  <c r="V20" i="22"/>
  <c r="W20" i="22"/>
  <c r="X20" i="22"/>
  <c r="V18" i="22"/>
  <c r="X18" i="22"/>
  <c r="W18" i="22"/>
  <c r="X14" i="22"/>
  <c r="V14" i="22"/>
  <c r="W14" i="22"/>
  <c r="W9" i="22"/>
  <c r="X9" i="22"/>
  <c r="V9" i="22"/>
  <c r="W17" i="22"/>
  <c r="X17" i="22"/>
  <c r="V17" i="22"/>
  <c r="X15" i="22"/>
  <c r="W15" i="22"/>
  <c r="V15" i="22"/>
  <c r="L155" i="22"/>
  <c r="J155" i="22"/>
  <c r="K155" i="22"/>
  <c r="L139" i="22"/>
  <c r="K139" i="22"/>
  <c r="J139" i="22"/>
  <c r="I147" i="22"/>
  <c r="L121" i="22"/>
  <c r="J121" i="22"/>
  <c r="K121" i="22"/>
  <c r="L104" i="22"/>
  <c r="K104" i="22"/>
  <c r="J104" i="22"/>
  <c r="L86" i="22"/>
  <c r="J86" i="22"/>
  <c r="K86" i="22"/>
  <c r="L70" i="22"/>
  <c r="K70" i="22"/>
  <c r="J70" i="22"/>
  <c r="K40" i="22"/>
  <c r="J40" i="22"/>
  <c r="L40" i="22"/>
  <c r="L34" i="22"/>
  <c r="K34" i="22"/>
  <c r="J34" i="22"/>
  <c r="L19" i="22"/>
  <c r="K19" i="22"/>
  <c r="J19" i="22"/>
  <c r="J15" i="22"/>
  <c r="L15" i="22"/>
  <c r="K15" i="22"/>
  <c r="K13" i="22"/>
  <c r="J13" i="22"/>
  <c r="I21" i="22"/>
  <c r="L13" i="22"/>
  <c r="L9" i="22"/>
  <c r="J9" i="22"/>
  <c r="K9" i="22"/>
  <c r="L17" i="22"/>
  <c r="J17" i="22"/>
  <c r="K17" i="22"/>
  <c r="K12" i="22"/>
  <c r="J12" i="22"/>
  <c r="L12" i="22"/>
  <c r="K20" i="22"/>
  <c r="L20" i="22"/>
  <c r="J20" i="22"/>
  <c r="K24" i="22"/>
  <c r="J24" i="22"/>
  <c r="L24" i="22"/>
  <c r="K28" i="22"/>
  <c r="L28" i="22"/>
  <c r="J28" i="22"/>
  <c r="K32" i="22"/>
  <c r="L32" i="22"/>
  <c r="J32" i="22"/>
  <c r="K37" i="22"/>
  <c r="J37" i="22"/>
  <c r="L37" i="22"/>
  <c r="K41" i="22"/>
  <c r="I49" i="22"/>
  <c r="L41" i="22"/>
  <c r="J41" i="22"/>
  <c r="K45" i="22"/>
  <c r="L45" i="22"/>
  <c r="J45" i="22"/>
  <c r="K54" i="22"/>
  <c r="L54" i="22"/>
  <c r="J54" i="22"/>
  <c r="K58" i="22"/>
  <c r="J58" i="22"/>
  <c r="L58" i="22"/>
  <c r="K62" i="22"/>
  <c r="J62" i="22"/>
  <c r="L62" i="22"/>
  <c r="K67" i="22"/>
  <c r="J67" i="22"/>
  <c r="L67" i="22"/>
  <c r="K71" i="22"/>
  <c r="J71" i="22"/>
  <c r="L71" i="22"/>
  <c r="K75" i="22"/>
  <c r="J75" i="22"/>
  <c r="L75" i="22"/>
  <c r="K80" i="22"/>
  <c r="J80" i="22"/>
  <c r="L80" i="22"/>
  <c r="K84" i="22"/>
  <c r="J84" i="22"/>
  <c r="L84" i="22"/>
  <c r="K88" i="22"/>
  <c r="J88" i="22"/>
  <c r="L88" i="22"/>
  <c r="K93" i="22"/>
  <c r="J93" i="22"/>
  <c r="L93" i="22"/>
  <c r="K97" i="22"/>
  <c r="J97" i="22"/>
  <c r="I105" i="22"/>
  <c r="L97" i="22"/>
  <c r="K101" i="22"/>
  <c r="J101" i="22"/>
  <c r="L101" i="22"/>
  <c r="K110" i="22"/>
  <c r="J110" i="22"/>
  <c r="L110" i="22"/>
  <c r="K114" i="22"/>
  <c r="J114" i="22"/>
  <c r="L114" i="22"/>
  <c r="K118" i="22"/>
  <c r="J118" i="22"/>
  <c r="L118" i="22"/>
  <c r="K123" i="22"/>
  <c r="J123" i="22"/>
  <c r="L123" i="22"/>
  <c r="K127" i="22"/>
  <c r="J127" i="22"/>
  <c r="L127" i="22"/>
  <c r="K131" i="22"/>
  <c r="J131" i="22"/>
  <c r="L131" i="22"/>
  <c r="K136" i="22"/>
  <c r="J136" i="22"/>
  <c r="L136" i="22"/>
  <c r="K140" i="22"/>
  <c r="J140" i="22"/>
  <c r="L140" i="22"/>
  <c r="K144" i="22"/>
  <c r="J144" i="22"/>
  <c r="L144" i="22"/>
  <c r="K149" i="22"/>
  <c r="J149" i="22"/>
  <c r="L149" i="22"/>
  <c r="K153" i="22"/>
  <c r="J153" i="22"/>
  <c r="I161" i="22"/>
  <c r="L153" i="22"/>
  <c r="K157" i="22"/>
  <c r="J157" i="22"/>
  <c r="L157" i="22"/>
  <c r="L10" i="22"/>
  <c r="J10" i="22"/>
  <c r="K10" i="22"/>
  <c r="K18" i="22"/>
  <c r="J18" i="22"/>
  <c r="L18" i="22"/>
  <c r="L25" i="22"/>
  <c r="K25" i="22"/>
  <c r="J25" i="22"/>
  <c r="K29" i="22"/>
  <c r="J29" i="22"/>
  <c r="L29" i="22"/>
  <c r="J33" i="22"/>
  <c r="L33" i="22"/>
  <c r="K33" i="22"/>
  <c r="L38" i="22"/>
  <c r="J38" i="22"/>
  <c r="K38" i="22"/>
  <c r="K42" i="22"/>
  <c r="J42" i="22"/>
  <c r="L42" i="22"/>
  <c r="L46" i="22"/>
  <c r="J46" i="22"/>
  <c r="K46" i="22"/>
  <c r="L51" i="22"/>
  <c r="K51" i="22"/>
  <c r="J51" i="22"/>
  <c r="I63" i="22"/>
  <c r="L55" i="22"/>
  <c r="K55" i="22"/>
  <c r="J55" i="22"/>
  <c r="L59" i="22"/>
  <c r="K59" i="22"/>
  <c r="J59" i="22"/>
  <c r="L68" i="22"/>
  <c r="K68" i="22"/>
  <c r="J68" i="22"/>
  <c r="L72" i="22"/>
  <c r="K72" i="22"/>
  <c r="J72" i="22"/>
  <c r="L76" i="22"/>
  <c r="K76" i="22"/>
  <c r="J76" i="22"/>
  <c r="L81" i="22"/>
  <c r="J81" i="22"/>
  <c r="K81" i="22"/>
  <c r="L85" i="22"/>
  <c r="K85" i="22"/>
  <c r="J85" i="22"/>
  <c r="L89" i="22"/>
  <c r="K89" i="22"/>
  <c r="J89" i="22"/>
  <c r="L94" i="22"/>
  <c r="J94" i="22"/>
  <c r="K94" i="22"/>
  <c r="L98" i="22"/>
  <c r="K98" i="22"/>
  <c r="J98" i="22"/>
  <c r="L102" i="22"/>
  <c r="K102" i="22"/>
  <c r="J102" i="22"/>
  <c r="L107" i="22"/>
  <c r="K107" i="22"/>
  <c r="J107" i="22"/>
  <c r="I119" i="22"/>
  <c r="L111" i="22"/>
  <c r="K111" i="22"/>
  <c r="J111" i="22"/>
  <c r="L115" i="22"/>
  <c r="J115" i="22"/>
  <c r="K115" i="22"/>
  <c r="L124" i="22"/>
  <c r="K124" i="22"/>
  <c r="J124" i="22"/>
  <c r="L128" i="22"/>
  <c r="J128" i="22"/>
  <c r="K128" i="22"/>
  <c r="L132" i="22"/>
  <c r="K132" i="22"/>
  <c r="J132" i="22"/>
  <c r="L137" i="22"/>
  <c r="K137" i="22"/>
  <c r="J137" i="22"/>
  <c r="L141" i="22"/>
  <c r="K141" i="22"/>
  <c r="J141" i="22"/>
  <c r="L145" i="22"/>
  <c r="K145" i="22"/>
  <c r="J145" i="22"/>
  <c r="L150" i="22"/>
  <c r="J150" i="22"/>
  <c r="K150" i="22"/>
  <c r="L154" i="22"/>
  <c r="K154" i="22"/>
  <c r="J154" i="22"/>
  <c r="L158" i="22"/>
  <c r="K158" i="22"/>
  <c r="J158" i="22"/>
  <c r="T7" i="19"/>
  <c r="Z7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L143" i="22"/>
  <c r="K143" i="22"/>
  <c r="J143" i="22"/>
  <c r="L125" i="22"/>
  <c r="J125" i="22"/>
  <c r="K125" i="22"/>
  <c r="I133" i="22"/>
  <c r="L109" i="22"/>
  <c r="K109" i="22"/>
  <c r="J109" i="22"/>
  <c r="L90" i="22"/>
  <c r="J90" i="22"/>
  <c r="K90" i="22"/>
  <c r="L74" i="22"/>
  <c r="K74" i="22"/>
  <c r="J74" i="22"/>
  <c r="L30" i="22"/>
  <c r="K30" i="22"/>
  <c r="J30" i="22"/>
  <c r="X151" i="18"/>
  <c r="Y151" i="18"/>
  <c r="Y127" i="18"/>
  <c r="X127" i="18"/>
  <c r="W118" i="18"/>
  <c r="Y110" i="18"/>
  <c r="X110" i="18"/>
  <c r="Y101" i="18"/>
  <c r="X101" i="18"/>
  <c r="X93" i="18"/>
  <c r="Y93" i="18"/>
  <c r="W92" i="18"/>
  <c r="Y84" i="18"/>
  <c r="X84" i="18"/>
  <c r="Y75" i="18"/>
  <c r="X75" i="18"/>
  <c r="Y67" i="18"/>
  <c r="X67" i="18"/>
  <c r="Y58" i="18"/>
  <c r="X58" i="18"/>
  <c r="Y41" i="18"/>
  <c r="X41" i="18"/>
  <c r="Y32" i="18"/>
  <c r="X32" i="18"/>
  <c r="X24" i="18"/>
  <c r="Y24" i="18"/>
  <c r="Y15" i="18"/>
  <c r="X15" i="18"/>
  <c r="Y138" i="18"/>
  <c r="W146" i="18"/>
  <c r="X138" i="18"/>
  <c r="Y155" i="18"/>
  <c r="X155" i="18"/>
  <c r="Y145" i="18"/>
  <c r="X145" i="18"/>
  <c r="Y154" i="18"/>
  <c r="X154" i="18"/>
  <c r="X136" i="18"/>
  <c r="Y136" i="18"/>
  <c r="X144" i="18"/>
  <c r="Y144" i="18"/>
  <c r="X153" i="18"/>
  <c r="Y153" i="18"/>
  <c r="W160" i="18"/>
  <c r="Y152" i="18"/>
  <c r="X152" i="18"/>
  <c r="Y131" i="18"/>
  <c r="X131" i="18"/>
  <c r="X128" i="18"/>
  <c r="Y128" i="18"/>
  <c r="X111" i="18"/>
  <c r="Y111" i="18"/>
  <c r="X102" i="18"/>
  <c r="Y102" i="18"/>
  <c r="X94" i="18"/>
  <c r="Y94" i="18"/>
  <c r="X85" i="18"/>
  <c r="Y85" i="18"/>
  <c r="X68" i="18"/>
  <c r="W76" i="18"/>
  <c r="Y68" i="18"/>
  <c r="X59" i="18"/>
  <c r="Y59" i="18"/>
  <c r="X51" i="18"/>
  <c r="W50" i="18"/>
  <c r="Y51" i="18"/>
  <c r="X42" i="18"/>
  <c r="Y42" i="18"/>
  <c r="X33" i="18"/>
  <c r="Y33" i="18"/>
  <c r="X25" i="18"/>
  <c r="Y25" i="18"/>
  <c r="X16" i="18"/>
  <c r="Y16" i="18"/>
  <c r="Y150" i="18"/>
  <c r="X150" i="18"/>
  <c r="Y140" i="18"/>
  <c r="X140" i="18"/>
  <c r="Y122" i="18"/>
  <c r="X122" i="18"/>
  <c r="Y113" i="18"/>
  <c r="X113" i="18"/>
  <c r="Y96" i="18"/>
  <c r="W104" i="18"/>
  <c r="X96" i="18"/>
  <c r="Y87" i="18"/>
  <c r="X87" i="18"/>
  <c r="Y79" i="18"/>
  <c r="W78" i="18"/>
  <c r="X79" i="18"/>
  <c r="Y70" i="18"/>
  <c r="X70" i="18"/>
  <c r="Y61" i="18"/>
  <c r="X61" i="18"/>
  <c r="Y53" i="18"/>
  <c r="X53" i="18"/>
  <c r="Y44" i="18"/>
  <c r="X44" i="18"/>
  <c r="Y27" i="18"/>
  <c r="X27" i="18"/>
  <c r="Y18" i="18"/>
  <c r="X18" i="18"/>
  <c r="Y10" i="18"/>
  <c r="X10" i="18"/>
  <c r="K141" i="17"/>
  <c r="I141" i="17"/>
  <c r="J141" i="17"/>
  <c r="H105" i="17"/>
  <c r="K97" i="17"/>
  <c r="J97" i="17"/>
  <c r="I97" i="17"/>
  <c r="I88" i="17"/>
  <c r="K88" i="17"/>
  <c r="J88" i="17"/>
  <c r="H79" i="17"/>
  <c r="K80" i="17"/>
  <c r="J80" i="17"/>
  <c r="I80" i="17"/>
  <c r="I71" i="17"/>
  <c r="J71" i="17"/>
  <c r="K71" i="17"/>
  <c r="K62" i="17"/>
  <c r="J62" i="17"/>
  <c r="I62" i="17"/>
  <c r="I54" i="17"/>
  <c r="K54" i="17"/>
  <c r="J54" i="17"/>
  <c r="K45" i="17"/>
  <c r="J45" i="17"/>
  <c r="I45" i="17"/>
  <c r="K28" i="17"/>
  <c r="J28" i="17"/>
  <c r="I28" i="17"/>
  <c r="V16" i="17"/>
  <c r="U16" i="17"/>
  <c r="U12" i="17"/>
  <c r="V12" i="17"/>
  <c r="H149" i="16"/>
  <c r="K150" i="16"/>
  <c r="I150" i="16"/>
  <c r="J150" i="16"/>
  <c r="K141" i="16"/>
  <c r="J141" i="16"/>
  <c r="I141" i="16"/>
  <c r="K132" i="16"/>
  <c r="J132" i="16"/>
  <c r="I132" i="16"/>
  <c r="K124" i="16"/>
  <c r="J124" i="16"/>
  <c r="I124" i="16"/>
  <c r="K115" i="16"/>
  <c r="I115" i="16"/>
  <c r="J115" i="16"/>
  <c r="K98" i="16"/>
  <c r="J98" i="16"/>
  <c r="I98" i="16"/>
  <c r="K89" i="16"/>
  <c r="J89" i="16"/>
  <c r="I89" i="16"/>
  <c r="K81" i="16"/>
  <c r="J81" i="16"/>
  <c r="I81" i="16"/>
  <c r="K72" i="16"/>
  <c r="J72" i="16"/>
  <c r="I72" i="16"/>
  <c r="H63" i="16"/>
  <c r="K55" i="16"/>
  <c r="J55" i="16"/>
  <c r="I55" i="16"/>
  <c r="K46" i="16"/>
  <c r="J46" i="16"/>
  <c r="I46" i="16"/>
  <c r="H37" i="16"/>
  <c r="K38" i="16"/>
  <c r="J38" i="16"/>
  <c r="I38" i="16"/>
  <c r="K29" i="16"/>
  <c r="J29" i="16"/>
  <c r="I29" i="16"/>
  <c r="K17" i="16"/>
  <c r="I17" i="16"/>
  <c r="J17" i="16"/>
  <c r="H21" i="16"/>
  <c r="K13" i="16"/>
  <c r="J13" i="16"/>
  <c r="I13" i="16"/>
  <c r="I155" i="17"/>
  <c r="J155" i="17"/>
  <c r="K155" i="17"/>
  <c r="J152" i="17"/>
  <c r="I152" i="17"/>
  <c r="K152" i="17"/>
  <c r="I117" i="17"/>
  <c r="J117" i="17"/>
  <c r="K117" i="17"/>
  <c r="J116" i="17"/>
  <c r="I116" i="17"/>
  <c r="K116" i="17"/>
  <c r="K115" i="17"/>
  <c r="I115" i="17"/>
  <c r="J115" i="17"/>
  <c r="I114" i="17"/>
  <c r="K114" i="17"/>
  <c r="J114" i="17"/>
  <c r="I113" i="17"/>
  <c r="J113" i="17"/>
  <c r="K113" i="17"/>
  <c r="I104" i="17"/>
  <c r="K104" i="17"/>
  <c r="J104" i="17"/>
  <c r="I96" i="17"/>
  <c r="J96" i="17"/>
  <c r="K96" i="17"/>
  <c r="I87" i="17"/>
  <c r="K87" i="17"/>
  <c r="J87" i="17"/>
  <c r="I70" i="17"/>
  <c r="K70" i="17"/>
  <c r="J70" i="17"/>
  <c r="I61" i="17"/>
  <c r="J61" i="17"/>
  <c r="K61" i="17"/>
  <c r="I53" i="17"/>
  <c r="K53" i="17"/>
  <c r="J53" i="17"/>
  <c r="I44" i="17"/>
  <c r="J44" i="17"/>
  <c r="K44" i="17"/>
  <c r="I27" i="17"/>
  <c r="H35" i="17"/>
  <c r="J27" i="17"/>
  <c r="K27" i="17"/>
  <c r="I20" i="17"/>
  <c r="K20" i="17"/>
  <c r="J20" i="17"/>
  <c r="I16" i="17"/>
  <c r="J16" i="17"/>
  <c r="K16" i="17"/>
  <c r="I12" i="17"/>
  <c r="K12" i="17"/>
  <c r="J12" i="17"/>
  <c r="I157" i="16"/>
  <c r="J157" i="16"/>
  <c r="K157" i="16"/>
  <c r="I140" i="16"/>
  <c r="K140" i="16"/>
  <c r="J140" i="16"/>
  <c r="I131" i="16"/>
  <c r="K131" i="16"/>
  <c r="J131" i="16"/>
  <c r="I123" i="16"/>
  <c r="J123" i="16"/>
  <c r="K123" i="16"/>
  <c r="I114" i="16"/>
  <c r="K114" i="16"/>
  <c r="J114" i="16"/>
  <c r="I97" i="16"/>
  <c r="H105" i="16"/>
  <c r="K97" i="16"/>
  <c r="J97" i="16"/>
  <c r="I88" i="16"/>
  <c r="J88" i="16"/>
  <c r="K88" i="16"/>
  <c r="I80" i="16"/>
  <c r="H79" i="16"/>
  <c r="K80" i="16"/>
  <c r="J80" i="16"/>
  <c r="I71" i="16"/>
  <c r="J71" i="16"/>
  <c r="K71" i="16"/>
  <c r="I62" i="16"/>
  <c r="K62" i="16"/>
  <c r="J62" i="16"/>
  <c r="I54" i="16"/>
  <c r="K54" i="16"/>
  <c r="J54" i="16"/>
  <c r="I45" i="16"/>
  <c r="K45" i="16"/>
  <c r="J45" i="16"/>
  <c r="I28" i="16"/>
  <c r="K28" i="16"/>
  <c r="J28" i="16"/>
  <c r="I126" i="17"/>
  <c r="K126" i="17"/>
  <c r="J126" i="17"/>
  <c r="J125" i="17"/>
  <c r="H133" i="17"/>
  <c r="K125" i="17"/>
  <c r="I125" i="17"/>
  <c r="K124" i="17"/>
  <c r="J124" i="17"/>
  <c r="I124" i="17"/>
  <c r="J123" i="17"/>
  <c r="I123" i="17"/>
  <c r="K123" i="17"/>
  <c r="J122" i="17"/>
  <c r="I122" i="17"/>
  <c r="H121" i="17"/>
  <c r="K122" i="17"/>
  <c r="J112" i="17"/>
  <c r="I112" i="17"/>
  <c r="K112" i="17"/>
  <c r="J103" i="17"/>
  <c r="I103" i="17"/>
  <c r="K103" i="17"/>
  <c r="J95" i="17"/>
  <c r="I95" i="17"/>
  <c r="K95" i="17"/>
  <c r="J86" i="17"/>
  <c r="I86" i="17"/>
  <c r="K86" i="17"/>
  <c r="J69" i="17"/>
  <c r="I69" i="17"/>
  <c r="H77" i="17"/>
  <c r="K69" i="17"/>
  <c r="J60" i="17"/>
  <c r="I60" i="17"/>
  <c r="K60" i="17"/>
  <c r="J52" i="17"/>
  <c r="I52" i="17"/>
  <c r="H51" i="17"/>
  <c r="K52" i="17"/>
  <c r="J43" i="17"/>
  <c r="I43" i="17"/>
  <c r="K43" i="17"/>
  <c r="J34" i="17"/>
  <c r="I34" i="17"/>
  <c r="K34" i="17"/>
  <c r="J26" i="17"/>
  <c r="I26" i="17"/>
  <c r="K26" i="17"/>
  <c r="J142" i="17"/>
  <c r="K142" i="17"/>
  <c r="I142" i="17"/>
  <c r="K151" i="17"/>
  <c r="J151" i="17"/>
  <c r="I151" i="17"/>
  <c r="K159" i="17"/>
  <c r="J159" i="17"/>
  <c r="I159" i="17"/>
  <c r="J118" i="17"/>
  <c r="I118" i="17"/>
  <c r="K118" i="17"/>
  <c r="K127" i="17"/>
  <c r="J127" i="17"/>
  <c r="I127" i="17"/>
  <c r="K136" i="17"/>
  <c r="J136" i="17"/>
  <c r="H135" i="17"/>
  <c r="I136" i="17"/>
  <c r="K144" i="17"/>
  <c r="J144" i="17"/>
  <c r="I144" i="17"/>
  <c r="I153" i="17"/>
  <c r="H161" i="17"/>
  <c r="K153" i="17"/>
  <c r="J153" i="17"/>
  <c r="K154" i="17"/>
  <c r="J154" i="17"/>
  <c r="I154" i="17"/>
  <c r="J156" i="16"/>
  <c r="I156" i="16"/>
  <c r="K156" i="16"/>
  <c r="J139" i="16"/>
  <c r="I139" i="16"/>
  <c r="H147" i="16"/>
  <c r="K139" i="16"/>
  <c r="J130" i="16"/>
  <c r="I130" i="16"/>
  <c r="K130" i="16"/>
  <c r="I143" i="17"/>
  <c r="K143" i="17"/>
  <c r="J143" i="17"/>
  <c r="K129" i="17"/>
  <c r="J129" i="17"/>
  <c r="I129" i="17"/>
  <c r="K128" i="17"/>
  <c r="J128" i="17"/>
  <c r="I128" i="17"/>
  <c r="K111" i="17"/>
  <c r="J111" i="17"/>
  <c r="H119" i="17"/>
  <c r="I111" i="17"/>
  <c r="K102" i="17"/>
  <c r="J102" i="17"/>
  <c r="I102" i="17"/>
  <c r="K94" i="17"/>
  <c r="J94" i="17"/>
  <c r="I94" i="17"/>
  <c r="H93" i="17"/>
  <c r="K85" i="17"/>
  <c r="J85" i="17"/>
  <c r="I85" i="17"/>
  <c r="K76" i="17"/>
  <c r="J76" i="17"/>
  <c r="I76" i="17"/>
  <c r="K68" i="17"/>
  <c r="J68" i="17"/>
  <c r="I68" i="17"/>
  <c r="K59" i="17"/>
  <c r="J59" i="17"/>
  <c r="I59" i="17"/>
  <c r="K42" i="17"/>
  <c r="J42" i="17"/>
  <c r="I42" i="17"/>
  <c r="K33" i="17"/>
  <c r="J33" i="17"/>
  <c r="I33" i="17"/>
  <c r="K25" i="17"/>
  <c r="J25" i="17"/>
  <c r="I25" i="17"/>
  <c r="K19" i="17"/>
  <c r="J19" i="17"/>
  <c r="I19" i="17"/>
  <c r="K15" i="17"/>
  <c r="J15" i="17"/>
  <c r="I15" i="17"/>
  <c r="K11" i="17"/>
  <c r="J11" i="17"/>
  <c r="I11" i="17"/>
  <c r="K155" i="16"/>
  <c r="J155" i="16"/>
  <c r="I155" i="16"/>
  <c r="K146" i="16"/>
  <c r="J146" i="16"/>
  <c r="I146" i="16"/>
  <c r="K138" i="16"/>
  <c r="J138" i="16"/>
  <c r="I138" i="16"/>
  <c r="K129" i="16"/>
  <c r="J129" i="16"/>
  <c r="I129" i="16"/>
  <c r="K112" i="16"/>
  <c r="J112" i="16"/>
  <c r="I112" i="16"/>
  <c r="K103" i="16"/>
  <c r="J103" i="16"/>
  <c r="I103" i="16"/>
  <c r="K95" i="16"/>
  <c r="J95" i="16"/>
  <c r="I95" i="16"/>
  <c r="K86" i="16"/>
  <c r="J86" i="16"/>
  <c r="I86" i="16"/>
  <c r="K69" i="16"/>
  <c r="J69" i="16"/>
  <c r="I69" i="16"/>
  <c r="H77" i="16"/>
  <c r="K60" i="16"/>
  <c r="J60" i="16"/>
  <c r="I60" i="16"/>
  <c r="K52" i="16"/>
  <c r="J52" i="16"/>
  <c r="I52" i="16"/>
  <c r="H51" i="16"/>
  <c r="K43" i="16"/>
  <c r="J43" i="16"/>
  <c r="I43" i="16"/>
  <c r="K34" i="16"/>
  <c r="J34" i="16"/>
  <c r="I34" i="16"/>
  <c r="K26" i="16"/>
  <c r="J26" i="16"/>
  <c r="I26" i="16"/>
  <c r="I73" i="21"/>
  <c r="H73" i="21"/>
  <c r="I13" i="21"/>
  <c r="H13" i="21"/>
  <c r="G22" i="21"/>
  <c r="I14" i="21"/>
  <c r="H14" i="21"/>
  <c r="I17" i="21"/>
  <c r="H17" i="21"/>
  <c r="I28" i="21"/>
  <c r="G36" i="21"/>
  <c r="H28" i="21"/>
  <c r="I104" i="21"/>
  <c r="H104" i="21"/>
  <c r="H30" i="21"/>
  <c r="I30" i="21"/>
  <c r="I38" i="21"/>
  <c r="H38" i="21"/>
  <c r="I46" i="21"/>
  <c r="H46" i="21"/>
  <c r="I130" i="21"/>
  <c r="H130" i="21"/>
  <c r="H99" i="21"/>
  <c r="I99" i="21"/>
  <c r="I115" i="21"/>
  <c r="H115" i="21"/>
  <c r="H49" i="21"/>
  <c r="I49" i="21"/>
  <c r="I142" i="21"/>
  <c r="H142" i="21"/>
  <c r="I151" i="21"/>
  <c r="H151" i="21"/>
  <c r="H58" i="21"/>
  <c r="I58" i="21"/>
  <c r="H75" i="21"/>
  <c r="I75" i="21"/>
  <c r="I35" i="21"/>
  <c r="H35" i="21"/>
  <c r="H15" i="21"/>
  <c r="I15" i="21"/>
  <c r="I80" i="21"/>
  <c r="H80" i="21"/>
  <c r="H127" i="21"/>
  <c r="I127" i="21"/>
  <c r="H132" i="21"/>
  <c r="I132" i="21"/>
  <c r="I18" i="21"/>
  <c r="H18" i="21"/>
  <c r="I44" i="21"/>
  <c r="H44" i="21"/>
  <c r="I71" i="21"/>
  <c r="H71" i="21"/>
  <c r="I97" i="21"/>
  <c r="H97" i="21"/>
  <c r="H118" i="21"/>
  <c r="I118" i="21"/>
  <c r="H144" i="21"/>
  <c r="I144" i="21"/>
  <c r="I82" i="21"/>
  <c r="H82" i="21"/>
  <c r="I113" i="21"/>
  <c r="H113" i="21"/>
  <c r="I140" i="21"/>
  <c r="G148" i="21"/>
  <c r="H140" i="21"/>
  <c r="H32" i="21"/>
  <c r="I32" i="21"/>
  <c r="I54" i="21"/>
  <c r="H54" i="21"/>
  <c r="G64" i="21"/>
  <c r="I56" i="21"/>
  <c r="H56" i="21"/>
  <c r="I87" i="21"/>
  <c r="H87" i="21"/>
  <c r="I89" i="21"/>
  <c r="H89" i="21"/>
  <c r="H101" i="21"/>
  <c r="I101" i="21"/>
  <c r="I123" i="21"/>
  <c r="H123" i="21"/>
  <c r="I125" i="21"/>
  <c r="H125" i="21"/>
  <c r="I156" i="21"/>
  <c r="H156" i="21"/>
  <c r="I158" i="21"/>
  <c r="H158" i="21"/>
  <c r="H19" i="21"/>
  <c r="I19" i="21"/>
  <c r="I39" i="21"/>
  <c r="H39" i="21"/>
  <c r="I70" i="21"/>
  <c r="H70" i="21"/>
  <c r="G78" i="21"/>
  <c r="I72" i="21"/>
  <c r="H72" i="21"/>
  <c r="H84" i="21"/>
  <c r="G92" i="21"/>
  <c r="I84" i="21"/>
  <c r="I105" i="21"/>
  <c r="H105" i="21"/>
  <c r="I108" i="21"/>
  <c r="H108" i="21"/>
  <c r="I139" i="21"/>
  <c r="H139" i="21"/>
  <c r="I141" i="21"/>
  <c r="H141" i="21"/>
  <c r="H153" i="21"/>
  <c r="I153" i="21"/>
  <c r="I10" i="21"/>
  <c r="H10" i="21"/>
  <c r="I27" i="21"/>
  <c r="H27" i="21"/>
  <c r="I29" i="21"/>
  <c r="H29" i="21"/>
  <c r="H41" i="21"/>
  <c r="I41" i="21"/>
  <c r="I62" i="21"/>
  <c r="H62" i="21"/>
  <c r="I96" i="21"/>
  <c r="H96" i="21"/>
  <c r="I98" i="21"/>
  <c r="H98" i="21"/>
  <c r="G106" i="21"/>
  <c r="H110" i="21"/>
  <c r="I110" i="21"/>
  <c r="I131" i="21"/>
  <c r="H131" i="21"/>
  <c r="I133" i="21"/>
  <c r="H133" i="21"/>
  <c r="H11" i="21"/>
  <c r="I11" i="21"/>
  <c r="I21" i="21"/>
  <c r="H21" i="21"/>
  <c r="I53" i="21"/>
  <c r="H53" i="21"/>
  <c r="H55" i="21"/>
  <c r="I55" i="21"/>
  <c r="H67" i="21"/>
  <c r="I67" i="21"/>
  <c r="I88" i="21"/>
  <c r="H88" i="21"/>
  <c r="H90" i="21"/>
  <c r="I90" i="21"/>
  <c r="I122" i="21"/>
  <c r="H122" i="21"/>
  <c r="H124" i="21"/>
  <c r="I124" i="21"/>
  <c r="H136" i="21"/>
  <c r="I136" i="21"/>
  <c r="I157" i="21"/>
  <c r="H157" i="21"/>
  <c r="H159" i="21"/>
  <c r="I159" i="21"/>
  <c r="H24" i="21"/>
  <c r="I24" i="21"/>
  <c r="I45" i="21"/>
  <c r="H45" i="21"/>
  <c r="I47" i="21"/>
  <c r="H47" i="21"/>
  <c r="I81" i="21"/>
  <c r="H81" i="21"/>
  <c r="I114" i="21"/>
  <c r="H114" i="21"/>
  <c r="I116" i="21"/>
  <c r="H116" i="21"/>
  <c r="I147" i="21"/>
  <c r="H147" i="21"/>
  <c r="I150" i="21"/>
  <c r="H150" i="21"/>
  <c r="H161" i="21"/>
  <c r="I161" i="21"/>
  <c r="H12" i="21"/>
  <c r="I12" i="21"/>
  <c r="H16" i="21"/>
  <c r="I16" i="21"/>
  <c r="H20" i="21"/>
  <c r="I20" i="21"/>
  <c r="H26" i="21"/>
  <c r="I26" i="21"/>
  <c r="H34" i="21"/>
  <c r="I34" i="21"/>
  <c r="H43" i="21"/>
  <c r="I43" i="21"/>
  <c r="H52" i="21"/>
  <c r="I52" i="21"/>
  <c r="H60" i="21"/>
  <c r="I60" i="21"/>
  <c r="H69" i="21"/>
  <c r="I69" i="21"/>
  <c r="H77" i="21"/>
  <c r="I77" i="21"/>
  <c r="H86" i="21"/>
  <c r="I86" i="21"/>
  <c r="H95" i="21"/>
  <c r="I95" i="21"/>
  <c r="H103" i="21"/>
  <c r="I103" i="21"/>
  <c r="H112" i="21"/>
  <c r="G120" i="21"/>
  <c r="I112" i="21"/>
  <c r="H129" i="21"/>
  <c r="I129" i="21"/>
  <c r="H138" i="21"/>
  <c r="I138" i="21"/>
  <c r="H146" i="21"/>
  <c r="I146" i="21"/>
  <c r="H155" i="21"/>
  <c r="I155" i="21"/>
  <c r="I25" i="21"/>
  <c r="H25" i="21"/>
  <c r="I33" i="21"/>
  <c r="H33" i="21"/>
  <c r="I42" i="21"/>
  <c r="G50" i="21"/>
  <c r="H42" i="21"/>
  <c r="I59" i="21"/>
  <c r="H59" i="21"/>
  <c r="I68" i="21"/>
  <c r="H68" i="21"/>
  <c r="I76" i="21"/>
  <c r="H76" i="21"/>
  <c r="I85" i="21"/>
  <c r="H85" i="21"/>
  <c r="I94" i="21"/>
  <c r="H94" i="21"/>
  <c r="I102" i="21"/>
  <c r="H102" i="21"/>
  <c r="I111" i="21"/>
  <c r="H111" i="21"/>
  <c r="I119" i="21"/>
  <c r="H119" i="21"/>
  <c r="I128" i="21"/>
  <c r="H128" i="21"/>
  <c r="I137" i="21"/>
  <c r="H137" i="21"/>
  <c r="I145" i="21"/>
  <c r="H145" i="21"/>
  <c r="I154" i="21"/>
  <c r="G162" i="21"/>
  <c r="H154" i="21"/>
  <c r="I31" i="21"/>
  <c r="H31" i="21"/>
  <c r="I40" i="21"/>
  <c r="H40" i="21"/>
  <c r="I48" i="21"/>
  <c r="H48" i="21"/>
  <c r="H57" i="21"/>
  <c r="I57" i="21"/>
  <c r="H66" i="21"/>
  <c r="I66" i="21"/>
  <c r="I74" i="21"/>
  <c r="H74" i="21"/>
  <c r="I83" i="21"/>
  <c r="H83" i="21"/>
  <c r="I91" i="21"/>
  <c r="H91" i="21"/>
  <c r="I100" i="21"/>
  <c r="H100" i="21"/>
  <c r="I109" i="21"/>
  <c r="H109" i="21"/>
  <c r="I117" i="21"/>
  <c r="H117" i="21"/>
  <c r="G134" i="21"/>
  <c r="H126" i="21"/>
  <c r="I126" i="21"/>
  <c r="I143" i="21"/>
  <c r="H143" i="21"/>
  <c r="I152" i="21"/>
  <c r="H152" i="21"/>
  <c r="I160" i="21"/>
  <c r="H160" i="21"/>
  <c r="R20" i="21"/>
  <c r="Q20" i="21"/>
  <c r="R21" i="21"/>
  <c r="Q21" i="21"/>
  <c r="R12" i="21"/>
  <c r="Q12" i="21"/>
  <c r="R13" i="21"/>
  <c r="Q13" i="21"/>
  <c r="R16" i="21"/>
  <c r="Q16" i="21"/>
  <c r="Q17" i="21"/>
  <c r="R17" i="21"/>
  <c r="R11" i="21"/>
  <c r="Q11" i="21"/>
  <c r="R15" i="21"/>
  <c r="Q15" i="21"/>
  <c r="R19" i="21"/>
  <c r="Q19" i="21"/>
  <c r="Q10" i="21"/>
  <c r="R10" i="21"/>
  <c r="P22" i="21"/>
  <c r="R14" i="21"/>
  <c r="Q14" i="21"/>
  <c r="Q18" i="21"/>
  <c r="R18" i="21"/>
  <c r="V18" i="17"/>
  <c r="U18" i="17"/>
  <c r="V10" i="17"/>
  <c r="U10" i="17"/>
  <c r="T9" i="17"/>
  <c r="W13" i="17" s="1"/>
  <c r="V11" i="17"/>
  <c r="U11" i="17"/>
  <c r="W11" i="17"/>
  <c r="V15" i="17"/>
  <c r="U15" i="17"/>
  <c r="V19" i="17"/>
  <c r="U19" i="17"/>
  <c r="X15" i="15"/>
  <c r="W15" i="15"/>
  <c r="Y15" i="15"/>
  <c r="V17" i="17"/>
  <c r="U17" i="17"/>
  <c r="W14" i="17"/>
  <c r="V14" i="17"/>
  <c r="U14" i="17"/>
  <c r="U20" i="17"/>
  <c r="V20" i="17"/>
  <c r="V21" i="15"/>
  <c r="Y13" i="15"/>
  <c r="X13" i="15"/>
  <c r="W13" i="15"/>
  <c r="X10" i="15"/>
  <c r="W10" i="15"/>
  <c r="Y10" i="15"/>
  <c r="X12" i="15"/>
  <c r="Y12" i="15"/>
  <c r="W12" i="15"/>
  <c r="Y14" i="15"/>
  <c r="X14" i="15"/>
  <c r="W14" i="15"/>
  <c r="W16" i="15"/>
  <c r="X16" i="15"/>
  <c r="Y16" i="15"/>
  <c r="Y18" i="15"/>
  <c r="W18" i="15"/>
  <c r="X18" i="15"/>
  <c r="Y20" i="15"/>
  <c r="X20" i="15"/>
  <c r="W20" i="15"/>
  <c r="M137" i="15"/>
  <c r="L137" i="15"/>
  <c r="J137" i="15"/>
  <c r="I137" i="15"/>
  <c r="K137" i="15"/>
  <c r="M73" i="15"/>
  <c r="K73" i="15"/>
  <c r="L73" i="15"/>
  <c r="J73" i="15"/>
  <c r="I73" i="15"/>
  <c r="J43" i="15"/>
  <c r="I43" i="15"/>
  <c r="M43" i="15"/>
  <c r="L43" i="15"/>
  <c r="K43" i="15"/>
  <c r="M19" i="15"/>
  <c r="L19" i="15"/>
  <c r="K19" i="15"/>
  <c r="I19" i="15"/>
  <c r="J19" i="15"/>
  <c r="M13" i="15"/>
  <c r="H21" i="15"/>
  <c r="L13" i="15"/>
  <c r="J13" i="15"/>
  <c r="I13" i="15"/>
  <c r="K13" i="15"/>
  <c r="L113" i="15"/>
  <c r="M113" i="15"/>
  <c r="K113" i="15"/>
  <c r="I113" i="15"/>
  <c r="J113" i="15"/>
  <c r="M76" i="15"/>
  <c r="L76" i="15"/>
  <c r="J76" i="15"/>
  <c r="K76" i="15"/>
  <c r="I76" i="15"/>
  <c r="J26" i="15"/>
  <c r="M26" i="15"/>
  <c r="L26" i="15"/>
  <c r="K26" i="15"/>
  <c r="I26" i="15"/>
  <c r="K20" i="15"/>
  <c r="M20" i="15"/>
  <c r="L20" i="15"/>
  <c r="J20" i="15"/>
  <c r="I20" i="15"/>
  <c r="M142" i="15"/>
  <c r="K142" i="15"/>
  <c r="L142" i="15"/>
  <c r="J142" i="15"/>
  <c r="I142" i="15"/>
  <c r="J112" i="15"/>
  <c r="I112" i="15"/>
  <c r="M112" i="15"/>
  <c r="L112" i="15"/>
  <c r="K112" i="15"/>
  <c r="M99" i="15"/>
  <c r="K99" i="15"/>
  <c r="J99" i="15"/>
  <c r="L99" i="15"/>
  <c r="I99" i="15"/>
  <c r="J69" i="15"/>
  <c r="I69" i="15"/>
  <c r="H77" i="15"/>
  <c r="L69" i="15"/>
  <c r="M69" i="15"/>
  <c r="K69" i="15"/>
  <c r="L45" i="15"/>
  <c r="K45" i="15"/>
  <c r="I45" i="15"/>
  <c r="J45" i="15"/>
  <c r="M45" i="15"/>
  <c r="K40" i="15"/>
  <c r="M40" i="15"/>
  <c r="J40" i="15"/>
  <c r="L40" i="15"/>
  <c r="I40" i="15"/>
  <c r="M30" i="15"/>
  <c r="L30" i="15"/>
  <c r="K30" i="15"/>
  <c r="I30" i="15"/>
  <c r="J30" i="15"/>
  <c r="M145" i="15"/>
  <c r="L145" i="15"/>
  <c r="J145" i="15"/>
  <c r="K145" i="15"/>
  <c r="I145" i="15"/>
  <c r="L97" i="15"/>
  <c r="K97" i="15"/>
  <c r="I97" i="15"/>
  <c r="M97" i="15"/>
  <c r="J97" i="15"/>
  <c r="H105" i="15"/>
  <c r="M90" i="15"/>
  <c r="K90" i="15"/>
  <c r="L90" i="15"/>
  <c r="I90" i="15"/>
  <c r="J90" i="15"/>
  <c r="J60" i="15"/>
  <c r="I60" i="15"/>
  <c r="M60" i="15"/>
  <c r="K60" i="15"/>
  <c r="L60" i="15"/>
  <c r="L54" i="15"/>
  <c r="K54" i="15"/>
  <c r="I54" i="15"/>
  <c r="M54" i="15"/>
  <c r="J54" i="15"/>
  <c r="K31" i="15"/>
  <c r="M31" i="15"/>
  <c r="L31" i="15"/>
  <c r="J31" i="15"/>
  <c r="I31" i="15"/>
  <c r="I29" i="15"/>
  <c r="M29" i="15"/>
  <c r="K29" i="15"/>
  <c r="L29" i="15"/>
  <c r="J29" i="15"/>
  <c r="K18" i="15"/>
  <c r="M18" i="15"/>
  <c r="J18" i="15"/>
  <c r="L18" i="15"/>
  <c r="I18" i="15"/>
  <c r="M9" i="15"/>
  <c r="L9" i="15"/>
  <c r="K9" i="15"/>
  <c r="J9" i="15"/>
  <c r="I9" i="15"/>
  <c r="K14" i="15"/>
  <c r="M14" i="15"/>
  <c r="L14" i="15"/>
  <c r="J14" i="15"/>
  <c r="I14" i="15"/>
  <c r="M42" i="15"/>
  <c r="L42" i="15"/>
  <c r="K42" i="15"/>
  <c r="J42" i="15"/>
  <c r="I42" i="15"/>
  <c r="J52" i="15"/>
  <c r="I52" i="15"/>
  <c r="M52" i="15"/>
  <c r="L52" i="15"/>
  <c r="K52" i="15"/>
  <c r="M59" i="15"/>
  <c r="L59" i="15"/>
  <c r="J59" i="15"/>
  <c r="K59" i="15"/>
  <c r="I59" i="15"/>
  <c r="M82" i="15"/>
  <c r="K82" i="15"/>
  <c r="L82" i="15"/>
  <c r="J82" i="15"/>
  <c r="I82" i="15"/>
  <c r="L104" i="15"/>
  <c r="M104" i="15"/>
  <c r="K104" i="15"/>
  <c r="J104" i="15"/>
  <c r="I104" i="15"/>
  <c r="J121" i="15"/>
  <c r="I121" i="15"/>
  <c r="M121" i="15"/>
  <c r="L121" i="15"/>
  <c r="K121" i="15"/>
  <c r="M128" i="15"/>
  <c r="L128" i="15"/>
  <c r="J128" i="15"/>
  <c r="K128" i="15"/>
  <c r="I128" i="15"/>
  <c r="M151" i="15"/>
  <c r="K151" i="15"/>
  <c r="L151" i="15"/>
  <c r="J151" i="15"/>
  <c r="I151" i="15"/>
  <c r="K10" i="15"/>
  <c r="L10" i="15"/>
  <c r="J10" i="15"/>
  <c r="I10" i="15"/>
  <c r="M10" i="15"/>
  <c r="K27" i="15"/>
  <c r="J27" i="15"/>
  <c r="I27" i="15"/>
  <c r="H35" i="15"/>
  <c r="M27" i="15"/>
  <c r="L27" i="15"/>
  <c r="M65" i="15"/>
  <c r="K65" i="15"/>
  <c r="L65" i="15"/>
  <c r="J65" i="15"/>
  <c r="I65" i="15"/>
  <c r="L87" i="15"/>
  <c r="K87" i="15"/>
  <c r="J87" i="15"/>
  <c r="I87" i="15"/>
  <c r="M87" i="15"/>
  <c r="L88" i="15"/>
  <c r="K88" i="15"/>
  <c r="I88" i="15"/>
  <c r="M88" i="15"/>
  <c r="J88" i="15"/>
  <c r="J103" i="15"/>
  <c r="I103" i="15"/>
  <c r="M103" i="15"/>
  <c r="L103" i="15"/>
  <c r="K103" i="15"/>
  <c r="M111" i="15"/>
  <c r="L111" i="15"/>
  <c r="J111" i="15"/>
  <c r="K111" i="15"/>
  <c r="I111" i="15"/>
  <c r="H119" i="15"/>
  <c r="L156" i="15"/>
  <c r="K156" i="15"/>
  <c r="J156" i="15"/>
  <c r="I156" i="15"/>
  <c r="M156" i="15"/>
  <c r="L157" i="15"/>
  <c r="K157" i="15"/>
  <c r="I157" i="15"/>
  <c r="M157" i="15"/>
  <c r="J157" i="15"/>
  <c r="J11" i="15"/>
  <c r="I11" i="15"/>
  <c r="M11" i="15"/>
  <c r="L11" i="15"/>
  <c r="K11" i="15"/>
  <c r="K16" i="15"/>
  <c r="J16" i="15"/>
  <c r="I16" i="15"/>
  <c r="L16" i="15"/>
  <c r="M16" i="15"/>
  <c r="I38" i="15"/>
  <c r="K38" i="15"/>
  <c r="J38" i="15"/>
  <c r="M38" i="15"/>
  <c r="L38" i="15"/>
  <c r="M56" i="15"/>
  <c r="K56" i="15"/>
  <c r="J56" i="15"/>
  <c r="I56" i="15"/>
  <c r="L56" i="15"/>
  <c r="L79" i="15"/>
  <c r="J79" i="15"/>
  <c r="I79" i="15"/>
  <c r="K79" i="15"/>
  <c r="M79" i="15"/>
  <c r="L80" i="15"/>
  <c r="K80" i="15"/>
  <c r="I80" i="15"/>
  <c r="M80" i="15"/>
  <c r="J80" i="15"/>
  <c r="J95" i="15"/>
  <c r="I95" i="15"/>
  <c r="L95" i="15"/>
  <c r="K95" i="15"/>
  <c r="M95" i="15"/>
  <c r="M102" i="15"/>
  <c r="L102" i="15"/>
  <c r="J102" i="15"/>
  <c r="K102" i="15"/>
  <c r="I102" i="15"/>
  <c r="M125" i="15"/>
  <c r="K125" i="15"/>
  <c r="J125" i="15"/>
  <c r="I125" i="15"/>
  <c r="H133" i="15"/>
  <c r="L125" i="15"/>
  <c r="L149" i="15"/>
  <c r="K149" i="15"/>
  <c r="I149" i="15"/>
  <c r="M149" i="15"/>
  <c r="J149" i="15"/>
  <c r="I17" i="15"/>
  <c r="L17" i="15"/>
  <c r="M17" i="15"/>
  <c r="K17" i="15"/>
  <c r="J17" i="15"/>
  <c r="K23" i="15"/>
  <c r="I23" i="15"/>
  <c r="M23" i="15"/>
  <c r="L23" i="15"/>
  <c r="J23" i="15"/>
  <c r="L28" i="15"/>
  <c r="I28" i="15"/>
  <c r="M28" i="15"/>
  <c r="K28" i="15"/>
  <c r="J28" i="15"/>
  <c r="M33" i="15"/>
  <c r="I33" i="15"/>
  <c r="L33" i="15"/>
  <c r="J33" i="15"/>
  <c r="K33" i="15"/>
  <c r="I39" i="15"/>
  <c r="L39" i="15"/>
  <c r="M39" i="15"/>
  <c r="K39" i="15"/>
  <c r="J39" i="15"/>
  <c r="M47" i="15"/>
  <c r="K47" i="15"/>
  <c r="I47" i="15"/>
  <c r="L47" i="15"/>
  <c r="J47" i="15"/>
  <c r="L70" i="15"/>
  <c r="I70" i="15"/>
  <c r="M70" i="15"/>
  <c r="J70" i="15"/>
  <c r="K70" i="15"/>
  <c r="L71" i="15"/>
  <c r="K71" i="15"/>
  <c r="I71" i="15"/>
  <c r="J71" i="15"/>
  <c r="M71" i="15"/>
  <c r="J86" i="15"/>
  <c r="I86" i="15"/>
  <c r="K86" i="15"/>
  <c r="M86" i="15"/>
  <c r="L86" i="15"/>
  <c r="M94" i="15"/>
  <c r="L94" i="15"/>
  <c r="J94" i="15"/>
  <c r="I94" i="15"/>
  <c r="K94" i="15"/>
  <c r="M116" i="15"/>
  <c r="K116" i="15"/>
  <c r="I116" i="15"/>
  <c r="L116" i="15"/>
  <c r="J116" i="15"/>
  <c r="L139" i="15"/>
  <c r="I139" i="15"/>
  <c r="H147" i="15"/>
  <c r="M139" i="15"/>
  <c r="J139" i="15"/>
  <c r="K139" i="15"/>
  <c r="L140" i="15"/>
  <c r="K140" i="15"/>
  <c r="I140" i="15"/>
  <c r="J140" i="15"/>
  <c r="M140" i="15"/>
  <c r="J155" i="15"/>
  <c r="I155" i="15"/>
  <c r="K155" i="15"/>
  <c r="M155" i="15"/>
  <c r="L155" i="15"/>
  <c r="K12" i="15"/>
  <c r="L12" i="15"/>
  <c r="M12" i="15"/>
  <c r="J12" i="15"/>
  <c r="I12" i="15"/>
  <c r="L61" i="15"/>
  <c r="K61" i="15"/>
  <c r="M61" i="15"/>
  <c r="J61" i="15"/>
  <c r="I61" i="15"/>
  <c r="L62" i="15"/>
  <c r="K62" i="15"/>
  <c r="I62" i="15"/>
  <c r="M62" i="15"/>
  <c r="J62" i="15"/>
  <c r="M85" i="15"/>
  <c r="L85" i="15"/>
  <c r="J85" i="15"/>
  <c r="K85" i="15"/>
  <c r="I85" i="15"/>
  <c r="M108" i="15"/>
  <c r="K108" i="15"/>
  <c r="L108" i="15"/>
  <c r="I108" i="15"/>
  <c r="J108" i="15"/>
  <c r="L130" i="15"/>
  <c r="K130" i="15"/>
  <c r="I130" i="15"/>
  <c r="J130" i="15"/>
  <c r="M130" i="15"/>
  <c r="L131" i="15"/>
  <c r="K131" i="15"/>
  <c r="I131" i="15"/>
  <c r="M131" i="15"/>
  <c r="J131" i="15"/>
  <c r="J146" i="15"/>
  <c r="I146" i="15"/>
  <c r="M146" i="15"/>
  <c r="L146" i="15"/>
  <c r="K146" i="15"/>
  <c r="M154" i="15"/>
  <c r="L154" i="15"/>
  <c r="J154" i="15"/>
  <c r="I154" i="15"/>
  <c r="K154" i="15"/>
  <c r="K48" i="15"/>
  <c r="J48" i="15"/>
  <c r="L48" i="15"/>
  <c r="I48" i="15"/>
  <c r="M48" i="15"/>
  <c r="K57" i="15"/>
  <c r="J57" i="15"/>
  <c r="M57" i="15"/>
  <c r="L57" i="15"/>
  <c r="I57" i="15"/>
  <c r="K66" i="15"/>
  <c r="J66" i="15"/>
  <c r="M66" i="15"/>
  <c r="L66" i="15"/>
  <c r="I66" i="15"/>
  <c r="K74" i="15"/>
  <c r="J74" i="15"/>
  <c r="M74" i="15"/>
  <c r="L74" i="15"/>
  <c r="I74" i="15"/>
  <c r="K83" i="15"/>
  <c r="J83" i="15"/>
  <c r="H91" i="15"/>
  <c r="M83" i="15"/>
  <c r="I83" i="15"/>
  <c r="L83" i="15"/>
  <c r="K100" i="15"/>
  <c r="J100" i="15"/>
  <c r="M100" i="15"/>
  <c r="I100" i="15"/>
  <c r="L100" i="15"/>
  <c r="K109" i="15"/>
  <c r="J109" i="15"/>
  <c r="I109" i="15"/>
  <c r="L109" i="15"/>
  <c r="M109" i="15"/>
  <c r="K117" i="15"/>
  <c r="J117" i="15"/>
  <c r="L117" i="15"/>
  <c r="I117" i="15"/>
  <c r="M117" i="15"/>
  <c r="K126" i="15"/>
  <c r="J126" i="15"/>
  <c r="M126" i="15"/>
  <c r="L126" i="15"/>
  <c r="I126" i="15"/>
  <c r="K135" i="15"/>
  <c r="J135" i="15"/>
  <c r="M135" i="15"/>
  <c r="L135" i="15"/>
  <c r="I135" i="15"/>
  <c r="K143" i="15"/>
  <c r="J143" i="15"/>
  <c r="M143" i="15"/>
  <c r="L143" i="15"/>
  <c r="I143" i="15"/>
  <c r="K152" i="15"/>
  <c r="J152" i="15"/>
  <c r="M152" i="15"/>
  <c r="I152" i="15"/>
  <c r="L152" i="15"/>
  <c r="K160" i="15"/>
  <c r="J160" i="15"/>
  <c r="L160" i="15"/>
  <c r="I160" i="15"/>
  <c r="M160" i="15"/>
  <c r="I46" i="15"/>
  <c r="L46" i="15"/>
  <c r="K46" i="15"/>
  <c r="J46" i="15"/>
  <c r="M46" i="15"/>
  <c r="I55" i="15"/>
  <c r="H63" i="15"/>
  <c r="J55" i="15"/>
  <c r="M55" i="15"/>
  <c r="L55" i="15"/>
  <c r="K55" i="15"/>
  <c r="I72" i="15"/>
  <c r="L72" i="15"/>
  <c r="K72" i="15"/>
  <c r="J72" i="15"/>
  <c r="M72" i="15"/>
  <c r="I81" i="15"/>
  <c r="M81" i="15"/>
  <c r="L81" i="15"/>
  <c r="K81" i="15"/>
  <c r="J81" i="15"/>
  <c r="I89" i="15"/>
  <c r="M89" i="15"/>
  <c r="L89" i="15"/>
  <c r="K89" i="15"/>
  <c r="J89" i="15"/>
  <c r="I98" i="15"/>
  <c r="M98" i="15"/>
  <c r="L98" i="15"/>
  <c r="J98" i="15"/>
  <c r="K98" i="15"/>
  <c r="I107" i="15"/>
  <c r="M107" i="15"/>
  <c r="K107" i="15"/>
  <c r="J107" i="15"/>
  <c r="L107" i="15"/>
  <c r="I115" i="15"/>
  <c r="L115" i="15"/>
  <c r="K115" i="15"/>
  <c r="J115" i="15"/>
  <c r="M115" i="15"/>
  <c r="I124" i="15"/>
  <c r="J124" i="15"/>
  <c r="M124" i="15"/>
  <c r="K124" i="15"/>
  <c r="L124" i="15"/>
  <c r="I132" i="15"/>
  <c r="K132" i="15"/>
  <c r="J132" i="15"/>
  <c r="M132" i="15"/>
  <c r="L132" i="15"/>
  <c r="I141" i="15"/>
  <c r="L141" i="15"/>
  <c r="K141" i="15"/>
  <c r="J141" i="15"/>
  <c r="M141" i="15"/>
  <c r="I150" i="15"/>
  <c r="M150" i="15"/>
  <c r="L150" i="15"/>
  <c r="K150" i="15"/>
  <c r="J150" i="15"/>
  <c r="I158" i="15"/>
  <c r="M158" i="15"/>
  <c r="L158" i="15"/>
  <c r="K158" i="15"/>
  <c r="J158" i="15"/>
  <c r="M24" i="15"/>
  <c r="K24" i="15"/>
  <c r="J24" i="15"/>
  <c r="I24" i="15"/>
  <c r="L24" i="15"/>
  <c r="K32" i="15"/>
  <c r="J32" i="15"/>
  <c r="I32" i="15"/>
  <c r="L32" i="15"/>
  <c r="M32" i="15"/>
  <c r="H49" i="15"/>
  <c r="M41" i="15"/>
  <c r="L41" i="15"/>
  <c r="K41" i="15"/>
  <c r="I41" i="15"/>
  <c r="J41" i="15"/>
  <c r="M58" i="15"/>
  <c r="L58" i="15"/>
  <c r="K58" i="15"/>
  <c r="J58" i="15"/>
  <c r="I58" i="15"/>
  <c r="M67" i="15"/>
  <c r="L67" i="15"/>
  <c r="K67" i="15"/>
  <c r="I67" i="15"/>
  <c r="J67" i="15"/>
  <c r="M75" i="15"/>
  <c r="L75" i="15"/>
  <c r="J75" i="15"/>
  <c r="I75" i="15"/>
  <c r="K75" i="15"/>
  <c r="M84" i="15"/>
  <c r="K84" i="15"/>
  <c r="I84" i="15"/>
  <c r="L84" i="15"/>
  <c r="J84" i="15"/>
  <c r="M93" i="15"/>
  <c r="I93" i="15"/>
  <c r="L93" i="15"/>
  <c r="K93" i="15"/>
  <c r="J93" i="15"/>
  <c r="M101" i="15"/>
  <c r="J101" i="15"/>
  <c r="I101" i="15"/>
  <c r="L101" i="15"/>
  <c r="K101" i="15"/>
  <c r="M110" i="15"/>
  <c r="K110" i="15"/>
  <c r="J110" i="15"/>
  <c r="I110" i="15"/>
  <c r="L110" i="15"/>
  <c r="M118" i="15"/>
  <c r="L118" i="15"/>
  <c r="K118" i="15"/>
  <c r="J118" i="15"/>
  <c r="I118" i="15"/>
  <c r="M127" i="15"/>
  <c r="L127" i="15"/>
  <c r="K127" i="15"/>
  <c r="J127" i="15"/>
  <c r="I127" i="15"/>
  <c r="M136" i="15"/>
  <c r="L136" i="15"/>
  <c r="K136" i="15"/>
  <c r="I136" i="15"/>
  <c r="J136" i="15"/>
  <c r="M144" i="15"/>
  <c r="L144" i="15"/>
  <c r="J144" i="15"/>
  <c r="K144" i="15"/>
  <c r="I144" i="15"/>
  <c r="H161" i="15"/>
  <c r="M153" i="15"/>
  <c r="K153" i="15"/>
  <c r="L153" i="15"/>
  <c r="J153" i="15"/>
  <c r="I153" i="15"/>
  <c r="J96" i="18"/>
  <c r="I96" i="18"/>
  <c r="H104" i="18"/>
  <c r="J53" i="18"/>
  <c r="I53" i="18"/>
  <c r="V13" i="16"/>
  <c r="T21" i="16"/>
  <c r="U13" i="16"/>
  <c r="W13" i="16"/>
  <c r="V14" i="16"/>
  <c r="U14" i="16"/>
  <c r="V17" i="16"/>
  <c r="U17" i="16"/>
  <c r="V10" i="16"/>
  <c r="U10" i="16"/>
  <c r="T9" i="16"/>
  <c r="W17" i="16" s="1"/>
  <c r="W18" i="16"/>
  <c r="V18" i="16"/>
  <c r="U18" i="16"/>
  <c r="V11" i="16"/>
  <c r="U11" i="16"/>
  <c r="V15" i="16"/>
  <c r="U15" i="16"/>
  <c r="V19" i="16"/>
  <c r="U19" i="16"/>
  <c r="U12" i="16"/>
  <c r="V12" i="16"/>
  <c r="U16" i="16"/>
  <c r="W16" i="16"/>
  <c r="V16" i="16"/>
  <c r="U20" i="16"/>
  <c r="V20" i="16"/>
  <c r="U12" i="13"/>
  <c r="T20" i="13"/>
  <c r="W12" i="13"/>
  <c r="V12" i="13"/>
  <c r="U8" i="13"/>
  <c r="W8" i="13"/>
  <c r="V8" i="13"/>
  <c r="W19" i="13"/>
  <c r="V19" i="13"/>
  <c r="U19" i="13"/>
  <c r="W15" i="13"/>
  <c r="V15" i="13"/>
  <c r="U15" i="13"/>
  <c r="W11" i="13"/>
  <c r="V11" i="13"/>
  <c r="U11" i="13"/>
  <c r="J10" i="18"/>
  <c r="I10" i="18"/>
  <c r="I41" i="18"/>
  <c r="I140" i="18"/>
  <c r="I70" i="18"/>
  <c r="I107" i="18"/>
  <c r="H106" i="18"/>
  <c r="J27" i="18"/>
  <c r="I27" i="18"/>
  <c r="I38" i="18"/>
  <c r="I58" i="18"/>
  <c r="I74" i="18"/>
  <c r="J116" i="18"/>
  <c r="I116" i="18"/>
  <c r="I15" i="18"/>
  <c r="I47" i="18"/>
  <c r="I136" i="18"/>
  <c r="J57" i="18"/>
  <c r="I57" i="18"/>
  <c r="I84" i="18"/>
  <c r="I12" i="18"/>
  <c r="H20" i="18"/>
  <c r="I32" i="18"/>
  <c r="H64" i="18"/>
  <c r="I65" i="18"/>
  <c r="I73" i="18"/>
  <c r="I127" i="18"/>
  <c r="I81" i="18"/>
  <c r="I101" i="18"/>
  <c r="I100" i="18"/>
  <c r="I122" i="18"/>
  <c r="J126" i="18"/>
  <c r="I126" i="18"/>
  <c r="I79" i="18"/>
  <c r="H78" i="18"/>
  <c r="I89" i="18"/>
  <c r="H118" i="18"/>
  <c r="J110" i="18"/>
  <c r="I110" i="18"/>
  <c r="I117" i="18"/>
  <c r="I131" i="18"/>
  <c r="J131" i="18"/>
  <c r="I151" i="18"/>
  <c r="H160" i="18"/>
  <c r="I152" i="18"/>
  <c r="I14" i="18"/>
  <c r="J30" i="18"/>
  <c r="I30" i="18"/>
  <c r="I46" i="18"/>
  <c r="J46" i="18"/>
  <c r="I67" i="18"/>
  <c r="I83" i="18"/>
  <c r="J99" i="18"/>
  <c r="I99" i="18"/>
  <c r="I115" i="18"/>
  <c r="J115" i="18"/>
  <c r="I150" i="18"/>
  <c r="I24" i="18"/>
  <c r="J40" i="18"/>
  <c r="I40" i="18"/>
  <c r="H48" i="18"/>
  <c r="J56" i="18"/>
  <c r="I56" i="18"/>
  <c r="I61" i="18"/>
  <c r="I72" i="18"/>
  <c r="J72" i="18"/>
  <c r="H92" i="18"/>
  <c r="I93" i="18"/>
  <c r="I109" i="18"/>
  <c r="I125" i="18"/>
  <c r="J135" i="18"/>
  <c r="I135" i="18"/>
  <c r="H134" i="18"/>
  <c r="J141" i="18"/>
  <c r="I141" i="18"/>
  <c r="I149" i="18"/>
  <c r="H148" i="18"/>
  <c r="J158" i="18"/>
  <c r="I158" i="18"/>
  <c r="I13" i="18"/>
  <c r="I18" i="18"/>
  <c r="I29" i="18"/>
  <c r="I66" i="18"/>
  <c r="I82" i="18"/>
  <c r="H90" i="18"/>
  <c r="I87" i="18"/>
  <c r="I98" i="18"/>
  <c r="J98" i="18"/>
  <c r="I23" i="18"/>
  <c r="H22" i="18"/>
  <c r="J23" i="18"/>
  <c r="I39" i="18"/>
  <c r="I44" i="18"/>
  <c r="I55" i="18"/>
  <c r="I75" i="18"/>
  <c r="I108" i="18"/>
  <c r="I113" i="18"/>
  <c r="I124" i="18"/>
  <c r="H132" i="18"/>
  <c r="J143" i="18"/>
  <c r="I143" i="18"/>
  <c r="I11" i="18"/>
  <c r="I19" i="18"/>
  <c r="I28" i="18"/>
  <c r="J37" i="18"/>
  <c r="H36" i="18"/>
  <c r="I37" i="18"/>
  <c r="I45" i="18"/>
  <c r="J54" i="18"/>
  <c r="H62" i="18"/>
  <c r="I54" i="18"/>
  <c r="J71" i="18"/>
  <c r="I71" i="18"/>
  <c r="I80" i="18"/>
  <c r="I88" i="18"/>
  <c r="I97" i="18"/>
  <c r="J114" i="18"/>
  <c r="I114" i="18"/>
  <c r="I123" i="18"/>
  <c r="I159" i="18"/>
  <c r="I9" i="18"/>
  <c r="H8" i="18"/>
  <c r="J31" i="18" s="1"/>
  <c r="J9" i="18"/>
  <c r="I17" i="18"/>
  <c r="I26" i="18"/>
  <c r="H34" i="18"/>
  <c r="J26" i="18"/>
  <c r="I43" i="18"/>
  <c r="J43" i="18"/>
  <c r="I52" i="18"/>
  <c r="J52" i="18"/>
  <c r="I60" i="18"/>
  <c r="J60" i="18"/>
  <c r="I69" i="18"/>
  <c r="J69" i="18"/>
  <c r="I86" i="18"/>
  <c r="J86" i="18"/>
  <c r="I95" i="18"/>
  <c r="J95" i="18"/>
  <c r="I103" i="18"/>
  <c r="J103" i="18"/>
  <c r="I112" i="18"/>
  <c r="J112" i="18"/>
  <c r="I121" i="18"/>
  <c r="H120" i="18"/>
  <c r="J121" i="18"/>
  <c r="I129" i="18"/>
  <c r="J129" i="18"/>
  <c r="I138" i="18"/>
  <c r="H146" i="18"/>
  <c r="J138" i="18"/>
  <c r="J157" i="18"/>
  <c r="I157" i="18"/>
  <c r="J16" i="18"/>
  <c r="I16" i="18"/>
  <c r="J25" i="18"/>
  <c r="I25" i="18"/>
  <c r="I33" i="18"/>
  <c r="J33" i="18"/>
  <c r="J42" i="18"/>
  <c r="I42" i="18"/>
  <c r="J51" i="18"/>
  <c r="H50" i="18"/>
  <c r="I51" i="18"/>
  <c r="J59" i="18"/>
  <c r="I59" i="18"/>
  <c r="H76" i="18"/>
  <c r="J68" i="18"/>
  <c r="I68" i="18"/>
  <c r="I85" i="18"/>
  <c r="J85" i="18"/>
  <c r="J94" i="18"/>
  <c r="I94" i="18"/>
  <c r="I102" i="18"/>
  <c r="J102" i="18"/>
  <c r="J111" i="18"/>
  <c r="I111" i="18"/>
  <c r="I128" i="18"/>
  <c r="J128" i="18"/>
  <c r="J142" i="18"/>
  <c r="I142" i="18"/>
  <c r="J130" i="18"/>
  <c r="I130" i="18"/>
  <c r="J139" i="18"/>
  <c r="I139" i="18"/>
  <c r="J156" i="18"/>
  <c r="I156" i="18"/>
  <c r="J155" i="18"/>
  <c r="I155" i="18"/>
  <c r="J137" i="18"/>
  <c r="I137" i="18"/>
  <c r="I145" i="18"/>
  <c r="J145" i="18"/>
  <c r="I154" i="18"/>
  <c r="J154" i="18"/>
  <c r="J144" i="18"/>
  <c r="I144" i="18"/>
  <c r="I153" i="18"/>
  <c r="J153" i="18"/>
  <c r="Q24" i="18"/>
  <c r="R56" i="18"/>
  <c r="Q56" i="18"/>
  <c r="Q14" i="18"/>
  <c r="Q67" i="18"/>
  <c r="Q109" i="18"/>
  <c r="R13" i="18"/>
  <c r="Q13" i="18"/>
  <c r="Q66" i="18"/>
  <c r="Q73" i="18"/>
  <c r="Q10" i="18"/>
  <c r="R41" i="18"/>
  <c r="Q41" i="18"/>
  <c r="Q30" i="18"/>
  <c r="P48" i="18"/>
  <c r="R40" i="18"/>
  <c r="Q40" i="18"/>
  <c r="Q61" i="18"/>
  <c r="Q72" i="18"/>
  <c r="Q157" i="18"/>
  <c r="R18" i="18"/>
  <c r="Q18" i="18"/>
  <c r="Q29" i="18"/>
  <c r="R29" i="18"/>
  <c r="Q57" i="18"/>
  <c r="Q99" i="18"/>
  <c r="R87" i="18"/>
  <c r="Q87" i="18"/>
  <c r="Q98" i="18"/>
  <c r="R98" i="18"/>
  <c r="Q136" i="18"/>
  <c r="Q158" i="18"/>
  <c r="R83" i="18"/>
  <c r="Q83" i="18"/>
  <c r="Q115" i="18"/>
  <c r="R115" i="18"/>
  <c r="P92" i="18"/>
  <c r="Q93" i="18"/>
  <c r="P134" i="18"/>
  <c r="R135" i="18"/>
  <c r="Q135" i="18"/>
  <c r="P90" i="18"/>
  <c r="Q82" i="18"/>
  <c r="Q126" i="18"/>
  <c r="Q79" i="18"/>
  <c r="P78" i="18"/>
  <c r="Q89" i="18"/>
  <c r="R89" i="18"/>
  <c r="P118" i="18"/>
  <c r="Q110" i="18"/>
  <c r="Q125" i="18"/>
  <c r="Q143" i="18"/>
  <c r="R23" i="18"/>
  <c r="P22" i="18"/>
  <c r="Q23" i="18"/>
  <c r="Q39" i="18"/>
  <c r="R44" i="18"/>
  <c r="Q44" i="18"/>
  <c r="Q55" i="18"/>
  <c r="R55" i="18"/>
  <c r="Q75" i="18"/>
  <c r="Q108" i="18"/>
  <c r="R113" i="18"/>
  <c r="Q113" i="18"/>
  <c r="P132" i="18"/>
  <c r="Q124" i="18"/>
  <c r="Q12" i="18"/>
  <c r="P20" i="18"/>
  <c r="R32" i="18"/>
  <c r="Q32" i="18"/>
  <c r="P64" i="18"/>
  <c r="Q65" i="18"/>
  <c r="Q70" i="18"/>
  <c r="Q81" i="18"/>
  <c r="R81" i="18"/>
  <c r="Q101" i="18"/>
  <c r="R117" i="18"/>
  <c r="Q117" i="18"/>
  <c r="Q131" i="18"/>
  <c r="Q27" i="18"/>
  <c r="Q38" i="18"/>
  <c r="Q58" i="18"/>
  <c r="Q74" i="18"/>
  <c r="Q96" i="18"/>
  <c r="P104" i="18"/>
  <c r="Q107" i="18"/>
  <c r="P106" i="18"/>
  <c r="Q127" i="18"/>
  <c r="Q150" i="18"/>
  <c r="Q159" i="18"/>
  <c r="Q15" i="18"/>
  <c r="Q31" i="18"/>
  <c r="Q47" i="18"/>
  <c r="Q53" i="18"/>
  <c r="R84" i="18"/>
  <c r="Q84" i="18"/>
  <c r="Q100" i="18"/>
  <c r="Q116" i="18"/>
  <c r="Q122" i="18"/>
  <c r="R11" i="18"/>
  <c r="Q11" i="18"/>
  <c r="Q19" i="18"/>
  <c r="Q28" i="18"/>
  <c r="Q37" i="18"/>
  <c r="P36" i="18"/>
  <c r="Q45" i="18"/>
  <c r="P62" i="18"/>
  <c r="Q54" i="18"/>
  <c r="Q71" i="18"/>
  <c r="R80" i="18"/>
  <c r="Q80" i="18"/>
  <c r="Q88" i="18"/>
  <c r="Q97" i="18"/>
  <c r="Q114" i="18"/>
  <c r="R123" i="18"/>
  <c r="Q123" i="18"/>
  <c r="Q138" i="18"/>
  <c r="P146" i="18"/>
  <c r="R142" i="18"/>
  <c r="Q142" i="18"/>
  <c r="R151" i="18"/>
  <c r="Q151" i="18"/>
  <c r="Q9" i="18"/>
  <c r="P8" i="18"/>
  <c r="R46" i="18" s="1"/>
  <c r="R9" i="18"/>
  <c r="Q17" i="18"/>
  <c r="R17" i="18"/>
  <c r="Q26" i="18"/>
  <c r="P34" i="18"/>
  <c r="R26" i="18"/>
  <c r="Q43" i="18"/>
  <c r="R43" i="18"/>
  <c r="Q52" i="18"/>
  <c r="R52" i="18"/>
  <c r="Q60" i="18"/>
  <c r="R60" i="18"/>
  <c r="Q69" i="18"/>
  <c r="R69" i="18"/>
  <c r="Q86" i="18"/>
  <c r="R86" i="18"/>
  <c r="Q95" i="18"/>
  <c r="R95" i="18"/>
  <c r="Q103" i="18"/>
  <c r="R103" i="18"/>
  <c r="Q112" i="18"/>
  <c r="R112" i="18"/>
  <c r="Q121" i="18"/>
  <c r="P120" i="18"/>
  <c r="R121" i="18"/>
  <c r="Q129" i="18"/>
  <c r="R129" i="18"/>
  <c r="R141" i="18"/>
  <c r="Q141" i="18"/>
  <c r="R149" i="18"/>
  <c r="Q149" i="18"/>
  <c r="P148" i="18"/>
  <c r="R16" i="18"/>
  <c r="Q16" i="18"/>
  <c r="R25" i="18"/>
  <c r="Q25" i="18"/>
  <c r="R33" i="18"/>
  <c r="Q33" i="18"/>
  <c r="Q42" i="18"/>
  <c r="R42" i="18"/>
  <c r="R51" i="18"/>
  <c r="P50" i="18"/>
  <c r="Q51" i="18"/>
  <c r="R59" i="18"/>
  <c r="Q59" i="18"/>
  <c r="P76" i="18"/>
  <c r="Q68" i="18"/>
  <c r="R68" i="18"/>
  <c r="R85" i="18"/>
  <c r="Q85" i="18"/>
  <c r="R94" i="18"/>
  <c r="Q94" i="18"/>
  <c r="R102" i="18"/>
  <c r="Q102" i="18"/>
  <c r="Q111" i="18"/>
  <c r="R111" i="18"/>
  <c r="R128" i="18"/>
  <c r="Q128" i="18"/>
  <c r="Q140" i="18"/>
  <c r="R140" i="18"/>
  <c r="P160" i="18"/>
  <c r="R152" i="18"/>
  <c r="Q152" i="18"/>
  <c r="Q130" i="18"/>
  <c r="R130" i="18"/>
  <c r="R139" i="18"/>
  <c r="Q139" i="18"/>
  <c r="R156" i="18"/>
  <c r="Q156" i="18"/>
  <c r="R155" i="18"/>
  <c r="Q155" i="18"/>
  <c r="R137" i="18"/>
  <c r="Q137" i="18"/>
  <c r="Q145" i="18"/>
  <c r="R145" i="18"/>
  <c r="Q154" i="18"/>
  <c r="R154" i="18"/>
  <c r="Q144" i="18"/>
  <c r="R144" i="18"/>
  <c r="R153" i="18"/>
  <c r="Q153" i="18"/>
  <c r="V50" i="12"/>
  <c r="T50" i="12"/>
  <c r="S50" i="12"/>
  <c r="L40" i="12"/>
  <c r="K40" i="12"/>
  <c r="I40" i="12"/>
  <c r="J40" i="12"/>
  <c r="K35" i="12"/>
  <c r="J35" i="12"/>
  <c r="I35" i="12"/>
  <c r="L35" i="12"/>
  <c r="V32" i="12"/>
  <c r="S32" i="12"/>
  <c r="T32" i="12"/>
  <c r="L30" i="12"/>
  <c r="I30" i="12"/>
  <c r="K30" i="12"/>
  <c r="J30" i="12"/>
  <c r="V52" i="12"/>
  <c r="T52" i="12"/>
  <c r="S52" i="12"/>
  <c r="L42" i="12"/>
  <c r="K42" i="12"/>
  <c r="I42" i="12"/>
  <c r="J42" i="12"/>
  <c r="V36" i="12"/>
  <c r="T36" i="12"/>
  <c r="S36" i="12"/>
  <c r="K33" i="12"/>
  <c r="J33" i="12"/>
  <c r="I33" i="12"/>
  <c r="L33" i="12"/>
  <c r="V30" i="12"/>
  <c r="S30" i="12"/>
  <c r="T30" i="12"/>
  <c r="I28" i="12"/>
  <c r="J28" i="12"/>
  <c r="L28" i="12"/>
  <c r="K28" i="12"/>
  <c r="I14" i="12"/>
  <c r="J14" i="12"/>
  <c r="L14" i="12"/>
  <c r="K14" i="12"/>
  <c r="S12" i="12"/>
  <c r="T12" i="12"/>
  <c r="V12" i="12"/>
  <c r="H56" i="12"/>
  <c r="I9" i="12"/>
  <c r="J9" i="12"/>
  <c r="K9" i="12"/>
  <c r="L9" i="12"/>
  <c r="I7" i="12"/>
  <c r="H54" i="12"/>
  <c r="H57" i="12" s="1"/>
  <c r="J7" i="12"/>
  <c r="K7" i="12"/>
  <c r="L7" i="12"/>
  <c r="K37" i="12"/>
  <c r="J37" i="12"/>
  <c r="I37" i="12"/>
  <c r="L37" i="12"/>
  <c r="K39" i="12"/>
  <c r="J39" i="12"/>
  <c r="I39" i="12"/>
  <c r="L39" i="12"/>
  <c r="K41" i="12"/>
  <c r="J41" i="12"/>
  <c r="I41" i="12"/>
  <c r="L41" i="12"/>
  <c r="K43" i="12"/>
  <c r="J43" i="12"/>
  <c r="I43" i="12"/>
  <c r="L43" i="12"/>
  <c r="K45" i="12"/>
  <c r="J45" i="12"/>
  <c r="I45" i="12"/>
  <c r="L45" i="12"/>
  <c r="K47" i="12"/>
  <c r="J47" i="12"/>
  <c r="I47" i="12"/>
  <c r="L47" i="12"/>
  <c r="K49" i="12"/>
  <c r="J49" i="12"/>
  <c r="I49" i="12"/>
  <c r="L49" i="12"/>
  <c r="K51" i="12"/>
  <c r="J51" i="12"/>
  <c r="I51" i="12"/>
  <c r="L51" i="12"/>
  <c r="V56" i="12"/>
  <c r="T56" i="12"/>
  <c r="S56" i="12"/>
  <c r="V40" i="12"/>
  <c r="T40" i="12"/>
  <c r="S40" i="12"/>
  <c r="K29" i="12"/>
  <c r="J29" i="12"/>
  <c r="I29" i="12"/>
  <c r="L29" i="12"/>
  <c r="V26" i="12"/>
  <c r="T26" i="12"/>
  <c r="S26" i="12"/>
  <c r="K24" i="12"/>
  <c r="J24" i="12"/>
  <c r="L24" i="12"/>
  <c r="I24" i="12"/>
  <c r="T10" i="12"/>
  <c r="V10" i="12"/>
  <c r="S10" i="12"/>
  <c r="T8" i="12"/>
  <c r="V8" i="12"/>
  <c r="S8" i="12"/>
  <c r="L48" i="12"/>
  <c r="K48" i="12"/>
  <c r="I48" i="12"/>
  <c r="J48" i="12"/>
  <c r="V42" i="12"/>
  <c r="T42" i="12"/>
  <c r="S42" i="12"/>
  <c r="V48" i="12"/>
  <c r="T48" i="12"/>
  <c r="S48" i="12"/>
  <c r="L38" i="12"/>
  <c r="K38" i="12"/>
  <c r="I38" i="12"/>
  <c r="J38" i="12"/>
  <c r="L36" i="12"/>
  <c r="K36" i="12"/>
  <c r="J36" i="12"/>
  <c r="I36" i="12"/>
  <c r="V34" i="12"/>
  <c r="T34" i="12"/>
  <c r="S34" i="12"/>
  <c r="L32" i="12"/>
  <c r="K32" i="12"/>
  <c r="I32" i="12"/>
  <c r="J32" i="12"/>
  <c r="V14" i="12"/>
  <c r="T14" i="12"/>
  <c r="S14" i="12"/>
  <c r="V9" i="12"/>
  <c r="T9" i="12"/>
  <c r="S9" i="12"/>
  <c r="V7" i="12"/>
  <c r="T7" i="12"/>
  <c r="S7" i="12"/>
  <c r="T21" i="12"/>
  <c r="V21" i="12"/>
  <c r="S21" i="12"/>
  <c r="S23" i="12"/>
  <c r="T23" i="12"/>
  <c r="V23" i="12"/>
  <c r="S25" i="12"/>
  <c r="T25" i="12"/>
  <c r="V25" i="12"/>
  <c r="S27" i="12"/>
  <c r="V27" i="12"/>
  <c r="T27" i="12"/>
  <c r="S29" i="12"/>
  <c r="V29" i="12"/>
  <c r="T29" i="12"/>
  <c r="S31" i="12"/>
  <c r="T31" i="12"/>
  <c r="V31" i="12"/>
  <c r="S33" i="12"/>
  <c r="V33" i="12"/>
  <c r="T33" i="12"/>
  <c r="S35" i="12"/>
  <c r="V35" i="12"/>
  <c r="T35" i="12"/>
  <c r="S37" i="12"/>
  <c r="V37" i="12"/>
  <c r="T37" i="12"/>
  <c r="S39" i="12"/>
  <c r="V39" i="12"/>
  <c r="T39" i="12"/>
  <c r="S41" i="12"/>
  <c r="T41" i="12"/>
  <c r="V41" i="12"/>
  <c r="S43" i="12"/>
  <c r="V43" i="12"/>
  <c r="T43" i="12"/>
  <c r="S45" i="12"/>
  <c r="V45" i="12"/>
  <c r="T45" i="12"/>
  <c r="S47" i="12"/>
  <c r="T47" i="12"/>
  <c r="V47" i="12"/>
  <c r="S49" i="12"/>
  <c r="T49" i="12"/>
  <c r="V49" i="12"/>
  <c r="S51" i="12"/>
  <c r="T51" i="12"/>
  <c r="V51" i="12"/>
  <c r="S53" i="12"/>
  <c r="V53" i="12"/>
  <c r="T53" i="12"/>
  <c r="S55" i="12"/>
  <c r="V55" i="12"/>
  <c r="T55" i="12"/>
  <c r="S57" i="12"/>
  <c r="T57" i="12"/>
  <c r="V57" i="12"/>
  <c r="K136" i="13"/>
  <c r="J136" i="13"/>
  <c r="I136" i="13"/>
  <c r="K68" i="13"/>
  <c r="J68" i="13"/>
  <c r="I68" i="13"/>
  <c r="H76" i="13"/>
  <c r="K33" i="13"/>
  <c r="J33" i="13"/>
  <c r="I33" i="13"/>
  <c r="K14" i="13"/>
  <c r="J14" i="13"/>
  <c r="I14" i="13"/>
  <c r="K40" i="13"/>
  <c r="H48" i="13"/>
  <c r="J40" i="13"/>
  <c r="I40" i="13"/>
  <c r="K42" i="13"/>
  <c r="J42" i="13"/>
  <c r="I42" i="13"/>
  <c r="K75" i="13"/>
  <c r="J75" i="13"/>
  <c r="I75" i="13"/>
  <c r="K109" i="13"/>
  <c r="I109" i="13"/>
  <c r="J109" i="13"/>
  <c r="K111" i="13"/>
  <c r="J111" i="13"/>
  <c r="I111" i="13"/>
  <c r="K144" i="13"/>
  <c r="J144" i="13"/>
  <c r="I144" i="13"/>
  <c r="K18" i="13"/>
  <c r="J18" i="13"/>
  <c r="I18" i="13"/>
  <c r="K51" i="13"/>
  <c r="J51" i="13"/>
  <c r="I51" i="13"/>
  <c r="K84" i="13"/>
  <c r="J84" i="13"/>
  <c r="I84" i="13"/>
  <c r="K117" i="13"/>
  <c r="I117" i="13"/>
  <c r="J117" i="13"/>
  <c r="K120" i="13"/>
  <c r="J120" i="13"/>
  <c r="I120" i="13"/>
  <c r="K153" i="13"/>
  <c r="J153" i="13"/>
  <c r="I153" i="13"/>
  <c r="K41" i="13"/>
  <c r="J41" i="13"/>
  <c r="I41" i="13"/>
  <c r="K74" i="13"/>
  <c r="J74" i="13"/>
  <c r="I74" i="13"/>
  <c r="K110" i="13"/>
  <c r="J110" i="13"/>
  <c r="H118" i="13"/>
  <c r="I110" i="13"/>
  <c r="K143" i="13"/>
  <c r="J143" i="13"/>
  <c r="I143" i="13"/>
  <c r="K145" i="13"/>
  <c r="J145" i="13"/>
  <c r="I145" i="13"/>
  <c r="K24" i="13"/>
  <c r="J24" i="13"/>
  <c r="I24" i="13"/>
  <c r="K57" i="13"/>
  <c r="I57" i="13"/>
  <c r="J57" i="13"/>
  <c r="K59" i="13"/>
  <c r="J59" i="13"/>
  <c r="I59" i="13"/>
  <c r="K93" i="13"/>
  <c r="J93" i="13"/>
  <c r="I93" i="13"/>
  <c r="K126" i="13"/>
  <c r="I126" i="13"/>
  <c r="J126" i="13"/>
  <c r="K128" i="13"/>
  <c r="J128" i="13"/>
  <c r="I128" i="13"/>
  <c r="K50" i="13"/>
  <c r="J50" i="13"/>
  <c r="I50" i="13"/>
  <c r="K83" i="13"/>
  <c r="I83" i="13"/>
  <c r="J83" i="13"/>
  <c r="K85" i="13"/>
  <c r="J85" i="13"/>
  <c r="I85" i="13"/>
  <c r="K152" i="13"/>
  <c r="I152" i="13"/>
  <c r="H160" i="13"/>
  <c r="J152" i="13"/>
  <c r="K154" i="13"/>
  <c r="J154" i="13"/>
  <c r="I154" i="13"/>
  <c r="K11" i="13"/>
  <c r="J11" i="13"/>
  <c r="I11" i="13"/>
  <c r="K15" i="13"/>
  <c r="J15" i="13"/>
  <c r="I15" i="13"/>
  <c r="K19" i="13"/>
  <c r="J19" i="13"/>
  <c r="I19" i="13"/>
  <c r="K26" i="13"/>
  <c r="J26" i="13"/>
  <c r="I26" i="13"/>
  <c r="H34" i="13"/>
  <c r="K43" i="13"/>
  <c r="J43" i="13"/>
  <c r="I43" i="13"/>
  <c r="K52" i="13"/>
  <c r="J52" i="13"/>
  <c r="I52" i="13"/>
  <c r="K60" i="13"/>
  <c r="J60" i="13"/>
  <c r="I60" i="13"/>
  <c r="K69" i="13"/>
  <c r="J69" i="13"/>
  <c r="I69" i="13"/>
  <c r="K78" i="13"/>
  <c r="J78" i="13"/>
  <c r="I78" i="13"/>
  <c r="K86" i="13"/>
  <c r="J86" i="13"/>
  <c r="I86" i="13"/>
  <c r="K95" i="13"/>
  <c r="J95" i="13"/>
  <c r="I95" i="13"/>
  <c r="K103" i="13"/>
  <c r="J103" i="13"/>
  <c r="I103" i="13"/>
  <c r="K112" i="13"/>
  <c r="J112" i="13"/>
  <c r="I112" i="13"/>
  <c r="K121" i="13"/>
  <c r="J121" i="13"/>
  <c r="I121" i="13"/>
  <c r="K129" i="13"/>
  <c r="J129" i="13"/>
  <c r="I129" i="13"/>
  <c r="K138" i="13"/>
  <c r="J138" i="13"/>
  <c r="I138" i="13"/>
  <c r="H146" i="13"/>
  <c r="K155" i="13"/>
  <c r="J155" i="13"/>
  <c r="I155" i="13"/>
  <c r="K27" i="13"/>
  <c r="J27" i="13"/>
  <c r="I27" i="13"/>
  <c r="K36" i="13"/>
  <c r="J36" i="13"/>
  <c r="I36" i="13"/>
  <c r="K44" i="13"/>
  <c r="J44" i="13"/>
  <c r="I44" i="13"/>
  <c r="K53" i="13"/>
  <c r="J53" i="13"/>
  <c r="I53" i="13"/>
  <c r="K61" i="13"/>
  <c r="J61" i="13"/>
  <c r="I61" i="13"/>
  <c r="K70" i="13"/>
  <c r="J70" i="13"/>
  <c r="I70" i="13"/>
  <c r="K79" i="13"/>
  <c r="J79" i="13"/>
  <c r="I79" i="13"/>
  <c r="K87" i="13"/>
  <c r="J87" i="13"/>
  <c r="I87" i="13"/>
  <c r="K96" i="13"/>
  <c r="J96" i="13"/>
  <c r="I96" i="13"/>
  <c r="H104" i="13"/>
  <c r="K113" i="13"/>
  <c r="J113" i="13"/>
  <c r="I113" i="13"/>
  <c r="K122" i="13"/>
  <c r="J122" i="13"/>
  <c r="I122" i="13"/>
  <c r="K130" i="13"/>
  <c r="J130" i="13"/>
  <c r="I130" i="13"/>
  <c r="K139" i="13"/>
  <c r="J139" i="13"/>
  <c r="I139" i="13"/>
  <c r="K148" i="13"/>
  <c r="J148" i="13"/>
  <c r="I148" i="13"/>
  <c r="K156" i="13"/>
  <c r="J156" i="13"/>
  <c r="I156" i="13"/>
  <c r="J8" i="13"/>
  <c r="I8" i="13"/>
  <c r="K8" i="13"/>
  <c r="J12" i="13"/>
  <c r="I12" i="13"/>
  <c r="H20" i="13"/>
  <c r="K12" i="13"/>
  <c r="J16" i="13"/>
  <c r="I16" i="13"/>
  <c r="K16" i="13"/>
  <c r="J28" i="13"/>
  <c r="I28" i="13"/>
  <c r="K28" i="13"/>
  <c r="J37" i="13"/>
  <c r="I37" i="13"/>
  <c r="K37" i="13"/>
  <c r="J45" i="13"/>
  <c r="I45" i="13"/>
  <c r="K45" i="13"/>
  <c r="J54" i="13"/>
  <c r="I54" i="13"/>
  <c r="H62" i="13"/>
  <c r="K54" i="13"/>
  <c r="J71" i="13"/>
  <c r="I71" i="13"/>
  <c r="K71" i="13"/>
  <c r="J80" i="13"/>
  <c r="I80" i="13"/>
  <c r="K80" i="13"/>
  <c r="J88" i="13"/>
  <c r="I88" i="13"/>
  <c r="K88" i="13"/>
  <c r="J97" i="13"/>
  <c r="I97" i="13"/>
  <c r="K97" i="13"/>
  <c r="J106" i="13"/>
  <c r="I106" i="13"/>
  <c r="K106" i="13"/>
  <c r="J114" i="13"/>
  <c r="I114" i="13"/>
  <c r="K114" i="13"/>
  <c r="J123" i="13"/>
  <c r="I123" i="13"/>
  <c r="K123" i="13"/>
  <c r="J131" i="13"/>
  <c r="I131" i="13"/>
  <c r="K131" i="13"/>
  <c r="J140" i="13"/>
  <c r="I140" i="13"/>
  <c r="K140" i="13"/>
  <c r="J149" i="13"/>
  <c r="I149" i="13"/>
  <c r="K149" i="13"/>
  <c r="J157" i="13"/>
  <c r="I157" i="13"/>
  <c r="K157" i="13"/>
  <c r="I29" i="13"/>
  <c r="J29" i="13"/>
  <c r="K29" i="13"/>
  <c r="I38" i="13"/>
  <c r="K38" i="13"/>
  <c r="J38" i="13"/>
  <c r="I46" i="13"/>
  <c r="K46" i="13"/>
  <c r="J46" i="13"/>
  <c r="I55" i="13"/>
  <c r="J55" i="13"/>
  <c r="K55" i="13"/>
  <c r="I64" i="13"/>
  <c r="K64" i="13"/>
  <c r="J64" i="13"/>
  <c r="I72" i="13"/>
  <c r="K72" i="13"/>
  <c r="J72" i="13"/>
  <c r="I81" i="13"/>
  <c r="K81" i="13"/>
  <c r="J81" i="13"/>
  <c r="I89" i="13"/>
  <c r="J89" i="13"/>
  <c r="K89" i="13"/>
  <c r="I98" i="13"/>
  <c r="J98" i="13"/>
  <c r="K98" i="13"/>
  <c r="I107" i="13"/>
  <c r="K107" i="13"/>
  <c r="J107" i="13"/>
  <c r="I115" i="13"/>
  <c r="K115" i="13"/>
  <c r="J115" i="13"/>
  <c r="I124" i="13"/>
  <c r="H132" i="13"/>
  <c r="J124" i="13"/>
  <c r="K124" i="13"/>
  <c r="I141" i="13"/>
  <c r="K141" i="13"/>
  <c r="J141" i="13"/>
  <c r="I150" i="13"/>
  <c r="J150" i="13"/>
  <c r="K150" i="13"/>
  <c r="I158" i="13"/>
  <c r="J158" i="13"/>
  <c r="K158" i="13"/>
  <c r="J9" i="13"/>
  <c r="I9" i="13"/>
  <c r="K9" i="13"/>
  <c r="K13" i="13"/>
  <c r="J13" i="13"/>
  <c r="I13" i="13"/>
  <c r="K17" i="13"/>
  <c r="I17" i="13"/>
  <c r="J17" i="13"/>
  <c r="I22" i="13"/>
  <c r="J22" i="13"/>
  <c r="K22" i="13"/>
  <c r="K30" i="13"/>
  <c r="J30" i="13"/>
  <c r="I30" i="13"/>
  <c r="K39" i="13"/>
  <c r="J39" i="13"/>
  <c r="I39" i="13"/>
  <c r="I47" i="13"/>
  <c r="J47" i="13"/>
  <c r="K47" i="13"/>
  <c r="J56" i="13"/>
  <c r="I56" i="13"/>
  <c r="K56" i="13"/>
  <c r="J65" i="13"/>
  <c r="I65" i="13"/>
  <c r="K65" i="13"/>
  <c r="K73" i="13"/>
  <c r="J73" i="13"/>
  <c r="I73" i="13"/>
  <c r="H90" i="13"/>
  <c r="K82" i="13"/>
  <c r="I82" i="13"/>
  <c r="J82" i="13"/>
  <c r="K99" i="13"/>
  <c r="J99" i="13"/>
  <c r="I99" i="13"/>
  <c r="K108" i="13"/>
  <c r="J108" i="13"/>
  <c r="I108" i="13"/>
  <c r="I116" i="13"/>
  <c r="J116" i="13"/>
  <c r="K116" i="13"/>
  <c r="J125" i="13"/>
  <c r="I125" i="13"/>
  <c r="K125" i="13"/>
  <c r="J134" i="13"/>
  <c r="I134" i="13"/>
  <c r="K134" i="13"/>
  <c r="K142" i="13"/>
  <c r="J142" i="13"/>
  <c r="I142" i="13"/>
  <c r="K151" i="13"/>
  <c r="I151" i="13"/>
  <c r="J151" i="13"/>
  <c r="I159" i="13"/>
  <c r="J159" i="13"/>
  <c r="K159" i="13"/>
  <c r="Q40" i="6"/>
  <c r="R40" i="6"/>
  <c r="S40" i="6"/>
  <c r="I40" i="6"/>
  <c r="K40" i="6"/>
  <c r="J40" i="6"/>
  <c r="Q32" i="6"/>
  <c r="S32" i="6"/>
  <c r="R32" i="6"/>
  <c r="I32" i="6"/>
  <c r="K32" i="6"/>
  <c r="J32" i="6"/>
  <c r="Q24" i="6"/>
  <c r="S24" i="6"/>
  <c r="R24" i="6"/>
  <c r="I24" i="6"/>
  <c r="J24" i="6"/>
  <c r="K24" i="6"/>
  <c r="Q9" i="6"/>
  <c r="S9" i="6"/>
  <c r="R9" i="6"/>
  <c r="I9" i="6"/>
  <c r="K9" i="6"/>
  <c r="J9" i="6"/>
  <c r="M41" i="5"/>
  <c r="L41" i="5"/>
  <c r="I41" i="5"/>
  <c r="K41" i="5"/>
  <c r="J41" i="5"/>
  <c r="M33" i="5"/>
  <c r="L33" i="5"/>
  <c r="I33" i="5"/>
  <c r="K33" i="5"/>
  <c r="J33" i="5"/>
  <c r="M25" i="5"/>
  <c r="L25" i="5"/>
  <c r="I25" i="5"/>
  <c r="K25" i="5"/>
  <c r="J25" i="5"/>
  <c r="M17" i="5"/>
  <c r="L17" i="5"/>
  <c r="I17" i="5"/>
  <c r="J17" i="5"/>
  <c r="K17" i="5"/>
  <c r="M14" i="5"/>
  <c r="L14" i="5"/>
  <c r="K14" i="5"/>
  <c r="J14" i="5"/>
  <c r="I14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94" i="13"/>
  <c r="J94" i="13"/>
  <c r="I94" i="13"/>
  <c r="K67" i="13"/>
  <c r="J67" i="13"/>
  <c r="I67" i="13"/>
  <c r="Q47" i="6"/>
  <c r="R47" i="6"/>
  <c r="S47" i="6"/>
  <c r="I47" i="6"/>
  <c r="J47" i="6"/>
  <c r="K47" i="6"/>
  <c r="Q39" i="6"/>
  <c r="R39" i="6"/>
  <c r="S39" i="6"/>
  <c r="I39" i="6"/>
  <c r="J39" i="6"/>
  <c r="K39" i="6"/>
  <c r="Q31" i="6"/>
  <c r="R31" i="6"/>
  <c r="S31" i="6"/>
  <c r="I31" i="6"/>
  <c r="J31" i="6"/>
  <c r="K31" i="6"/>
  <c r="Q23" i="6"/>
  <c r="R23" i="6"/>
  <c r="S23" i="6"/>
  <c r="I23" i="6"/>
  <c r="J23" i="6"/>
  <c r="K23" i="6"/>
  <c r="Q16" i="6"/>
  <c r="R16" i="6"/>
  <c r="S16" i="6"/>
  <c r="I16" i="6"/>
  <c r="J16" i="6"/>
  <c r="K16" i="6"/>
  <c r="Q8" i="6"/>
  <c r="R8" i="6"/>
  <c r="S8" i="6"/>
  <c r="I8" i="6"/>
  <c r="J8" i="6"/>
  <c r="K8" i="6"/>
  <c r="I52" i="5"/>
  <c r="M52" i="5"/>
  <c r="J52" i="5"/>
  <c r="K52" i="5"/>
  <c r="L52" i="5"/>
  <c r="I44" i="5"/>
  <c r="M44" i="5"/>
  <c r="J44" i="5"/>
  <c r="L44" i="5"/>
  <c r="K44" i="5"/>
  <c r="I36" i="5"/>
  <c r="M36" i="5"/>
  <c r="J36" i="5"/>
  <c r="L36" i="5"/>
  <c r="K36" i="5"/>
  <c r="I28" i="5"/>
  <c r="M28" i="5"/>
  <c r="J28" i="5"/>
  <c r="K28" i="5"/>
  <c r="L28" i="5"/>
  <c r="I20" i="5"/>
  <c r="M20" i="5"/>
  <c r="J20" i="5"/>
  <c r="K20" i="5"/>
  <c r="L20" i="5"/>
  <c r="I9" i="5"/>
  <c r="M9" i="5"/>
  <c r="L9" i="5"/>
  <c r="K9" i="5"/>
  <c r="J9" i="5"/>
  <c r="F122" i="3"/>
  <c r="F121" i="3"/>
  <c r="F120" i="3"/>
  <c r="F119" i="3"/>
  <c r="F118" i="3"/>
  <c r="F117" i="3"/>
  <c r="F116" i="3"/>
  <c r="F115" i="3"/>
  <c r="F114" i="3"/>
  <c r="F113" i="3"/>
  <c r="K135" i="13"/>
  <c r="J135" i="13"/>
  <c r="I135" i="13"/>
  <c r="K127" i="13"/>
  <c r="J127" i="13"/>
  <c r="I127" i="13"/>
  <c r="K100" i="13"/>
  <c r="J100" i="13"/>
  <c r="I100" i="13"/>
  <c r="K32" i="13"/>
  <c r="J32" i="13"/>
  <c r="I32" i="13"/>
  <c r="K25" i="13"/>
  <c r="J25" i="13"/>
  <c r="I25" i="13"/>
  <c r="K10" i="13"/>
  <c r="J10" i="13"/>
  <c r="I10" i="13"/>
  <c r="R46" i="6"/>
  <c r="Q46" i="6"/>
  <c r="S46" i="6"/>
  <c r="J46" i="6"/>
  <c r="I46" i="6"/>
  <c r="K46" i="6"/>
  <c r="R38" i="6"/>
  <c r="Q38" i="6"/>
  <c r="S38" i="6"/>
  <c r="J38" i="6"/>
  <c r="I38" i="6"/>
  <c r="K38" i="6"/>
  <c r="R30" i="6"/>
  <c r="Q30" i="6"/>
  <c r="S30" i="6"/>
  <c r="J30" i="6"/>
  <c r="I30" i="6"/>
  <c r="K30" i="6"/>
  <c r="R22" i="6"/>
  <c r="Q22" i="6"/>
  <c r="S22" i="6"/>
  <c r="J22" i="6"/>
  <c r="I22" i="6"/>
  <c r="K22" i="6"/>
  <c r="R15" i="6"/>
  <c r="Q15" i="6"/>
  <c r="S15" i="6"/>
  <c r="J15" i="6"/>
  <c r="I15" i="6"/>
  <c r="K15" i="6"/>
  <c r="R7" i="6"/>
  <c r="Q7" i="6"/>
  <c r="S7" i="6"/>
  <c r="J7" i="6"/>
  <c r="I7" i="6"/>
  <c r="K7" i="6"/>
  <c r="J47" i="5"/>
  <c r="I47" i="5"/>
  <c r="K47" i="5"/>
  <c r="M47" i="5"/>
  <c r="L47" i="5"/>
  <c r="J39" i="5"/>
  <c r="I39" i="5"/>
  <c r="K39" i="5"/>
  <c r="M39" i="5"/>
  <c r="L39" i="5"/>
  <c r="J31" i="5"/>
  <c r="I31" i="5"/>
  <c r="K31" i="5"/>
  <c r="M31" i="5"/>
  <c r="L31" i="5"/>
  <c r="J23" i="5"/>
  <c r="I23" i="5"/>
  <c r="K23" i="5"/>
  <c r="L23" i="5"/>
  <c r="M23" i="5"/>
  <c r="J12" i="5"/>
  <c r="I12" i="5"/>
  <c r="M12" i="5"/>
  <c r="L12" i="5"/>
  <c r="K12" i="5"/>
  <c r="K218" i="3"/>
  <c r="J218" i="3"/>
  <c r="L218" i="3"/>
  <c r="K217" i="3"/>
  <c r="J217" i="3"/>
  <c r="L217" i="3"/>
  <c r="K216" i="3"/>
  <c r="J216" i="3"/>
  <c r="L216" i="3"/>
  <c r="K215" i="3"/>
  <c r="J215" i="3"/>
  <c r="L215" i="3"/>
  <c r="K214" i="3"/>
  <c r="J214" i="3"/>
  <c r="L214" i="3"/>
  <c r="K213" i="3"/>
  <c r="J213" i="3"/>
  <c r="L213" i="3"/>
  <c r="K212" i="3"/>
  <c r="J212" i="3"/>
  <c r="L212" i="3"/>
  <c r="K211" i="3"/>
  <c r="J211" i="3"/>
  <c r="L211" i="3"/>
  <c r="K210" i="3"/>
  <c r="J210" i="3"/>
  <c r="L210" i="3"/>
  <c r="K209" i="3"/>
  <c r="J209" i="3"/>
  <c r="L209" i="3"/>
  <c r="K208" i="3"/>
  <c r="J208" i="3"/>
  <c r="L208" i="3"/>
  <c r="E123" i="3"/>
  <c r="E122" i="3"/>
  <c r="E121" i="3"/>
  <c r="E120" i="3"/>
  <c r="E119" i="3"/>
  <c r="E118" i="3"/>
  <c r="E117" i="3"/>
  <c r="E116" i="3"/>
  <c r="E115" i="3"/>
  <c r="E114" i="3"/>
  <c r="E113" i="3"/>
  <c r="K66" i="13"/>
  <c r="J66" i="13"/>
  <c r="I66" i="13"/>
  <c r="K58" i="13"/>
  <c r="J58" i="13"/>
  <c r="I58" i="13"/>
  <c r="K31" i="13"/>
  <c r="J31" i="13"/>
  <c r="I31" i="13"/>
  <c r="S45" i="6"/>
  <c r="R45" i="6"/>
  <c r="Q45" i="6"/>
  <c r="K45" i="6"/>
  <c r="J45" i="6"/>
  <c r="I45" i="6"/>
  <c r="S37" i="6"/>
  <c r="R37" i="6"/>
  <c r="Q37" i="6"/>
  <c r="K37" i="6"/>
  <c r="J37" i="6"/>
  <c r="I37" i="6"/>
  <c r="S29" i="6"/>
  <c r="R29" i="6"/>
  <c r="Q29" i="6"/>
  <c r="K29" i="6"/>
  <c r="J29" i="6"/>
  <c r="I29" i="6"/>
  <c r="S21" i="6"/>
  <c r="R21" i="6"/>
  <c r="Q21" i="6"/>
  <c r="K21" i="6"/>
  <c r="J21" i="6"/>
  <c r="I21" i="6"/>
  <c r="S14" i="6"/>
  <c r="R14" i="6"/>
  <c r="Q14" i="6"/>
  <c r="K14" i="6"/>
  <c r="J14" i="6"/>
  <c r="I14" i="6"/>
  <c r="K50" i="5"/>
  <c r="J50" i="5"/>
  <c r="I50" i="5"/>
  <c r="L50" i="5"/>
  <c r="M50" i="5"/>
  <c r="K42" i="5"/>
  <c r="J42" i="5"/>
  <c r="I42" i="5"/>
  <c r="L42" i="5"/>
  <c r="M42" i="5"/>
  <c r="K34" i="5"/>
  <c r="J34" i="5"/>
  <c r="I34" i="5"/>
  <c r="L34" i="5"/>
  <c r="M34" i="5"/>
  <c r="K26" i="5"/>
  <c r="J26" i="5"/>
  <c r="I26" i="5"/>
  <c r="L26" i="5"/>
  <c r="M26" i="5"/>
  <c r="K18" i="5"/>
  <c r="J18" i="5"/>
  <c r="I18" i="5"/>
  <c r="L18" i="5"/>
  <c r="M18" i="5"/>
  <c r="K92" i="13"/>
  <c r="J92" i="13"/>
  <c r="I92" i="13"/>
  <c r="S52" i="6"/>
  <c r="R52" i="6"/>
  <c r="Q52" i="6"/>
  <c r="K52" i="6"/>
  <c r="J52" i="6"/>
  <c r="I52" i="6"/>
  <c r="S44" i="6"/>
  <c r="R44" i="6"/>
  <c r="Q44" i="6"/>
  <c r="K44" i="6"/>
  <c r="J44" i="6"/>
  <c r="I44" i="6"/>
  <c r="S36" i="6"/>
  <c r="R36" i="6"/>
  <c r="Q36" i="6"/>
  <c r="K36" i="6"/>
  <c r="J36" i="6"/>
  <c r="I36" i="6"/>
  <c r="S28" i="6"/>
  <c r="R28" i="6"/>
  <c r="Q28" i="6"/>
  <c r="K28" i="6"/>
  <c r="J28" i="6"/>
  <c r="I28" i="6"/>
  <c r="S20" i="6"/>
  <c r="R20" i="6"/>
  <c r="Q20" i="6"/>
  <c r="K20" i="6"/>
  <c r="J20" i="6"/>
  <c r="I20" i="6"/>
  <c r="S13" i="6"/>
  <c r="R13" i="6"/>
  <c r="Q13" i="6"/>
  <c r="K13" i="6"/>
  <c r="J13" i="6"/>
  <c r="I13" i="6"/>
  <c r="L45" i="5"/>
  <c r="K45" i="5"/>
  <c r="J45" i="5"/>
  <c r="I45" i="5"/>
  <c r="M45" i="5"/>
  <c r="L37" i="5"/>
  <c r="K37" i="5"/>
  <c r="J37" i="5"/>
  <c r="I37" i="5"/>
  <c r="M37" i="5"/>
  <c r="L29" i="5"/>
  <c r="K29" i="5"/>
  <c r="J29" i="5"/>
  <c r="I29" i="5"/>
  <c r="M29" i="5"/>
  <c r="L21" i="5"/>
  <c r="K21" i="5"/>
  <c r="J21" i="5"/>
  <c r="I21" i="5"/>
  <c r="M21" i="5"/>
  <c r="L185" i="3"/>
  <c r="K185" i="3"/>
  <c r="J185" i="3"/>
  <c r="I196" i="3"/>
  <c r="L184" i="3"/>
  <c r="K184" i="3"/>
  <c r="J184" i="3"/>
  <c r="I195" i="3"/>
  <c r="L183" i="3"/>
  <c r="K183" i="3"/>
  <c r="J183" i="3"/>
  <c r="I194" i="3"/>
  <c r="L182" i="3"/>
  <c r="K182" i="3"/>
  <c r="I193" i="3"/>
  <c r="J182" i="3"/>
  <c r="L181" i="3"/>
  <c r="I192" i="3"/>
  <c r="K181" i="3"/>
  <c r="J181" i="3"/>
  <c r="I191" i="3"/>
  <c r="L180" i="3"/>
  <c r="K180" i="3"/>
  <c r="J180" i="3"/>
  <c r="I190" i="3"/>
  <c r="L179" i="3"/>
  <c r="K179" i="3"/>
  <c r="J179" i="3"/>
  <c r="L178" i="3"/>
  <c r="K178" i="3"/>
  <c r="J178" i="3"/>
  <c r="I189" i="3"/>
  <c r="L177" i="3"/>
  <c r="K177" i="3"/>
  <c r="J177" i="3"/>
  <c r="I188" i="3"/>
  <c r="L176" i="3"/>
  <c r="K176" i="3"/>
  <c r="J176" i="3"/>
  <c r="I187" i="3"/>
  <c r="L175" i="3"/>
  <c r="K175" i="3"/>
  <c r="J175" i="3"/>
  <c r="I186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K137" i="13"/>
  <c r="J137" i="13"/>
  <c r="I137" i="13"/>
  <c r="K102" i="13"/>
  <c r="J102" i="13"/>
  <c r="I102" i="13"/>
  <c r="S49" i="6"/>
  <c r="R49" i="6"/>
  <c r="Q49" i="6"/>
  <c r="K49" i="6"/>
  <c r="J49" i="6"/>
  <c r="I49" i="6"/>
  <c r="S41" i="6"/>
  <c r="R41" i="6"/>
  <c r="Q41" i="6"/>
  <c r="K41" i="6"/>
  <c r="I41" i="6"/>
  <c r="J41" i="6"/>
  <c r="S33" i="6"/>
  <c r="R33" i="6"/>
  <c r="Q33" i="6"/>
  <c r="K33" i="6"/>
  <c r="I33" i="6"/>
  <c r="J33" i="6"/>
  <c r="K25" i="6"/>
  <c r="J25" i="6"/>
  <c r="I25" i="6"/>
  <c r="T11" i="14"/>
  <c r="S11" i="14"/>
  <c r="S13" i="14"/>
  <c r="T13" i="14"/>
  <c r="T12" i="14"/>
  <c r="S12" i="14"/>
  <c r="T18" i="14"/>
  <c r="S18" i="14"/>
  <c r="T17" i="14"/>
  <c r="S17" i="14"/>
  <c r="T19" i="14"/>
  <c r="S19" i="14"/>
  <c r="T16" i="14"/>
  <c r="S16" i="14"/>
  <c r="S15" i="14"/>
  <c r="T15" i="14"/>
  <c r="R23" i="14"/>
  <c r="T14" i="14"/>
  <c r="S14" i="14"/>
  <c r="S20" i="14"/>
  <c r="T20" i="14"/>
  <c r="S22" i="14"/>
  <c r="T22" i="14"/>
  <c r="T21" i="14"/>
  <c r="S21" i="14"/>
  <c r="K18" i="6"/>
  <c r="J18" i="6"/>
  <c r="I18" i="6"/>
  <c r="H194" i="3"/>
  <c r="F192" i="3"/>
  <c r="H186" i="3"/>
  <c r="L111" i="3"/>
  <c r="K111" i="3"/>
  <c r="I122" i="3"/>
  <c r="J111" i="3"/>
  <c r="H117" i="3"/>
  <c r="L103" i="3"/>
  <c r="K103" i="3"/>
  <c r="I114" i="3"/>
  <c r="J103" i="3"/>
  <c r="L98" i="3"/>
  <c r="K98" i="3"/>
  <c r="J98" i="3"/>
  <c r="L96" i="3"/>
  <c r="K96" i="3"/>
  <c r="J96" i="3"/>
  <c r="L94" i="3"/>
  <c r="K94" i="3"/>
  <c r="J94" i="3"/>
  <c r="L92" i="3"/>
  <c r="K92" i="3"/>
  <c r="J92" i="3"/>
  <c r="L90" i="3"/>
  <c r="K90" i="3"/>
  <c r="J90" i="3"/>
  <c r="L88" i="3"/>
  <c r="K88" i="3"/>
  <c r="J88" i="3"/>
  <c r="L86" i="3"/>
  <c r="K86" i="3"/>
  <c r="J86" i="3"/>
  <c r="L84" i="3"/>
  <c r="K84" i="3"/>
  <c r="J84" i="3"/>
  <c r="L82" i="3"/>
  <c r="K82" i="3"/>
  <c r="J82" i="3"/>
  <c r="L80" i="3"/>
  <c r="K80" i="3"/>
  <c r="J80" i="3"/>
  <c r="K52" i="3"/>
  <c r="J52" i="3"/>
  <c r="K44" i="3"/>
  <c r="J44" i="3"/>
  <c r="K63" i="2"/>
  <c r="L63" i="2"/>
  <c r="J63" i="2"/>
  <c r="L60" i="2"/>
  <c r="K60" i="2"/>
  <c r="J60" i="2"/>
  <c r="S19" i="6"/>
  <c r="R19" i="6"/>
  <c r="Q19" i="6"/>
  <c r="W30" i="5"/>
  <c r="V30" i="5"/>
  <c r="U30" i="5"/>
  <c r="T30" i="5"/>
  <c r="S30" i="5"/>
  <c r="G194" i="3"/>
  <c r="H191" i="3"/>
  <c r="F189" i="3"/>
  <c r="G186" i="3"/>
  <c r="H122" i="3"/>
  <c r="L108" i="3"/>
  <c r="I119" i="3"/>
  <c r="K108" i="3"/>
  <c r="J108" i="3"/>
  <c r="H114" i="3"/>
  <c r="L100" i="3"/>
  <c r="K100" i="3"/>
  <c r="J100" i="3"/>
  <c r="K60" i="3"/>
  <c r="J60" i="3"/>
  <c r="J53" i="3"/>
  <c r="K53" i="3"/>
  <c r="J45" i="3"/>
  <c r="K45" i="3"/>
  <c r="H69" i="2"/>
  <c r="H68" i="2"/>
  <c r="L50" i="2"/>
  <c r="K50" i="2"/>
  <c r="J50" i="2"/>
  <c r="L49" i="2"/>
  <c r="K49" i="2"/>
  <c r="J49" i="2"/>
  <c r="G68" i="2"/>
  <c r="H118" i="3"/>
  <c r="H196" i="3"/>
  <c r="F194" i="3"/>
  <c r="H188" i="3"/>
  <c r="F186" i="3"/>
  <c r="H119" i="3"/>
  <c r="I116" i="3"/>
  <c r="L105" i="3"/>
  <c r="K105" i="3"/>
  <c r="J105" i="3"/>
  <c r="K54" i="3"/>
  <c r="J54" i="3"/>
  <c r="K46" i="3"/>
  <c r="J46" i="3"/>
  <c r="G69" i="2"/>
  <c r="H192" i="3"/>
  <c r="K19" i="6"/>
  <c r="J19" i="6"/>
  <c r="I19" i="6"/>
  <c r="W22" i="5"/>
  <c r="V22" i="5"/>
  <c r="U22" i="5"/>
  <c r="T22" i="5"/>
  <c r="S22" i="5"/>
  <c r="G196" i="3"/>
  <c r="H193" i="3"/>
  <c r="F191" i="3"/>
  <c r="G188" i="3"/>
  <c r="L110" i="3"/>
  <c r="K110" i="3"/>
  <c r="J110" i="3"/>
  <c r="I121" i="3"/>
  <c r="H116" i="3"/>
  <c r="L102" i="3"/>
  <c r="K102" i="3"/>
  <c r="I113" i="3"/>
  <c r="J102" i="3"/>
  <c r="L72" i="3"/>
  <c r="K72" i="3"/>
  <c r="J72" i="3"/>
  <c r="L70" i="3"/>
  <c r="K70" i="3"/>
  <c r="J70" i="3"/>
  <c r="L68" i="3"/>
  <c r="K68" i="3"/>
  <c r="J68" i="3"/>
  <c r="L66" i="3"/>
  <c r="K66" i="3"/>
  <c r="J66" i="3"/>
  <c r="L64" i="3"/>
  <c r="K64" i="3"/>
  <c r="J64" i="3"/>
  <c r="L62" i="3"/>
  <c r="K62" i="3"/>
  <c r="J62" i="3"/>
  <c r="K55" i="3"/>
  <c r="J55" i="3"/>
  <c r="K47" i="3"/>
  <c r="J47" i="3"/>
  <c r="F69" i="2"/>
  <c r="F68" i="2"/>
  <c r="K41" i="2"/>
  <c r="J41" i="2"/>
  <c r="L40" i="2"/>
  <c r="K40" i="2"/>
  <c r="J40" i="2"/>
  <c r="I43" i="2"/>
  <c r="K39" i="2"/>
  <c r="J39" i="2"/>
  <c r="I42" i="2"/>
  <c r="L39" i="2"/>
  <c r="L38" i="2"/>
  <c r="K38" i="2"/>
  <c r="J38" i="2"/>
  <c r="K37" i="2"/>
  <c r="J37" i="2"/>
  <c r="L37" i="2"/>
  <c r="K36" i="2"/>
  <c r="J36" i="2"/>
  <c r="L36" i="2"/>
  <c r="L35" i="2"/>
  <c r="K35" i="2"/>
  <c r="J35" i="2"/>
  <c r="K34" i="2"/>
  <c r="J34" i="2"/>
  <c r="L34" i="2"/>
  <c r="L33" i="2"/>
  <c r="K33" i="2"/>
  <c r="J33" i="2"/>
  <c r="K32" i="2"/>
  <c r="J32" i="2"/>
  <c r="L32" i="2"/>
  <c r="K20" i="2"/>
  <c r="J20" i="2"/>
  <c r="K40" i="3"/>
  <c r="J40" i="3"/>
  <c r="L37" i="3"/>
  <c r="K37" i="3"/>
  <c r="J37" i="3"/>
  <c r="L35" i="3"/>
  <c r="K35" i="3"/>
  <c r="J35" i="3"/>
  <c r="L34" i="3"/>
  <c r="K34" i="3"/>
  <c r="J34" i="3"/>
  <c r="L32" i="3"/>
  <c r="K32" i="3"/>
  <c r="J32" i="3"/>
  <c r="L30" i="3"/>
  <c r="K30" i="3"/>
  <c r="J30" i="3"/>
  <c r="L28" i="3"/>
  <c r="K28" i="3"/>
  <c r="J28" i="3"/>
  <c r="L26" i="3"/>
  <c r="K26" i="3"/>
  <c r="J26" i="3"/>
  <c r="L24" i="3"/>
  <c r="K24" i="3"/>
  <c r="J24" i="3"/>
  <c r="L22" i="3"/>
  <c r="K22" i="3"/>
  <c r="J22" i="3"/>
  <c r="L20" i="3"/>
  <c r="K20" i="3"/>
  <c r="J20" i="3"/>
  <c r="L19" i="3"/>
  <c r="K19" i="3"/>
  <c r="J19" i="3"/>
  <c r="L17" i="3"/>
  <c r="K17" i="3"/>
  <c r="J17" i="3"/>
  <c r="L15" i="3"/>
  <c r="K15" i="3"/>
  <c r="J15" i="3"/>
  <c r="L13" i="3"/>
  <c r="K13" i="3"/>
  <c r="J13" i="3"/>
  <c r="L12" i="3"/>
  <c r="K12" i="3"/>
  <c r="J12" i="3"/>
  <c r="L10" i="3"/>
  <c r="K10" i="3"/>
  <c r="J10" i="3"/>
  <c r="L8" i="3"/>
  <c r="K8" i="3"/>
  <c r="J8" i="3"/>
  <c r="L7" i="3"/>
  <c r="K7" i="3"/>
  <c r="J7" i="3"/>
  <c r="L75" i="2"/>
  <c r="K75" i="2"/>
  <c r="J75" i="2"/>
  <c r="L74" i="2"/>
  <c r="K74" i="2"/>
  <c r="J74" i="2"/>
  <c r="L73" i="2"/>
  <c r="K73" i="2"/>
  <c r="J73" i="2"/>
  <c r="E69" i="2"/>
  <c r="E68" i="2"/>
  <c r="H43" i="2"/>
  <c r="F196" i="3"/>
  <c r="H190" i="3"/>
  <c r="F188" i="3"/>
  <c r="H121" i="3"/>
  <c r="I118" i="3"/>
  <c r="L107" i="3"/>
  <c r="K107" i="3"/>
  <c r="J107" i="3"/>
  <c r="H113" i="3"/>
  <c r="L99" i="3"/>
  <c r="K99" i="3"/>
  <c r="J99" i="3"/>
  <c r="L97" i="3"/>
  <c r="K97" i="3"/>
  <c r="J97" i="3"/>
  <c r="L95" i="3"/>
  <c r="K95" i="3"/>
  <c r="J95" i="3"/>
  <c r="L93" i="3"/>
  <c r="K93" i="3"/>
  <c r="J93" i="3"/>
  <c r="L91" i="3"/>
  <c r="K91" i="3"/>
  <c r="J91" i="3"/>
  <c r="L89" i="3"/>
  <c r="K89" i="3"/>
  <c r="J89" i="3"/>
  <c r="L87" i="3"/>
  <c r="K87" i="3"/>
  <c r="J87" i="3"/>
  <c r="L85" i="3"/>
  <c r="K85" i="3"/>
  <c r="J85" i="3"/>
  <c r="L83" i="3"/>
  <c r="K83" i="3"/>
  <c r="J83" i="3"/>
  <c r="L81" i="3"/>
  <c r="K81" i="3"/>
  <c r="J81" i="3"/>
  <c r="L135" i="3"/>
  <c r="K135" i="3"/>
  <c r="J135" i="3"/>
  <c r="L136" i="3"/>
  <c r="K136" i="3"/>
  <c r="J136" i="3"/>
  <c r="L137" i="3"/>
  <c r="K137" i="3"/>
  <c r="J137" i="3"/>
  <c r="L138" i="3"/>
  <c r="K138" i="3"/>
  <c r="J138" i="3"/>
  <c r="L139" i="3"/>
  <c r="K139" i="3"/>
  <c r="J139" i="3"/>
  <c r="L140" i="3"/>
  <c r="K140" i="3"/>
  <c r="J140" i="3"/>
  <c r="L141" i="3"/>
  <c r="K141" i="3"/>
  <c r="J141" i="3"/>
  <c r="L142" i="3"/>
  <c r="K142" i="3"/>
  <c r="J142" i="3"/>
  <c r="L143" i="3"/>
  <c r="K143" i="3"/>
  <c r="J143" i="3"/>
  <c r="L144" i="3"/>
  <c r="K144" i="3"/>
  <c r="J144" i="3"/>
  <c r="L145" i="3"/>
  <c r="K145" i="3"/>
  <c r="J145" i="3"/>
  <c r="K56" i="3"/>
  <c r="J56" i="3"/>
  <c r="K48" i="3"/>
  <c r="J48" i="3"/>
  <c r="L39" i="3"/>
  <c r="K39" i="3"/>
  <c r="J39" i="3"/>
  <c r="L38" i="3"/>
  <c r="K38" i="3"/>
  <c r="J38" i="3"/>
  <c r="L36" i="3"/>
  <c r="K36" i="3"/>
  <c r="J36" i="3"/>
  <c r="L33" i="3"/>
  <c r="K33" i="3"/>
  <c r="J33" i="3"/>
  <c r="L31" i="3"/>
  <c r="K31" i="3"/>
  <c r="J31" i="3"/>
  <c r="L29" i="3"/>
  <c r="K29" i="3"/>
  <c r="J29" i="3"/>
  <c r="L27" i="3"/>
  <c r="K27" i="3"/>
  <c r="J27" i="3"/>
  <c r="L25" i="3"/>
  <c r="K25" i="3"/>
  <c r="J25" i="3"/>
  <c r="L23" i="3"/>
  <c r="K23" i="3"/>
  <c r="J23" i="3"/>
  <c r="L21" i="3"/>
  <c r="K21" i="3"/>
  <c r="J21" i="3"/>
  <c r="L18" i="3"/>
  <c r="K18" i="3"/>
  <c r="J18" i="3"/>
  <c r="L16" i="3"/>
  <c r="K16" i="3"/>
  <c r="J16" i="3"/>
  <c r="L14" i="3"/>
  <c r="K14" i="3"/>
  <c r="J14" i="3"/>
  <c r="L11" i="3"/>
  <c r="K11" i="3"/>
  <c r="J11" i="3"/>
  <c r="L9" i="3"/>
  <c r="K9" i="3"/>
  <c r="J9" i="3"/>
  <c r="K59" i="3"/>
  <c r="J59" i="3"/>
  <c r="K58" i="3"/>
  <c r="J58" i="3"/>
  <c r="J57" i="3"/>
  <c r="K57" i="3"/>
  <c r="H42" i="2"/>
  <c r="K21" i="2"/>
  <c r="J21" i="2"/>
  <c r="K17" i="6"/>
  <c r="J17" i="6"/>
  <c r="I17" i="6"/>
  <c r="S17" i="6"/>
  <c r="R17" i="6"/>
  <c r="Q17" i="6"/>
  <c r="H187" i="3"/>
  <c r="G42" i="2"/>
  <c r="W38" i="5"/>
  <c r="V38" i="5"/>
  <c r="U38" i="5"/>
  <c r="T38" i="5"/>
  <c r="S38" i="5"/>
  <c r="W11" i="5"/>
  <c r="V11" i="5"/>
  <c r="U11" i="5"/>
  <c r="T11" i="5"/>
  <c r="S11" i="5"/>
  <c r="W20" i="5"/>
  <c r="V20" i="5"/>
  <c r="U20" i="5"/>
  <c r="T20" i="5"/>
  <c r="S20" i="5"/>
  <c r="W28" i="5"/>
  <c r="V28" i="5"/>
  <c r="U28" i="5"/>
  <c r="T28" i="5"/>
  <c r="S28" i="5"/>
  <c r="W36" i="5"/>
  <c r="V36" i="5"/>
  <c r="U36" i="5"/>
  <c r="T36" i="5"/>
  <c r="S36" i="5"/>
  <c r="W44" i="5"/>
  <c r="V44" i="5"/>
  <c r="U44" i="5"/>
  <c r="S44" i="5"/>
  <c r="T44" i="5"/>
  <c r="W52" i="5"/>
  <c r="V52" i="5"/>
  <c r="U52" i="5"/>
  <c r="S52" i="5"/>
  <c r="T52" i="5"/>
  <c r="V8" i="5"/>
  <c r="U8" i="5"/>
  <c r="T8" i="5"/>
  <c r="S8" i="5"/>
  <c r="W8" i="5"/>
  <c r="V16" i="5"/>
  <c r="U16" i="5"/>
  <c r="T16" i="5"/>
  <c r="S16" i="5"/>
  <c r="W16" i="5"/>
  <c r="V19" i="5"/>
  <c r="U19" i="5"/>
  <c r="T19" i="5"/>
  <c r="S19" i="5"/>
  <c r="W19" i="5"/>
  <c r="V27" i="5"/>
  <c r="U27" i="5"/>
  <c r="T27" i="5"/>
  <c r="S27" i="5"/>
  <c r="W27" i="5"/>
  <c r="V35" i="5"/>
  <c r="U35" i="5"/>
  <c r="T35" i="5"/>
  <c r="S35" i="5"/>
  <c r="W35" i="5"/>
  <c r="V43" i="5"/>
  <c r="U43" i="5"/>
  <c r="T43" i="5"/>
  <c r="S43" i="5"/>
  <c r="W43" i="5"/>
  <c r="V51" i="5"/>
  <c r="U51" i="5"/>
  <c r="T51" i="5"/>
  <c r="S51" i="5"/>
  <c r="W51" i="5"/>
  <c r="U13" i="5"/>
  <c r="T13" i="5"/>
  <c r="S13" i="5"/>
  <c r="W13" i="5"/>
  <c r="V13" i="5"/>
  <c r="U24" i="5"/>
  <c r="T24" i="5"/>
  <c r="S24" i="5"/>
  <c r="V24" i="5"/>
  <c r="W24" i="5"/>
  <c r="U32" i="5"/>
  <c r="T32" i="5"/>
  <c r="S32" i="5"/>
  <c r="V32" i="5"/>
  <c r="W32" i="5"/>
  <c r="U40" i="5"/>
  <c r="T40" i="5"/>
  <c r="S40" i="5"/>
  <c r="V40" i="5"/>
  <c r="W40" i="5"/>
  <c r="U48" i="5"/>
  <c r="T48" i="5"/>
  <c r="S48" i="5"/>
  <c r="V48" i="5"/>
  <c r="W48" i="5"/>
  <c r="T10" i="5"/>
  <c r="S10" i="5"/>
  <c r="W10" i="5"/>
  <c r="V10" i="5"/>
  <c r="U10" i="5"/>
  <c r="T21" i="5"/>
  <c r="S21" i="5"/>
  <c r="U21" i="5"/>
  <c r="V21" i="5"/>
  <c r="W21" i="5"/>
  <c r="T29" i="5"/>
  <c r="S29" i="5"/>
  <c r="U29" i="5"/>
  <c r="V29" i="5"/>
  <c r="W29" i="5"/>
  <c r="T37" i="5"/>
  <c r="S37" i="5"/>
  <c r="U37" i="5"/>
  <c r="W37" i="5"/>
  <c r="V37" i="5"/>
  <c r="T45" i="5"/>
  <c r="S45" i="5"/>
  <c r="U45" i="5"/>
  <c r="W45" i="5"/>
  <c r="V45" i="5"/>
  <c r="S7" i="5"/>
  <c r="W7" i="5"/>
  <c r="V7" i="5"/>
  <c r="U7" i="5"/>
  <c r="T7" i="5"/>
  <c r="S15" i="5"/>
  <c r="W15" i="5"/>
  <c r="T15" i="5"/>
  <c r="U15" i="5"/>
  <c r="V15" i="5"/>
  <c r="S18" i="5"/>
  <c r="W18" i="5"/>
  <c r="T18" i="5"/>
  <c r="U18" i="5"/>
  <c r="V18" i="5"/>
  <c r="S26" i="5"/>
  <c r="W26" i="5"/>
  <c r="T26" i="5"/>
  <c r="V26" i="5"/>
  <c r="U26" i="5"/>
  <c r="S34" i="5"/>
  <c r="W34" i="5"/>
  <c r="T34" i="5"/>
  <c r="V34" i="5"/>
  <c r="U34" i="5"/>
  <c r="S42" i="5"/>
  <c r="W42" i="5"/>
  <c r="T42" i="5"/>
  <c r="V42" i="5"/>
  <c r="U42" i="5"/>
  <c r="S50" i="5"/>
  <c r="W50" i="5"/>
  <c r="T50" i="5"/>
  <c r="U50" i="5"/>
  <c r="V50" i="5"/>
  <c r="W12" i="5"/>
  <c r="V12" i="5"/>
  <c r="S12" i="5"/>
  <c r="U12" i="5"/>
  <c r="T12" i="5"/>
  <c r="W23" i="5"/>
  <c r="V23" i="5"/>
  <c r="S23" i="5"/>
  <c r="T23" i="5"/>
  <c r="U23" i="5"/>
  <c r="W31" i="5"/>
  <c r="V31" i="5"/>
  <c r="S31" i="5"/>
  <c r="U31" i="5"/>
  <c r="T31" i="5"/>
  <c r="W39" i="5"/>
  <c r="V39" i="5"/>
  <c r="S39" i="5"/>
  <c r="U39" i="5"/>
  <c r="T39" i="5"/>
  <c r="W47" i="5"/>
  <c r="V47" i="5"/>
  <c r="S47" i="5"/>
  <c r="T47" i="5"/>
  <c r="U47" i="5"/>
  <c r="F195" i="3"/>
  <c r="G192" i="3"/>
  <c r="H189" i="3"/>
  <c r="F187" i="3"/>
  <c r="H120" i="3"/>
  <c r="L69" i="3"/>
  <c r="K69" i="3"/>
  <c r="J69" i="3"/>
  <c r="L67" i="3"/>
  <c r="J67" i="3"/>
  <c r="K67" i="3"/>
  <c r="L65" i="3"/>
  <c r="K65" i="3"/>
  <c r="J65" i="3"/>
  <c r="L63" i="3"/>
  <c r="K63" i="3"/>
  <c r="J63" i="3"/>
  <c r="K51" i="3"/>
  <c r="J51" i="3"/>
  <c r="K43" i="3"/>
  <c r="J43" i="3"/>
  <c r="E43" i="2"/>
  <c r="E42" i="2"/>
  <c r="K16" i="2"/>
  <c r="J16" i="2"/>
  <c r="I18" i="2"/>
  <c r="J15" i="2"/>
  <c r="L15" i="2"/>
  <c r="K15" i="2"/>
  <c r="I17" i="2"/>
  <c r="L14" i="2"/>
  <c r="J14" i="2"/>
  <c r="K14" i="2"/>
  <c r="K13" i="2"/>
  <c r="J13" i="2"/>
  <c r="L13" i="2"/>
  <c r="L12" i="2"/>
  <c r="J12" i="2"/>
  <c r="K12" i="2"/>
  <c r="K11" i="2"/>
  <c r="J11" i="2"/>
  <c r="L11" i="2"/>
  <c r="L10" i="2"/>
  <c r="K10" i="2"/>
  <c r="J10" i="2"/>
  <c r="J9" i="2"/>
  <c r="L9" i="2"/>
  <c r="K9" i="2"/>
  <c r="K8" i="2"/>
  <c r="L8" i="2"/>
  <c r="J8" i="2"/>
  <c r="K7" i="2"/>
  <c r="L7" i="2"/>
  <c r="J7" i="2"/>
  <c r="I69" i="2"/>
  <c r="K66" i="2"/>
  <c r="L66" i="2"/>
  <c r="J66" i="2"/>
  <c r="I68" i="2"/>
  <c r="L65" i="2"/>
  <c r="K65" i="2"/>
  <c r="J65" i="2"/>
  <c r="L64" i="2"/>
  <c r="J64" i="2"/>
  <c r="K64" i="2"/>
  <c r="K62" i="2"/>
  <c r="L62" i="2"/>
  <c r="J62" i="2"/>
  <c r="L61" i="2"/>
  <c r="K61" i="2"/>
  <c r="J61" i="2"/>
  <c r="K59" i="2"/>
  <c r="L59" i="2"/>
  <c r="J59" i="2"/>
  <c r="G43" i="2"/>
  <c r="R16" i="45"/>
  <c r="S16" i="45"/>
  <c r="T16" i="45"/>
  <c r="Q16" i="45"/>
  <c r="P16" i="45"/>
  <c r="J16" i="45"/>
  <c r="I16" i="45"/>
  <c r="H16" i="45"/>
  <c r="M16" i="45"/>
  <c r="N16" i="45"/>
  <c r="L16" i="45"/>
  <c r="Q16" i="44"/>
  <c r="P16" i="44"/>
  <c r="R16" i="44"/>
  <c r="T16" i="44"/>
  <c r="S16" i="44"/>
  <c r="S11" i="39"/>
  <c r="R11" i="39"/>
  <c r="T11" i="39"/>
  <c r="Q11" i="39"/>
  <c r="P11" i="39"/>
  <c r="O11" i="39"/>
  <c r="I11" i="39"/>
  <c r="H11" i="39"/>
  <c r="G11" i="39"/>
  <c r="N16" i="44"/>
  <c r="M16" i="44"/>
  <c r="L16" i="44"/>
  <c r="H146" i="44"/>
  <c r="K146" i="44" s="1"/>
  <c r="G146" i="44"/>
  <c r="I146" i="44"/>
  <c r="I16" i="44"/>
  <c r="J16" i="44"/>
  <c r="H16" i="44"/>
  <c r="S16" i="43"/>
  <c r="R16" i="43"/>
  <c r="Q16" i="43"/>
  <c r="P16" i="43"/>
  <c r="T16" i="43"/>
  <c r="N16" i="43"/>
  <c r="M16" i="43"/>
  <c r="L16" i="43"/>
  <c r="N146" i="43"/>
  <c r="M146" i="43"/>
  <c r="O146" i="43"/>
  <c r="L146" i="43"/>
  <c r="K11" i="39"/>
  <c r="M11" i="39"/>
  <c r="L11" i="39"/>
  <c r="L129" i="39"/>
  <c r="K129" i="39"/>
  <c r="O129" i="39"/>
  <c r="N129" i="39"/>
  <c r="M129" i="39"/>
  <c r="K118" i="27"/>
  <c r="J118" i="27"/>
  <c r="I118" i="27"/>
  <c r="K48" i="26"/>
  <c r="J48" i="26"/>
  <c r="I48" i="26"/>
  <c r="K90" i="26"/>
  <c r="J90" i="26"/>
  <c r="I90" i="26"/>
  <c r="K132" i="26"/>
  <c r="I132" i="26"/>
  <c r="J132" i="26"/>
  <c r="K76" i="27"/>
  <c r="J76" i="27"/>
  <c r="I76" i="27"/>
  <c r="K20" i="26"/>
  <c r="J20" i="26"/>
  <c r="I20" i="26"/>
  <c r="J90" i="27"/>
  <c r="I90" i="27"/>
  <c r="K90" i="27"/>
  <c r="K62" i="26"/>
  <c r="I62" i="26"/>
  <c r="J62" i="26"/>
  <c r="K104" i="28"/>
  <c r="I104" i="28"/>
  <c r="J104" i="28"/>
  <c r="M104" i="28"/>
  <c r="L104" i="28"/>
  <c r="L91" i="22"/>
  <c r="K91" i="22"/>
  <c r="J91" i="22"/>
  <c r="K35" i="22"/>
  <c r="J35" i="22"/>
  <c r="L35" i="22"/>
  <c r="L77" i="22"/>
  <c r="J77" i="22"/>
  <c r="K77" i="22"/>
  <c r="X21" i="22"/>
  <c r="W21" i="22"/>
  <c r="V21" i="22"/>
  <c r="Y90" i="18"/>
  <c r="X90" i="18"/>
  <c r="Y48" i="18"/>
  <c r="X48" i="18"/>
  <c r="X8" i="18"/>
  <c r="Y8" i="18"/>
  <c r="X120" i="18"/>
  <c r="Y120" i="18"/>
  <c r="K121" i="16"/>
  <c r="J121" i="16"/>
  <c r="I121" i="16"/>
  <c r="J35" i="16"/>
  <c r="I35" i="16"/>
  <c r="K35" i="16"/>
  <c r="Y134" i="18"/>
  <c r="X134" i="18"/>
  <c r="Y36" i="18"/>
  <c r="X36" i="18"/>
  <c r="Y34" i="18"/>
  <c r="X34" i="18"/>
  <c r="Y132" i="18"/>
  <c r="X132" i="18"/>
  <c r="X106" i="18"/>
  <c r="Y106" i="18"/>
  <c r="Y148" i="18"/>
  <c r="X148" i="18"/>
  <c r="K119" i="16"/>
  <c r="J119" i="16"/>
  <c r="I119" i="16"/>
  <c r="K93" i="16"/>
  <c r="J93" i="16"/>
  <c r="I93" i="16"/>
  <c r="K161" i="16"/>
  <c r="J161" i="16"/>
  <c r="I161" i="16"/>
  <c r="K135" i="16"/>
  <c r="J135" i="16"/>
  <c r="I135" i="16"/>
  <c r="I163" i="14"/>
  <c r="J163" i="14"/>
  <c r="X62" i="18"/>
  <c r="Y62" i="18"/>
  <c r="Y64" i="18"/>
  <c r="X64" i="18"/>
  <c r="Y20" i="18"/>
  <c r="X20" i="18"/>
  <c r="Y22" i="18"/>
  <c r="X22" i="18"/>
  <c r="K63" i="17"/>
  <c r="I63" i="17"/>
  <c r="J63" i="17"/>
  <c r="I37" i="17"/>
  <c r="J37" i="17"/>
  <c r="K37" i="17"/>
  <c r="K21" i="17"/>
  <c r="J21" i="17"/>
  <c r="I21" i="17"/>
  <c r="J149" i="17"/>
  <c r="K149" i="17"/>
  <c r="I149" i="17"/>
  <c r="K49" i="17"/>
  <c r="J49" i="17"/>
  <c r="I49" i="17"/>
  <c r="K23" i="17"/>
  <c r="J23" i="17"/>
  <c r="I23" i="17"/>
  <c r="K49" i="16"/>
  <c r="J49" i="16"/>
  <c r="I49" i="16"/>
  <c r="K23" i="16"/>
  <c r="J23" i="16"/>
  <c r="I23" i="16"/>
  <c r="K91" i="16"/>
  <c r="J91" i="16"/>
  <c r="I91" i="16"/>
  <c r="I135" i="14"/>
  <c r="J135" i="14"/>
  <c r="K107" i="17"/>
  <c r="J107" i="17"/>
  <c r="I107" i="17"/>
  <c r="K133" i="16"/>
  <c r="J133" i="16"/>
  <c r="I133" i="16"/>
  <c r="K107" i="16"/>
  <c r="J107" i="16"/>
  <c r="I107" i="16"/>
  <c r="K65" i="16"/>
  <c r="J65" i="16"/>
  <c r="I65" i="16"/>
  <c r="J121" i="14"/>
  <c r="I121" i="14"/>
  <c r="K65" i="17"/>
  <c r="J65" i="17"/>
  <c r="I65" i="17"/>
  <c r="K9" i="17"/>
  <c r="I9" i="17"/>
  <c r="J9" i="17"/>
  <c r="I9" i="16"/>
  <c r="J9" i="16"/>
  <c r="K9" i="16"/>
  <c r="J107" i="14"/>
  <c r="I107" i="14"/>
  <c r="I23" i="14"/>
  <c r="J23" i="14"/>
  <c r="K147" i="17"/>
  <c r="J147" i="17"/>
  <c r="I147" i="17"/>
  <c r="J51" i="14"/>
  <c r="I51" i="14"/>
  <c r="J65" i="14"/>
  <c r="I65" i="14"/>
  <c r="W21" i="17"/>
  <c r="V21" i="17"/>
  <c r="U21" i="17"/>
  <c r="J37" i="14"/>
  <c r="I37" i="14"/>
  <c r="J93" i="14"/>
  <c r="I93" i="14"/>
  <c r="J149" i="14"/>
  <c r="I149" i="14"/>
  <c r="J79" i="14"/>
  <c r="I79" i="14"/>
  <c r="K55" i="12"/>
  <c r="J55" i="12"/>
  <c r="I55" i="12"/>
  <c r="L55" i="12"/>
  <c r="K91" i="17"/>
  <c r="J91" i="17"/>
  <c r="I91" i="17"/>
  <c r="K53" i="12"/>
  <c r="J53" i="12"/>
  <c r="I53" i="12"/>
  <c r="L53" i="12"/>
  <c r="K120" i="3"/>
  <c r="J120" i="3"/>
  <c r="K131" i="3"/>
  <c r="J131" i="3"/>
  <c r="K126" i="3"/>
  <c r="J126" i="3"/>
  <c r="K115" i="3"/>
  <c r="J115" i="3"/>
  <c r="K134" i="3"/>
  <c r="J134" i="3"/>
  <c r="J123" i="3"/>
  <c r="K123" i="3"/>
  <c r="K128" i="3"/>
  <c r="J128" i="3"/>
  <c r="K117" i="3"/>
  <c r="J117" i="3"/>
  <c r="R159" i="18" l="1"/>
  <c r="R38" i="18"/>
  <c r="R65" i="18"/>
  <c r="R82" i="18"/>
  <c r="R61" i="18"/>
  <c r="J124" i="18"/>
  <c r="J75" i="18"/>
  <c r="J82" i="18"/>
  <c r="J13" i="18"/>
  <c r="J127" i="18"/>
  <c r="J32" i="18"/>
  <c r="J136" i="18"/>
  <c r="J107" i="18"/>
  <c r="J41" i="18"/>
  <c r="W18" i="17"/>
  <c r="W12" i="17"/>
  <c r="R27" i="19"/>
  <c r="R30" i="19"/>
  <c r="R42" i="19"/>
  <c r="R43" i="19"/>
  <c r="R44" i="19"/>
  <c r="R45" i="19"/>
  <c r="R46" i="19"/>
  <c r="R48" i="19"/>
  <c r="R52" i="19"/>
  <c r="J53" i="19"/>
  <c r="J54" i="19"/>
  <c r="J55" i="19"/>
  <c r="R83" i="19"/>
  <c r="R88" i="19"/>
  <c r="R98" i="19"/>
  <c r="R100" i="19"/>
  <c r="R101" i="19"/>
  <c r="R102" i="19"/>
  <c r="K144" i="43"/>
  <c r="K140" i="45"/>
  <c r="R114" i="18"/>
  <c r="R71" i="18"/>
  <c r="R37" i="18"/>
  <c r="R122" i="18"/>
  <c r="R53" i="18"/>
  <c r="R101" i="18"/>
  <c r="R143" i="18"/>
  <c r="R10" i="18"/>
  <c r="R109" i="18"/>
  <c r="R24" i="18"/>
  <c r="J97" i="18"/>
  <c r="J28" i="18"/>
  <c r="J55" i="18"/>
  <c r="J66" i="18"/>
  <c r="J93" i="18"/>
  <c r="J151" i="18"/>
  <c r="J89" i="18"/>
  <c r="J122" i="18"/>
  <c r="J12" i="18"/>
  <c r="J74" i="18"/>
  <c r="W12" i="16"/>
  <c r="W15" i="16"/>
  <c r="W14" i="16"/>
  <c r="W19" i="17"/>
  <c r="R11" i="19"/>
  <c r="R12" i="19"/>
  <c r="R13" i="19"/>
  <c r="J15" i="19"/>
  <c r="J16" i="19"/>
  <c r="J17" i="19"/>
  <c r="J18" i="19"/>
  <c r="J19" i="19"/>
  <c r="J20" i="19"/>
  <c r="J24" i="19"/>
  <c r="R34" i="19"/>
  <c r="R54" i="19"/>
  <c r="J59" i="19"/>
  <c r="J66" i="19"/>
  <c r="R67" i="19"/>
  <c r="R68" i="19"/>
  <c r="R69" i="19"/>
  <c r="J70" i="19"/>
  <c r="J71" i="19"/>
  <c r="J72" i="19"/>
  <c r="J73" i="19"/>
  <c r="J74" i="19"/>
  <c r="J75" i="19"/>
  <c r="J80" i="19"/>
  <c r="R86" i="19"/>
  <c r="K139" i="43"/>
  <c r="K138" i="43"/>
  <c r="R138" i="18"/>
  <c r="R97" i="18"/>
  <c r="R28" i="18"/>
  <c r="R116" i="18"/>
  <c r="R47" i="18"/>
  <c r="R150" i="18"/>
  <c r="R96" i="18"/>
  <c r="R27" i="18"/>
  <c r="R125" i="18"/>
  <c r="R79" i="18"/>
  <c r="R73" i="18"/>
  <c r="R67" i="18"/>
  <c r="J159" i="18"/>
  <c r="J88" i="18"/>
  <c r="J19" i="18"/>
  <c r="J29" i="18"/>
  <c r="J100" i="18"/>
  <c r="J73" i="18"/>
  <c r="J47" i="18"/>
  <c r="J58" i="18"/>
  <c r="W10" i="16"/>
  <c r="J10" i="19"/>
  <c r="R17" i="19"/>
  <c r="J25" i="19"/>
  <c r="R38" i="19"/>
  <c r="J42" i="19"/>
  <c r="J48" i="19"/>
  <c r="R53" i="19"/>
  <c r="J56" i="19"/>
  <c r="J57" i="19"/>
  <c r="J58" i="19"/>
  <c r="J60" i="19"/>
  <c r="J61" i="19"/>
  <c r="J62" i="19"/>
  <c r="J81" i="19"/>
  <c r="R94" i="19"/>
  <c r="J100" i="19"/>
  <c r="R54" i="18"/>
  <c r="R100" i="18"/>
  <c r="R127" i="18"/>
  <c r="R74" i="18"/>
  <c r="R131" i="18"/>
  <c r="R12" i="18"/>
  <c r="R108" i="18"/>
  <c r="R39" i="18"/>
  <c r="R158" i="18"/>
  <c r="R99" i="18"/>
  <c r="R157" i="18"/>
  <c r="J45" i="18"/>
  <c r="J113" i="18"/>
  <c r="J44" i="18"/>
  <c r="J125" i="18"/>
  <c r="J24" i="18"/>
  <c r="J83" i="18"/>
  <c r="J14" i="18"/>
  <c r="J38" i="18"/>
  <c r="J70" i="18"/>
  <c r="W20" i="16"/>
  <c r="W11" i="16"/>
  <c r="W15" i="17"/>
  <c r="R14" i="19"/>
  <c r="R15" i="19"/>
  <c r="R16" i="19"/>
  <c r="R18" i="19"/>
  <c r="R20" i="19"/>
  <c r="J26" i="19"/>
  <c r="J27" i="19"/>
  <c r="J46" i="19"/>
  <c r="R55" i="19"/>
  <c r="R70" i="19"/>
  <c r="R72" i="19"/>
  <c r="R73" i="19"/>
  <c r="R74" i="19"/>
  <c r="R75" i="19"/>
  <c r="R76" i="19"/>
  <c r="J82" i="19"/>
  <c r="J98" i="19"/>
  <c r="K141" i="43"/>
  <c r="R88" i="18"/>
  <c r="R19" i="18"/>
  <c r="R31" i="18"/>
  <c r="R70" i="18"/>
  <c r="R110" i="18"/>
  <c r="R126" i="18"/>
  <c r="R57" i="18"/>
  <c r="R72" i="18"/>
  <c r="R30" i="18"/>
  <c r="R66" i="18"/>
  <c r="R14" i="18"/>
  <c r="J17" i="18"/>
  <c r="J123" i="18"/>
  <c r="J80" i="18"/>
  <c r="J11" i="18"/>
  <c r="J87" i="18"/>
  <c r="J149" i="18"/>
  <c r="J61" i="18"/>
  <c r="J152" i="18"/>
  <c r="J117" i="18"/>
  <c r="J79" i="18"/>
  <c r="J101" i="18"/>
  <c r="J84" i="18"/>
  <c r="J15" i="18"/>
  <c r="J140" i="18"/>
  <c r="W17" i="17"/>
  <c r="W10" i="17"/>
  <c r="W16" i="17"/>
  <c r="J12" i="19"/>
  <c r="R24" i="19"/>
  <c r="J31" i="19"/>
  <c r="R39" i="19"/>
  <c r="R40" i="19"/>
  <c r="J43" i="19"/>
  <c r="J44" i="19"/>
  <c r="J45" i="19"/>
  <c r="J47" i="19"/>
  <c r="J52" i="19"/>
  <c r="R80" i="19"/>
  <c r="R82" i="19"/>
  <c r="J94" i="19"/>
  <c r="R95" i="19"/>
  <c r="R96" i="19"/>
  <c r="J99" i="19"/>
  <c r="J101" i="19"/>
  <c r="J102" i="19"/>
  <c r="K143" i="43"/>
  <c r="K139" i="45"/>
  <c r="K142" i="43"/>
  <c r="R45" i="18"/>
  <c r="R15" i="18"/>
  <c r="R107" i="18"/>
  <c r="R58" i="18"/>
  <c r="R124" i="18"/>
  <c r="R75" i="18"/>
  <c r="R93" i="18"/>
  <c r="R136" i="18"/>
  <c r="J108" i="18"/>
  <c r="J39" i="18"/>
  <c r="J18" i="18"/>
  <c r="J109" i="18"/>
  <c r="J150" i="18"/>
  <c r="J67" i="18"/>
  <c r="J81" i="18"/>
  <c r="J65" i="18"/>
  <c r="W19" i="16"/>
  <c r="W20" i="17"/>
  <c r="J11" i="19"/>
  <c r="J13" i="19"/>
  <c r="J29" i="19"/>
  <c r="R41" i="19"/>
  <c r="R47" i="19"/>
  <c r="R56" i="19"/>
  <c r="R57" i="19"/>
  <c r="R58" i="19"/>
  <c r="R59" i="19"/>
  <c r="R60" i="19"/>
  <c r="R61" i="19"/>
  <c r="R62" i="19"/>
  <c r="J67" i="19"/>
  <c r="J68" i="19"/>
  <c r="R97" i="19"/>
  <c r="K137" i="43"/>
  <c r="K145" i="43"/>
  <c r="K57" i="12"/>
  <c r="J57" i="12"/>
  <c r="I57" i="12"/>
  <c r="L57" i="12"/>
  <c r="J70" i="2"/>
  <c r="K70" i="2"/>
  <c r="K71" i="2"/>
  <c r="J71" i="2"/>
  <c r="K68" i="2"/>
  <c r="J68" i="2"/>
  <c r="L72" i="2"/>
  <c r="K72" i="2"/>
  <c r="J72" i="2"/>
  <c r="J69" i="2"/>
  <c r="L69" i="2"/>
  <c r="K69" i="2"/>
  <c r="K17" i="2"/>
  <c r="J17" i="2"/>
  <c r="J18" i="2"/>
  <c r="K18" i="2"/>
  <c r="K129" i="3"/>
  <c r="J129" i="3"/>
  <c r="K118" i="3"/>
  <c r="J118" i="3"/>
  <c r="J44" i="2"/>
  <c r="K44" i="2"/>
  <c r="J45" i="2"/>
  <c r="K45" i="2"/>
  <c r="K42" i="2"/>
  <c r="J42" i="2"/>
  <c r="K43" i="2"/>
  <c r="J43" i="2"/>
  <c r="K46" i="2"/>
  <c r="J46" i="2"/>
  <c r="K113" i="3"/>
  <c r="J113" i="3"/>
  <c r="J124" i="3"/>
  <c r="K124" i="3"/>
  <c r="K121" i="3"/>
  <c r="J121" i="3"/>
  <c r="J132" i="3"/>
  <c r="K132" i="3"/>
  <c r="K127" i="3"/>
  <c r="J127" i="3"/>
  <c r="J116" i="3"/>
  <c r="K116" i="3"/>
  <c r="K130" i="3"/>
  <c r="J130" i="3"/>
  <c r="K119" i="3"/>
  <c r="J119" i="3"/>
  <c r="K114" i="3"/>
  <c r="J114" i="3"/>
  <c r="K125" i="3"/>
  <c r="J125" i="3"/>
  <c r="K122" i="3"/>
  <c r="J122" i="3"/>
  <c r="K133" i="3"/>
  <c r="J133" i="3"/>
  <c r="T23" i="14"/>
  <c r="S23" i="14"/>
  <c r="K197" i="3"/>
  <c r="J197" i="3"/>
  <c r="K186" i="3"/>
  <c r="J186" i="3"/>
  <c r="K187" i="3"/>
  <c r="J187" i="3"/>
  <c r="J198" i="3"/>
  <c r="K198" i="3"/>
  <c r="K188" i="3"/>
  <c r="J188" i="3"/>
  <c r="J199" i="3"/>
  <c r="K199" i="3"/>
  <c r="K189" i="3"/>
  <c r="J189" i="3"/>
  <c r="K200" i="3"/>
  <c r="J200" i="3"/>
  <c r="K201" i="3"/>
  <c r="J201" i="3"/>
  <c r="K190" i="3"/>
  <c r="J190" i="3"/>
  <c r="K202" i="3"/>
  <c r="J202" i="3"/>
  <c r="J191" i="3"/>
  <c r="K191" i="3"/>
  <c r="K203" i="3"/>
  <c r="J203" i="3"/>
  <c r="K192" i="3"/>
  <c r="J192" i="3"/>
  <c r="K204" i="3"/>
  <c r="J204" i="3"/>
  <c r="K193" i="3"/>
  <c r="J193" i="3"/>
  <c r="K205" i="3"/>
  <c r="J205" i="3"/>
  <c r="K194" i="3"/>
  <c r="J194" i="3"/>
  <c r="K195" i="3"/>
  <c r="J195" i="3"/>
  <c r="K206" i="3"/>
  <c r="J206" i="3"/>
  <c r="K196" i="3"/>
  <c r="J196" i="3"/>
  <c r="J207" i="3"/>
  <c r="K207" i="3"/>
  <c r="I90" i="13"/>
  <c r="J90" i="13"/>
  <c r="K90" i="13"/>
  <c r="I132" i="13"/>
  <c r="K132" i="13"/>
  <c r="J132" i="13"/>
  <c r="J62" i="13"/>
  <c r="I62" i="13"/>
  <c r="K62" i="13"/>
  <c r="J20" i="13"/>
  <c r="I20" i="13"/>
  <c r="K20" i="13"/>
  <c r="K104" i="13"/>
  <c r="J104" i="13"/>
  <c r="I104" i="13"/>
  <c r="K146" i="13"/>
  <c r="J146" i="13"/>
  <c r="I146" i="13"/>
  <c r="K34" i="13"/>
  <c r="J34" i="13"/>
  <c r="I34" i="13"/>
  <c r="K160" i="13"/>
  <c r="J160" i="13"/>
  <c r="I160" i="13"/>
  <c r="K118" i="13"/>
  <c r="J118" i="13"/>
  <c r="I118" i="13"/>
  <c r="K48" i="13"/>
  <c r="I48" i="13"/>
  <c r="J48" i="13"/>
  <c r="K76" i="13"/>
  <c r="J76" i="13"/>
  <c r="I76" i="13"/>
  <c r="L54" i="12"/>
  <c r="K54" i="12"/>
  <c r="J54" i="12"/>
  <c r="I54" i="12"/>
  <c r="L56" i="12"/>
  <c r="K56" i="12"/>
  <c r="I56" i="12"/>
  <c r="J56" i="12"/>
  <c r="Q160" i="18"/>
  <c r="R160" i="18"/>
  <c r="R76" i="18"/>
  <c r="Q76" i="18"/>
  <c r="R50" i="18"/>
  <c r="Q50" i="18"/>
  <c r="R148" i="18"/>
  <c r="Q148" i="18"/>
  <c r="R120" i="18"/>
  <c r="Q120" i="18"/>
  <c r="Q34" i="18"/>
  <c r="R34" i="18"/>
  <c r="R8" i="18"/>
  <c r="Q8" i="18"/>
  <c r="R146" i="18"/>
  <c r="Q146" i="18"/>
  <c r="R62" i="18"/>
  <c r="Q62" i="18"/>
  <c r="R36" i="18"/>
  <c r="Q36" i="18"/>
  <c r="R106" i="18"/>
  <c r="Q106" i="18"/>
  <c r="R104" i="18"/>
  <c r="Q104" i="18"/>
  <c r="Q64" i="18"/>
  <c r="R64" i="18"/>
  <c r="Q20" i="18"/>
  <c r="R20" i="18"/>
  <c r="R132" i="18"/>
  <c r="Q132" i="18"/>
  <c r="R22" i="18"/>
  <c r="Q22" i="18"/>
  <c r="R118" i="18"/>
  <c r="Q118" i="18"/>
  <c r="Q78" i="18"/>
  <c r="R78" i="18"/>
  <c r="R90" i="18"/>
  <c r="Q90" i="18"/>
  <c r="R134" i="18"/>
  <c r="Q134" i="18"/>
  <c r="R92" i="18"/>
  <c r="Q92" i="18"/>
  <c r="R48" i="18"/>
  <c r="Q48" i="18"/>
  <c r="J76" i="18"/>
  <c r="I76" i="18"/>
  <c r="I50" i="18"/>
  <c r="J50" i="18"/>
  <c r="J146" i="18"/>
  <c r="I146" i="18"/>
  <c r="J120" i="18"/>
  <c r="I120" i="18"/>
  <c r="I34" i="18"/>
  <c r="J34" i="18"/>
  <c r="J8" i="18"/>
  <c r="I8" i="18"/>
  <c r="J62" i="18"/>
  <c r="I62" i="18"/>
  <c r="J36" i="18"/>
  <c r="I36" i="18"/>
  <c r="J132" i="18"/>
  <c r="I132" i="18"/>
  <c r="J22" i="18"/>
  <c r="I22" i="18"/>
  <c r="J90" i="18"/>
  <c r="I90" i="18"/>
  <c r="J148" i="18"/>
  <c r="I148" i="18"/>
  <c r="J134" i="18"/>
  <c r="I134" i="18"/>
  <c r="J92" i="18"/>
  <c r="I92" i="18"/>
  <c r="J48" i="18"/>
  <c r="I48" i="18"/>
  <c r="J160" i="18"/>
  <c r="I160" i="18"/>
  <c r="I118" i="18"/>
  <c r="J118" i="18"/>
  <c r="I78" i="18"/>
  <c r="J78" i="18"/>
  <c r="I64" i="18"/>
  <c r="J64" i="18"/>
  <c r="I20" i="18"/>
  <c r="J20" i="18"/>
  <c r="J106" i="18"/>
  <c r="I106" i="18"/>
  <c r="U20" i="13"/>
  <c r="V20" i="13"/>
  <c r="W20" i="13"/>
  <c r="W9" i="16"/>
  <c r="V9" i="16"/>
  <c r="U9" i="16"/>
  <c r="V21" i="16"/>
  <c r="U21" i="16"/>
  <c r="W21" i="16"/>
  <c r="J104" i="18"/>
  <c r="I104" i="18"/>
  <c r="M161" i="15"/>
  <c r="I161" i="15"/>
  <c r="L161" i="15"/>
  <c r="K161" i="15"/>
  <c r="J161" i="15"/>
  <c r="M49" i="15"/>
  <c r="L49" i="15"/>
  <c r="K49" i="15"/>
  <c r="J49" i="15"/>
  <c r="I49" i="15"/>
  <c r="I63" i="15"/>
  <c r="K63" i="15"/>
  <c r="J63" i="15"/>
  <c r="L63" i="15"/>
  <c r="M63" i="15"/>
  <c r="K91" i="15"/>
  <c r="J91" i="15"/>
  <c r="L91" i="15"/>
  <c r="M91" i="15"/>
  <c r="I91" i="15"/>
  <c r="L147" i="15"/>
  <c r="J147" i="15"/>
  <c r="I147" i="15"/>
  <c r="M147" i="15"/>
  <c r="K147" i="15"/>
  <c r="M133" i="15"/>
  <c r="K133" i="15"/>
  <c r="L133" i="15"/>
  <c r="J133" i="15"/>
  <c r="I133" i="15"/>
  <c r="M119" i="15"/>
  <c r="L119" i="15"/>
  <c r="J119" i="15"/>
  <c r="K119" i="15"/>
  <c r="I119" i="15"/>
  <c r="M35" i="15"/>
  <c r="L35" i="15"/>
  <c r="K35" i="15"/>
  <c r="I35" i="15"/>
  <c r="J35" i="15"/>
  <c r="L105" i="15"/>
  <c r="K105" i="15"/>
  <c r="I105" i="15"/>
  <c r="M105" i="15"/>
  <c r="J105" i="15"/>
  <c r="J77" i="15"/>
  <c r="I77" i="15"/>
  <c r="M77" i="15"/>
  <c r="L77" i="15"/>
  <c r="K77" i="15"/>
  <c r="K21" i="15"/>
  <c r="J21" i="15"/>
  <c r="I21" i="15"/>
  <c r="M21" i="15"/>
  <c r="L21" i="15"/>
  <c r="W21" i="15"/>
  <c r="X21" i="15"/>
  <c r="Y21" i="15"/>
  <c r="W9" i="17"/>
  <c r="V9" i="17"/>
  <c r="U9" i="17"/>
  <c r="R22" i="21"/>
  <c r="Q22" i="21"/>
  <c r="H134" i="21"/>
  <c r="I134" i="21"/>
  <c r="I162" i="21"/>
  <c r="H162" i="21"/>
  <c r="I50" i="21"/>
  <c r="H50" i="21"/>
  <c r="H120" i="21"/>
  <c r="I120" i="21"/>
  <c r="I106" i="21"/>
  <c r="H106" i="21"/>
  <c r="H92" i="21"/>
  <c r="I92" i="21"/>
  <c r="I78" i="21"/>
  <c r="H78" i="21"/>
  <c r="I64" i="21"/>
  <c r="H64" i="21"/>
  <c r="I148" i="21"/>
  <c r="H148" i="21"/>
  <c r="I36" i="21"/>
  <c r="H36" i="21"/>
  <c r="H22" i="21"/>
  <c r="I22" i="21"/>
  <c r="K51" i="16"/>
  <c r="J51" i="16"/>
  <c r="I51" i="16"/>
  <c r="K77" i="16"/>
  <c r="J77" i="16"/>
  <c r="I77" i="16"/>
  <c r="K93" i="17"/>
  <c r="J93" i="17"/>
  <c r="I93" i="17"/>
  <c r="J119" i="17"/>
  <c r="I119" i="17"/>
  <c r="K119" i="17"/>
  <c r="J147" i="16"/>
  <c r="I147" i="16"/>
  <c r="K147" i="16"/>
  <c r="I161" i="17"/>
  <c r="K161" i="17"/>
  <c r="J161" i="17"/>
  <c r="I135" i="17"/>
  <c r="J135" i="17"/>
  <c r="K135" i="17"/>
  <c r="K51" i="17"/>
  <c r="J51" i="17"/>
  <c r="I51" i="17"/>
  <c r="J77" i="17"/>
  <c r="I77" i="17"/>
  <c r="K77" i="17"/>
  <c r="J121" i="17"/>
  <c r="I121" i="17"/>
  <c r="K121" i="17"/>
  <c r="J133" i="17"/>
  <c r="I133" i="17"/>
  <c r="K133" i="17"/>
  <c r="J79" i="16"/>
  <c r="I79" i="16"/>
  <c r="K79" i="16"/>
  <c r="I105" i="16"/>
  <c r="K105" i="16"/>
  <c r="J105" i="16"/>
  <c r="I35" i="17"/>
  <c r="K35" i="17"/>
  <c r="J35" i="17"/>
  <c r="K21" i="16"/>
  <c r="J21" i="16"/>
  <c r="I21" i="16"/>
  <c r="I37" i="16"/>
  <c r="K37" i="16"/>
  <c r="J37" i="16"/>
  <c r="K63" i="16"/>
  <c r="I63" i="16"/>
  <c r="J63" i="16"/>
  <c r="I149" i="16"/>
  <c r="K149" i="16"/>
  <c r="J149" i="16"/>
  <c r="I79" i="17"/>
  <c r="J79" i="17"/>
  <c r="K79" i="17"/>
  <c r="I105" i="17"/>
  <c r="J105" i="17"/>
  <c r="K105" i="17"/>
  <c r="Y78" i="18"/>
  <c r="X78" i="18"/>
  <c r="Y104" i="18"/>
  <c r="X104" i="18"/>
  <c r="X50" i="18"/>
  <c r="Y50" i="18"/>
  <c r="X76" i="18"/>
  <c r="Y76" i="18"/>
  <c r="X160" i="18"/>
  <c r="Y160" i="18"/>
  <c r="Y146" i="18"/>
  <c r="X146" i="18"/>
  <c r="Y92" i="18"/>
  <c r="X92" i="18"/>
  <c r="Y118" i="18"/>
  <c r="X118" i="18"/>
  <c r="L133" i="22"/>
  <c r="J133" i="22"/>
  <c r="K133" i="22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U9" i="19"/>
  <c r="U21" i="19"/>
  <c r="U23" i="19"/>
  <c r="Z24" i="19"/>
  <c r="U35" i="19"/>
  <c r="Z35" i="19" s="1"/>
  <c r="U37" i="19"/>
  <c r="Z37" i="19" s="1"/>
  <c r="U49" i="19"/>
  <c r="U51" i="19"/>
  <c r="Z52" i="19"/>
  <c r="U63" i="19"/>
  <c r="Z63" i="19" s="1"/>
  <c r="U65" i="19"/>
  <c r="Z65" i="19" s="1"/>
  <c r="U77" i="19"/>
  <c r="U79" i="19"/>
  <c r="Z80" i="19"/>
  <c r="U91" i="19"/>
  <c r="Z91" i="19" s="1"/>
  <c r="U93" i="19"/>
  <c r="Z93" i="19" s="1"/>
  <c r="U105" i="19"/>
  <c r="U107" i="19"/>
  <c r="Z108" i="19"/>
  <c r="U119" i="19"/>
  <c r="Z119" i="19" s="1"/>
  <c r="U121" i="19"/>
  <c r="Z121" i="19" s="1"/>
  <c r="U133" i="19"/>
  <c r="U135" i="19"/>
  <c r="Z136" i="19"/>
  <c r="U147" i="19"/>
  <c r="Z147" i="19" s="1"/>
  <c r="U149" i="19"/>
  <c r="Z149" i="19" s="1"/>
  <c r="U161" i="19"/>
  <c r="L119" i="22"/>
  <c r="K119" i="22"/>
  <c r="J119" i="22"/>
  <c r="L63" i="22"/>
  <c r="K63" i="22"/>
  <c r="J63" i="22"/>
  <c r="K161" i="22"/>
  <c r="J161" i="22"/>
  <c r="L161" i="22"/>
  <c r="K105" i="22"/>
  <c r="J105" i="22"/>
  <c r="L105" i="22"/>
  <c r="K49" i="22"/>
  <c r="L49" i="22"/>
  <c r="J49" i="22"/>
  <c r="L21" i="22"/>
  <c r="K21" i="22"/>
  <c r="J21" i="22"/>
  <c r="L147" i="22"/>
  <c r="K147" i="22"/>
  <c r="J147" i="22"/>
  <c r="H161" i="19"/>
  <c r="J161" i="19"/>
  <c r="J149" i="19"/>
  <c r="H149" i="19"/>
  <c r="J147" i="19"/>
  <c r="H147" i="19"/>
  <c r="H135" i="19"/>
  <c r="J135" i="19"/>
  <c r="J133" i="19"/>
  <c r="H133" i="19"/>
  <c r="J121" i="19"/>
  <c r="H121" i="19"/>
  <c r="J119" i="19"/>
  <c r="H119" i="19"/>
  <c r="J107" i="19"/>
  <c r="H107" i="19"/>
  <c r="R161" i="19"/>
  <c r="P161" i="19"/>
  <c r="P149" i="19"/>
  <c r="R149" i="19"/>
  <c r="R147" i="19"/>
  <c r="P147" i="19"/>
  <c r="R135" i="19"/>
  <c r="P135" i="19"/>
  <c r="R133" i="19"/>
  <c r="P133" i="19"/>
  <c r="P121" i="19"/>
  <c r="R121" i="19"/>
  <c r="R119" i="19"/>
  <c r="P119" i="19"/>
  <c r="P107" i="19"/>
  <c r="R107" i="19"/>
  <c r="X161" i="19"/>
  <c r="X149" i="19"/>
  <c r="X147" i="19"/>
  <c r="X135" i="19"/>
  <c r="X133" i="19"/>
  <c r="X121" i="19"/>
  <c r="X119" i="19"/>
  <c r="X107" i="19"/>
  <c r="J9" i="19"/>
  <c r="H9" i="19"/>
  <c r="R9" i="19"/>
  <c r="P9" i="19"/>
  <c r="X9" i="19"/>
  <c r="J21" i="19"/>
  <c r="H21" i="19"/>
  <c r="R21" i="19"/>
  <c r="P21" i="19"/>
  <c r="X21" i="19"/>
  <c r="J23" i="19"/>
  <c r="H23" i="19"/>
  <c r="R23" i="19"/>
  <c r="P23" i="19"/>
  <c r="X23" i="19"/>
  <c r="J35" i="19"/>
  <c r="H35" i="19"/>
  <c r="R35" i="19"/>
  <c r="P35" i="19"/>
  <c r="X35" i="19"/>
  <c r="J37" i="19"/>
  <c r="H37" i="19"/>
  <c r="P37" i="19"/>
  <c r="R37" i="19"/>
  <c r="X37" i="19"/>
  <c r="J49" i="19"/>
  <c r="H49" i="19"/>
  <c r="R49" i="19"/>
  <c r="P49" i="19"/>
  <c r="X49" i="19"/>
  <c r="J51" i="19"/>
  <c r="H51" i="19"/>
  <c r="R51" i="19"/>
  <c r="P51" i="19"/>
  <c r="X51" i="19"/>
  <c r="H63" i="19"/>
  <c r="J63" i="19"/>
  <c r="R63" i="19"/>
  <c r="P63" i="19"/>
  <c r="X63" i="19"/>
  <c r="J65" i="19"/>
  <c r="H65" i="19"/>
  <c r="P65" i="19"/>
  <c r="R65" i="19"/>
  <c r="X65" i="19"/>
  <c r="J77" i="19"/>
  <c r="H77" i="19"/>
  <c r="R77" i="19"/>
  <c r="P77" i="19"/>
  <c r="X77" i="19"/>
  <c r="J79" i="19"/>
  <c r="H79" i="19"/>
  <c r="R79" i="19"/>
  <c r="P79" i="19"/>
  <c r="X79" i="19"/>
  <c r="J91" i="19"/>
  <c r="H91" i="19"/>
  <c r="R91" i="19"/>
  <c r="P91" i="19"/>
  <c r="X91" i="19"/>
  <c r="J93" i="19"/>
  <c r="H93" i="19"/>
  <c r="R93" i="19"/>
  <c r="P93" i="19"/>
  <c r="X93" i="19"/>
  <c r="J105" i="19"/>
  <c r="H105" i="19"/>
  <c r="P105" i="19"/>
  <c r="R105" i="19"/>
  <c r="X105" i="19"/>
  <c r="M20" i="28"/>
  <c r="I20" i="28"/>
  <c r="K20" i="28"/>
  <c r="J20" i="28"/>
  <c r="L20" i="28"/>
  <c r="L118" i="28"/>
  <c r="M118" i="28"/>
  <c r="K118" i="28"/>
  <c r="J118" i="28"/>
  <c r="I118" i="28"/>
  <c r="M160" i="28"/>
  <c r="L160" i="28"/>
  <c r="K160" i="28"/>
  <c r="J160" i="28"/>
  <c r="I160" i="28"/>
  <c r="J48" i="28"/>
  <c r="I48" i="28"/>
  <c r="K48" i="28"/>
  <c r="M48" i="28"/>
  <c r="L48" i="28"/>
  <c r="K62" i="28"/>
  <c r="J62" i="28"/>
  <c r="I62" i="28"/>
  <c r="L62" i="28"/>
  <c r="M62" i="28"/>
  <c r="I34" i="28"/>
  <c r="J34" i="28"/>
  <c r="M34" i="28"/>
  <c r="L34" i="28"/>
  <c r="K34" i="28"/>
  <c r="M132" i="28"/>
  <c r="L132" i="28"/>
  <c r="K132" i="28"/>
  <c r="J132" i="28"/>
  <c r="I132" i="28"/>
  <c r="J146" i="28"/>
  <c r="I146" i="28"/>
  <c r="M146" i="28"/>
  <c r="K146" i="28"/>
  <c r="L146" i="28"/>
  <c r="M90" i="28"/>
  <c r="L90" i="28"/>
  <c r="K90" i="28"/>
  <c r="J90" i="28"/>
  <c r="I90" i="28"/>
  <c r="L76" i="28"/>
  <c r="K76" i="28"/>
  <c r="J76" i="28"/>
  <c r="I76" i="28"/>
  <c r="M76" i="28"/>
  <c r="K118" i="26"/>
  <c r="J118" i="26"/>
  <c r="I118" i="26"/>
  <c r="J76" i="26"/>
  <c r="I76" i="26"/>
  <c r="K76" i="26"/>
  <c r="K34" i="27"/>
  <c r="J34" i="27"/>
  <c r="I34" i="27"/>
  <c r="K48" i="27"/>
  <c r="J48" i="27"/>
  <c r="I48" i="27"/>
  <c r="I34" i="26"/>
  <c r="J34" i="26"/>
  <c r="K34" i="26"/>
  <c r="K146" i="26"/>
  <c r="J146" i="26"/>
  <c r="I146" i="26"/>
  <c r="K146" i="27"/>
  <c r="J146" i="27"/>
  <c r="I146" i="27"/>
  <c r="I160" i="27"/>
  <c r="K160" i="27"/>
  <c r="J160" i="27"/>
  <c r="K104" i="26"/>
  <c r="J104" i="26"/>
  <c r="I104" i="26"/>
  <c r="J160" i="26"/>
  <c r="I160" i="26"/>
  <c r="K160" i="26"/>
  <c r="J132" i="27"/>
  <c r="I132" i="27"/>
  <c r="K132" i="27"/>
  <c r="K20" i="27"/>
  <c r="J20" i="27"/>
  <c r="I20" i="27"/>
  <c r="I62" i="27"/>
  <c r="K62" i="27"/>
  <c r="J62" i="27"/>
  <c r="J104" i="27"/>
  <c r="I104" i="27"/>
  <c r="K104" i="27"/>
  <c r="I129" i="39"/>
  <c r="H129" i="39"/>
  <c r="G129" i="39"/>
  <c r="M146" i="44"/>
  <c r="N146" i="44"/>
  <c r="O146" i="44"/>
  <c r="L146" i="44"/>
  <c r="L146" i="45"/>
  <c r="O146" i="45"/>
  <c r="N146" i="45"/>
  <c r="M146" i="45"/>
  <c r="I146" i="43"/>
  <c r="G146" i="43"/>
  <c r="H146" i="43"/>
  <c r="K146" i="43" s="1"/>
  <c r="I16" i="43"/>
  <c r="H16" i="43"/>
  <c r="J16" i="43"/>
  <c r="I146" i="45"/>
  <c r="H146" i="45"/>
  <c r="K146" i="45" s="1"/>
  <c r="G146" i="45"/>
  <c r="Z9" i="19" l="1"/>
  <c r="Z158" i="19"/>
  <c r="Z145" i="19"/>
  <c r="Z132" i="19"/>
  <c r="Z123" i="19"/>
  <c r="Z110" i="19"/>
  <c r="Z98" i="19"/>
  <c r="Z85" i="19"/>
  <c r="Z72" i="19"/>
  <c r="Z59" i="19"/>
  <c r="Z46" i="19"/>
  <c r="Z33" i="19"/>
  <c r="Z20" i="19"/>
  <c r="Z11" i="19"/>
  <c r="Z112" i="19"/>
  <c r="Z25" i="19"/>
  <c r="Z157" i="19"/>
  <c r="Z144" i="19"/>
  <c r="Z131" i="19"/>
  <c r="Z118" i="19"/>
  <c r="Z109" i="19"/>
  <c r="Z96" i="19"/>
  <c r="Z84" i="19"/>
  <c r="Z71" i="19"/>
  <c r="Z58" i="19"/>
  <c r="Z45" i="19"/>
  <c r="Z32" i="19"/>
  <c r="Z19" i="19"/>
  <c r="Z146" i="19"/>
  <c r="Z86" i="19"/>
  <c r="Z47" i="19"/>
  <c r="Z156" i="19"/>
  <c r="Z143" i="19"/>
  <c r="Z130" i="19"/>
  <c r="Z117" i="19"/>
  <c r="Z104" i="19"/>
  <c r="Z95" i="19"/>
  <c r="Z82" i="19"/>
  <c r="Z70" i="19"/>
  <c r="Z57" i="19"/>
  <c r="Z44" i="19"/>
  <c r="Z31" i="19"/>
  <c r="Z18" i="19"/>
  <c r="Z155" i="19"/>
  <c r="Z142" i="19"/>
  <c r="Z129" i="19"/>
  <c r="Z116" i="19"/>
  <c r="Z103" i="19"/>
  <c r="Z90" i="19"/>
  <c r="Z81" i="19"/>
  <c r="Z68" i="19"/>
  <c r="Z56" i="19"/>
  <c r="Z43" i="19"/>
  <c r="Z30" i="19"/>
  <c r="Z17" i="19"/>
  <c r="Z124" i="19"/>
  <c r="Z154" i="19"/>
  <c r="Z141" i="19"/>
  <c r="Z128" i="19"/>
  <c r="Z115" i="19"/>
  <c r="Z102" i="19"/>
  <c r="Z89" i="19"/>
  <c r="Z76" i="19"/>
  <c r="Z67" i="19"/>
  <c r="Z54" i="19"/>
  <c r="Z42" i="19"/>
  <c r="Z29" i="19"/>
  <c r="Z16" i="19"/>
  <c r="Z159" i="19"/>
  <c r="Z99" i="19"/>
  <c r="Z60" i="19"/>
  <c r="Z12" i="19"/>
  <c r="Z152" i="19"/>
  <c r="Z140" i="19"/>
  <c r="Z127" i="19"/>
  <c r="Z114" i="19"/>
  <c r="Z101" i="19"/>
  <c r="Z88" i="19"/>
  <c r="Z75" i="19"/>
  <c r="Z62" i="19"/>
  <c r="Z53" i="19"/>
  <c r="Z40" i="19"/>
  <c r="Z28" i="19"/>
  <c r="Z15" i="19"/>
  <c r="Z160" i="19"/>
  <c r="Z151" i="19"/>
  <c r="Z138" i="19"/>
  <c r="Z126" i="19"/>
  <c r="Z113" i="19"/>
  <c r="Z100" i="19"/>
  <c r="Z87" i="19"/>
  <c r="Z74" i="19"/>
  <c r="Z61" i="19"/>
  <c r="Z48" i="19"/>
  <c r="Z39" i="19"/>
  <c r="Z26" i="19"/>
  <c r="Z14" i="19"/>
  <c r="Z137" i="19"/>
  <c r="Z73" i="19"/>
  <c r="Z34" i="19"/>
  <c r="Z139" i="19"/>
  <c r="Z111" i="19"/>
  <c r="Z83" i="19"/>
  <c r="Z55" i="19"/>
  <c r="Z27" i="19"/>
  <c r="Z135" i="19"/>
  <c r="Z107" i="19"/>
  <c r="Z79" i="19"/>
  <c r="Z51" i="19"/>
  <c r="Z23" i="19"/>
  <c r="Z153" i="19"/>
  <c r="Z125" i="19"/>
  <c r="Z97" i="19"/>
  <c r="Z69" i="19"/>
  <c r="Z41" i="19"/>
  <c r="Z13" i="19"/>
  <c r="Z161" i="19"/>
  <c r="Z133" i="19"/>
  <c r="Z105" i="19"/>
  <c r="Z77" i="19"/>
  <c r="Z49" i="19"/>
  <c r="Z21" i="19"/>
  <c r="Z150" i="19"/>
  <c r="Z122" i="19"/>
  <c r="Z94" i="19"/>
  <c r="Z66" i="19"/>
  <c r="Z38" i="19"/>
  <c r="Z10" i="19"/>
  <c r="S161" i="19"/>
  <c r="Y161" i="19" s="1"/>
  <c r="S135" i="19"/>
  <c r="Y135" i="19" s="1"/>
  <c r="S119" i="19"/>
  <c r="Y119" i="19" s="1"/>
  <c r="S105" i="19"/>
  <c r="Y105" i="19" s="1"/>
  <c r="S79" i="19"/>
  <c r="Y79" i="19" s="1"/>
  <c r="S77" i="19"/>
  <c r="Y77" i="19" s="1"/>
  <c r="S51" i="19"/>
  <c r="Y51" i="19" s="1"/>
  <c r="S49" i="19"/>
  <c r="Y49" i="19" s="1"/>
  <c r="S23" i="19"/>
  <c r="Y23" i="19" s="1"/>
  <c r="S21" i="19"/>
  <c r="Y21" i="19" s="1"/>
  <c r="S63" i="19"/>
  <c r="Y63" i="19" s="1"/>
  <c r="S37" i="19"/>
  <c r="Y37" i="19" s="1"/>
  <c r="Y7" i="19"/>
  <c r="S149" i="19"/>
  <c r="Y149" i="19" s="1"/>
  <c r="S93" i="19"/>
  <c r="Y93" i="19" s="1"/>
  <c r="S133" i="19"/>
  <c r="Y133" i="19" s="1"/>
  <c r="S35" i="19"/>
  <c r="Y35" i="19" s="1"/>
  <c r="S9" i="19"/>
  <c r="Y9" i="19" s="1"/>
  <c r="S147" i="19"/>
  <c r="Y147" i="19" s="1"/>
  <c r="S121" i="19"/>
  <c r="Y121" i="19" s="1"/>
  <c r="S91" i="19"/>
  <c r="Y91" i="19" s="1"/>
  <c r="S65" i="19"/>
  <c r="Y65" i="19" s="1"/>
  <c r="S107" i="19"/>
  <c r="Y107" i="19" s="1"/>
  <c r="K147" i="19"/>
  <c r="Q147" i="19" s="1"/>
  <c r="K121" i="19"/>
  <c r="Q121" i="19" s="1"/>
  <c r="K149" i="19"/>
  <c r="Q149" i="19" s="1"/>
  <c r="K161" i="19"/>
  <c r="Q161" i="19" s="1"/>
  <c r="K107" i="19"/>
  <c r="Q107" i="19" s="1"/>
  <c r="K93" i="19"/>
  <c r="Q93" i="19" s="1"/>
  <c r="K91" i="19"/>
  <c r="Q91" i="19" s="1"/>
  <c r="K65" i="19"/>
  <c r="Q65" i="19" s="1"/>
  <c r="K63" i="19"/>
  <c r="Q63" i="19" s="1"/>
  <c r="K37" i="19"/>
  <c r="Q37" i="19" s="1"/>
  <c r="K35" i="19"/>
  <c r="Q35" i="19" s="1"/>
  <c r="K9" i="19"/>
  <c r="Q9" i="19" s="1"/>
  <c r="Q7" i="19"/>
  <c r="K135" i="19"/>
  <c r="Q135" i="19" s="1"/>
  <c r="K77" i="19"/>
  <c r="Q77" i="19" s="1"/>
  <c r="K51" i="19"/>
  <c r="Q51" i="19" s="1"/>
  <c r="K119" i="19"/>
  <c r="Q119" i="19" s="1"/>
  <c r="K105" i="19"/>
  <c r="Q105" i="19" s="1"/>
  <c r="K79" i="19"/>
  <c r="Q79" i="19" s="1"/>
  <c r="K23" i="19"/>
  <c r="Q23" i="19" s="1"/>
  <c r="K21" i="19"/>
  <c r="Q21" i="19" s="1"/>
  <c r="K133" i="19"/>
  <c r="Q133" i="19" s="1"/>
  <c r="K49" i="19"/>
  <c r="Q49" i="19" s="1"/>
  <c r="C149" i="19"/>
  <c r="I149" i="19" s="1"/>
  <c r="C133" i="19"/>
  <c r="I133" i="19" s="1"/>
  <c r="C107" i="19"/>
  <c r="I107" i="19" s="1"/>
  <c r="C161" i="19"/>
  <c r="I161" i="19" s="1"/>
  <c r="C135" i="19"/>
  <c r="I135" i="19" s="1"/>
  <c r="C121" i="19"/>
  <c r="I121" i="19" s="1"/>
  <c r="C119" i="19"/>
  <c r="I119" i="19" s="1"/>
  <c r="I7" i="19"/>
  <c r="C105" i="19"/>
  <c r="I105" i="19" s="1"/>
  <c r="C79" i="19"/>
  <c r="I79" i="19" s="1"/>
  <c r="C77" i="19"/>
  <c r="I77" i="19" s="1"/>
  <c r="C51" i="19"/>
  <c r="I51" i="19" s="1"/>
  <c r="C49" i="19"/>
  <c r="I49" i="19" s="1"/>
  <c r="C23" i="19"/>
  <c r="I23" i="19" s="1"/>
  <c r="C21" i="19"/>
  <c r="I21" i="19" s="1"/>
  <c r="C147" i="19"/>
  <c r="I147" i="19" s="1"/>
  <c r="C35" i="19"/>
  <c r="I35" i="19" s="1"/>
  <c r="C9" i="19"/>
  <c r="I9" i="19" s="1"/>
  <c r="C91" i="19"/>
  <c r="I91" i="19" s="1"/>
  <c r="C65" i="19"/>
  <c r="I65" i="19" s="1"/>
  <c r="C63" i="19"/>
  <c r="I63" i="19" s="1"/>
  <c r="C37" i="19"/>
  <c r="I37" i="19" s="1"/>
  <c r="C93" i="19"/>
  <c r="I93" i="19" s="1"/>
</calcChain>
</file>

<file path=xl/sharedStrings.xml><?xml version="1.0" encoding="utf-8"?>
<sst xmlns="http://schemas.openxmlformats.org/spreadsheetml/2006/main" count="5715" uniqueCount="313">
  <si>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</si>
  <si>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</si>
  <si>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</si>
  <si>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</si>
  <si>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</si>
  <si>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</si>
  <si>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</si>
  <si>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</si>
  <si>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</si>
  <si>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</si>
  <si>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</si>
  <si>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</si>
  <si>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</si>
  <si>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</si>
  <si>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</si>
  <si>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</si>
  <si>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</si>
  <si>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</si>
  <si>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</si>
  <si>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</si>
  <si>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</si>
  <si>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</si>
  <si>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</si>
  <si>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</si>
  <si>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</si>
  <si>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</si>
  <si>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</si>
  <si>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</si>
  <si>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</si>
  <si>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</si>
  <si>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</si>
  <si>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</si>
  <si>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</si>
  <si>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</si>
  <si>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</si>
  <si>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</si>
  <si>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</si>
  <si>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</si>
  <si>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</si>
  <si>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</si>
  <si>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</si>
  <si>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</si>
  <si>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</si>
  <si>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</si>
  <si>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</si>
  <si>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</si>
  <si>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</si>
  <si>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</si>
  <si>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</si>
  <si>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</si>
  <si>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</si>
  <si>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</si>
  <si>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</si>
  <si>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</si>
  <si>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</si>
  <si>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</si>
  <si>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</si>
  <si>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</si>
  <si>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</si>
  <si>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</si>
  <si>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</si>
  <si>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</si>
  <si>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</si>
  <si>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</si>
  <si>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</si>
  <si>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</si>
  <si>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</si>
  <si>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</si>
  <si>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</si>
  <si>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</si>
  <si>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</si>
  <si>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</si>
  <si>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</si>
  <si>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</si>
  <si>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</si>
  <si>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</si>
  <si>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</si>
  <si>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</si>
  <si>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</si>
  <si>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</si>
  <si>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</si>
  <si>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</si>
  <si>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</si>
  <si>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</si>
  <si>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</si>
  <si>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</si>
  <si>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</si>
  <si>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</si>
  <si>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</si>
  <si>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</si>
  <si>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</si>
  <si>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</si>
  <si>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</si>
  <si>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</si>
  <si>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</si>
  <si>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</si>
  <si>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</si>
  <si>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</si>
  <si>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</si>
  <si>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</si>
  <si>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</si>
  <si>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</si>
  <si>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</si>
  <si>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</si>
  <si>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</si>
  <si>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</si>
  <si>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</si>
  <si>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</si>
  <si>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</si>
  <si>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</si>
  <si>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</si>
  <si>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</si>
  <si>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</si>
  <si>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</si>
  <si>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</si>
  <si>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</si>
  <si>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</si>
  <si>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</si>
  <si>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</si>
  <si>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</si>
  <si>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</si>
  <si>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</si>
  <si>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</si>
  <si>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</si>
  <si>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</si>
  <si>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</si>
  <si>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</si>
  <si>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</si>
  <si>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</si>
  <si>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</si>
  <si>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</si>
  <si>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</si>
  <si>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</si>
  <si>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</si>
  <si>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</si>
  <si>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</si>
  <si>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</si>
  <si>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</si>
  <si>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</si>
  <si>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</si>
  <si>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</si>
  <si>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</si>
  <si>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</si>
  <si>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</si>
  <si>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</si>
  <si>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</si>
  <si>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</si>
  <si>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</si>
  <si>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</si>
  <si>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</si>
  <si>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</si>
  <si>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</si>
  <si>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</si>
  <si>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</si>
  <si>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</si>
  <si>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</si>
  <si>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</si>
  <si>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</si>
  <si>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</si>
  <si>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</si>
  <si>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</si>
  <si>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</si>
  <si>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</si>
  <si>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</si>
  <si>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</si>
  <si>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</si>
  <si>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</si>
  <si>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</si>
  <si>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</si>
  <si>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</si>
  <si>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</si>
  <si>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</si>
  <si>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</si>
  <si>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</si>
  <si>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</si>
  <si>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</si>
  <si>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</si>
  <si>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</si>
  <si>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</si>
  <si>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</si>
  <si>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</si>
  <si>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</si>
  <si>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</si>
  <si>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</si>
  <si>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</si>
  <si>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</si>
  <si>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</si>
  <si>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</si>
  <si>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</si>
  <si>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</si>
  <si>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</si>
  <si>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</si>
  <si>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</si>
  <si>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</si>
  <si>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</si>
  <si>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</si>
  <si>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</si>
  <si>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</si>
  <si>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</si>
  <si>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</si>
  <si>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</si>
  <si>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</si>
  <si>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</si>
  <si>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</si>
  <si>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</si>
  <si>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</si>
  <si>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</si>
  <si>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</si>
  <si>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</si>
  <si>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2025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</si>
  <si>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</si>
  <si>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</si>
  <si>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</si>
  <si>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</si>
  <si>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</si>
  <si>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</si>
  <si>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</si>
  <si>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</si>
  <si>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</si>
  <si>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</si>
  <si>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</si>
  <si>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</si>
  <si>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</si>
  <si>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</si>
  <si>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agosto 2021</t>
  </si>
  <si>
    <t>agosto 2022</t>
  </si>
  <si>
    <t>agosto 2023</t>
  </si>
  <si>
    <t>agosto 2024</t>
  </si>
  <si>
    <t>agosto 2025</t>
  </si>
  <si>
    <t>-</t>
  </si>
  <si>
    <t>acumulado a agosto 2021</t>
  </si>
  <si>
    <t>acumulado a agosto 2022</t>
  </si>
  <si>
    <t>acumulado a agosto 2023</t>
  </si>
  <si>
    <t>acumulado a agosto 2024</t>
  </si>
  <si>
    <t>acumulado a agosto 2025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</si>
  <si>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</si>
  <si>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</si>
  <si>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</si>
  <si>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</si>
  <si>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</si>
  <si>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</si>
  <si>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</si>
  <si>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</si>
  <si>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</si>
  <si>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</si>
  <si>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</si>
  <si>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</si>
  <si>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</si>
  <si>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</si>
  <si>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</si>
  <si>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</si>
  <si>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</si>
  <si>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</si>
  <si>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</si>
  <si>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</si>
  <si>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</si>
  <si>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acumulado a agosto 2020</t>
  </si>
  <si>
    <t>agosto 2020</t>
  </si>
  <si>
    <t>Viajeros entrados en los establecimientos alojativos de Santa Cruz de Tenerife según lugar de residencia (hotel + apartamento)</t>
  </si>
  <si>
    <t>acumulado agosto 2020</t>
  </si>
  <si>
    <t>acumulado agosto 2021</t>
  </si>
  <si>
    <t>acumulado agosto 2022</t>
  </si>
  <si>
    <t>acumulado agosto 2023</t>
  </si>
  <si>
    <t>acumulado agosto 2024</t>
  </si>
  <si>
    <t>acumulado agosto 2025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</si>
  <si>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</si>
  <si>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</si>
  <si>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</si>
  <si>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acumulado agosto 2019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</si>
  <si>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</si>
  <si>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</si>
  <si>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25/24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</si>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</sst>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43F7E7C3-20ED-4401-ABAC-24F67C66C177}"/>
    <cellStyle name="Normal 2 6" xfId="3" xr:uid="{FD1812E3-24AF-4EA9-A264-E9B2375BC804}"/>
    <cellStyle name="Porcentaje" xfId="1" builtinId="5"/>
  </cellStyles>
  <dxfs count="0"/>
  <tableStyles count="1" defaultTableStyle="TableStyleMedium2" defaultPivotStyle="PivotStyleLight16">
    <tableStyle name="Invisible" pivot="0" table="0" count="0" xr9:uid="{5D0BD0CC-A72E-4E8D-888B-73AFDEFAB40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8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30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7E-4598-9FD3-8D2AF693287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E-4598-9FD3-8D2AF693287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7E-4598-9FD3-8D2AF69328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7E-4598-9FD3-8D2AF693287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7E-4598-9FD3-8D2AF69328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7E-4598-9FD3-8D2AF69328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12">
                  <c:v>181603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7E-4598-9FD3-8D2AF6932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7E-4598-9FD3-8D2AF69328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7E-4598-9FD3-8D2AF69328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7E-4598-9FD3-8D2AF69328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7E-4598-9FD3-8D2AF69328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7E-4598-9FD3-8D2AF69328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7E-4598-9FD3-8D2AF69328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7E-4598-9FD3-8D2AF69328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7E-4598-9FD3-8D2AF69328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7E-4598-9FD3-8D2AF69328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7E-4598-9FD3-8D2AF69328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7E-4598-9FD3-8D2AF69328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7E-4598-9FD3-8D2AF69328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7E-4598-9FD3-8D2AF69328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7E-4598-9FD3-8D2AF69328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7E-4598-9FD3-8D2AF693287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6">
                  <c:v>0.10359652366863914</c:v>
                </c:pt>
                <c:pt idx="7">
                  <c:v>0.11630813762252479</c:v>
                </c:pt>
                <c:pt idx="12">
                  <c:v>0.11932718206640658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7E-4598-9FD3-8D2AF6932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2C-4364-9625-C4699E6B1E83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C-4364-9625-C4699E6B1E83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2C-4364-9625-C4699E6B1E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C-4364-9625-C4699E6B1E83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2C-4364-9625-C4699E6B1E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2C-4364-9625-C4699E6B1E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2">
                  <c:v>251</c:v>
                </c:pt>
                <c:pt idx="3">
                  <c:v>133</c:v>
                </c:pt>
                <c:pt idx="4">
                  <c:v>131</c:v>
                </c:pt>
                <c:pt idx="5">
                  <c:v>103</c:v>
                </c:pt>
                <c:pt idx="6">
                  <c:v>207</c:v>
                </c:pt>
                <c:pt idx="7">
                  <c:v>202</c:v>
                </c:pt>
                <c:pt idx="12">
                  <c:v>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2C-4364-9625-C4699E6B1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2C-4364-9625-C4699E6B1E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</c:v>
                      </c:pt>
                      <c:pt idx="1">
                        <c:v>215</c:v>
                      </c:pt>
                      <c:pt idx="2">
                        <c:v>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19</c:v>
                      </c:pt>
                      <c:pt idx="9">
                        <c:v>30</c:v>
                      </c:pt>
                      <c:pt idx="10">
                        <c:v>48</c:v>
                      </c:pt>
                      <c:pt idx="11">
                        <c:v>43</c:v>
                      </c:pt>
                      <c:pt idx="12">
                        <c:v>784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2C-4364-9625-C4699E6B1E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2C-4364-9625-C4699E6B1E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2C-4364-9625-C4699E6B1E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2C-4364-9625-C4699E6B1E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2C-4364-9625-C4699E6B1E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2C-4364-9625-C4699E6B1E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2C-4364-9625-C4699E6B1E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2C-4364-9625-C4699E6B1E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2C-4364-9625-C4699E6B1E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2C-4364-9625-C4699E6B1E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2C-4364-9625-C4699E6B1E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2C-4364-9625-C4699E6B1E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2C-4364-9625-C4699E6B1E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2C-4364-9625-C4699E6B1E8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0.37728937728937728</c:v>
                </c:pt>
                <c:pt idx="1">
                  <c:v>-6.7484662576687171E-2</c:v>
                </c:pt>
                <c:pt idx="2">
                  <c:v>0.19523809523809521</c:v>
                </c:pt>
                <c:pt idx="3">
                  <c:v>-0.30366492146596857</c:v>
                </c:pt>
                <c:pt idx="4">
                  <c:v>-0.10273972602739723</c:v>
                </c:pt>
                <c:pt idx="5">
                  <c:v>0</c:v>
                </c:pt>
                <c:pt idx="6">
                  <c:v>0.41780821917808209</c:v>
                </c:pt>
                <c:pt idx="7">
                  <c:v>4.663212435233155E-2</c:v>
                </c:pt>
                <c:pt idx="12">
                  <c:v>7.4937027707808523E-2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2C-4364-9625-C4699E6B1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B-4649-808E-76FCAD9801C3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B-4649-808E-76FCAD9801C3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4B-4649-808E-76FCAD9801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4B-4649-808E-76FCAD9801C3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4B-4649-808E-76FCAD9801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4B-4649-808E-76FCAD9801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7">
                  <c:v>259</c:v>
                </c:pt>
                <c:pt idx="12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4B-4649-808E-76FCAD980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4B-4649-808E-76FCAD9801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4B-4649-808E-76FCAD9801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4B-4649-808E-76FCAD9801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4B-4649-808E-76FCAD9801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4B-4649-808E-76FCAD9801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4B-4649-808E-76FCAD9801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4B-4649-808E-76FCAD9801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4B-4649-808E-76FCAD9801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4B-4649-808E-76FCAD9801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4B-4649-808E-76FCAD9801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4B-4649-808E-76FCAD9801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4B-4649-808E-76FCAD9801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4B-4649-808E-76FCAD9801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4B-4649-808E-76FCAD9801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4B-4649-808E-76FCAD9801C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5">
                  <c:v>-5.1282051282051322E-2</c:v>
                </c:pt>
                <c:pt idx="6">
                  <c:v>0.51219512195121952</c:v>
                </c:pt>
                <c:pt idx="7">
                  <c:v>1.3125</c:v>
                </c:pt>
                <c:pt idx="12">
                  <c:v>0.25961538461538458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4B-4649-808E-76FCAD980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32-4F04-9E87-EDBB76F4981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2-4F04-9E87-EDBB76F4981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32-4F04-9E87-EDBB76F498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32-4F04-9E87-EDBB76F4981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32-4F04-9E87-EDBB76F498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32-4F04-9E87-EDBB76F498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2">
                  <c:v>146</c:v>
                </c:pt>
                <c:pt idx="3">
                  <c:v>82</c:v>
                </c:pt>
                <c:pt idx="4">
                  <c:v>12</c:v>
                </c:pt>
                <c:pt idx="5">
                  <c:v>27</c:v>
                </c:pt>
                <c:pt idx="6">
                  <c:v>38</c:v>
                </c:pt>
                <c:pt idx="7">
                  <c:v>22</c:v>
                </c:pt>
                <c:pt idx="12">
                  <c:v>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32-4F04-9E87-EDBB76F4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32-4F04-9E87-EDBB76F498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214</c:v>
                      </c:pt>
                      <c:pt idx="2">
                        <c:v>115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15</c:v>
                      </c:pt>
                      <c:pt idx="10">
                        <c:v>11</c:v>
                      </c:pt>
                      <c:pt idx="11">
                        <c:v>8</c:v>
                      </c:pt>
                      <c:pt idx="12">
                        <c:v>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32-4F04-9E87-EDBB76F498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32-4F04-9E87-EDBB76F498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32-4F04-9E87-EDBB76F498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32-4F04-9E87-EDBB76F498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32-4F04-9E87-EDBB76F498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32-4F04-9E87-EDBB76F498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32-4F04-9E87-EDBB76F498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32-4F04-9E87-EDBB76F498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32-4F04-9E87-EDBB76F498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32-4F04-9E87-EDBB76F498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32-4F04-9E87-EDBB76F498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32-4F04-9E87-EDBB76F498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32-4F04-9E87-EDBB76F498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32-4F04-9E87-EDBB76F4981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-0.2425373134328358</c:v>
                </c:pt>
                <c:pt idx="1">
                  <c:v>-0.15319148936170213</c:v>
                </c:pt>
                <c:pt idx="2">
                  <c:v>-0.26262626262626265</c:v>
                </c:pt>
                <c:pt idx="3">
                  <c:v>-0.21904761904761905</c:v>
                </c:pt>
                <c:pt idx="4">
                  <c:v>-7.6923076923076872E-2</c:v>
                </c:pt>
                <c:pt idx="5">
                  <c:v>-0.30769230769230771</c:v>
                </c:pt>
                <c:pt idx="6">
                  <c:v>-0.17391304347826086</c:v>
                </c:pt>
                <c:pt idx="7">
                  <c:v>0.22222222222222232</c:v>
                </c:pt>
                <c:pt idx="12">
                  <c:v>-0.20932754880694138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32-4F04-9E87-EDBB76F4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51-477C-B5B3-163E2A1388BD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51-477C-B5B3-163E2A1388BD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51-477C-B5B3-163E2A1388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51-477C-B5B3-163E2A1388BD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51-477C-B5B3-163E2A1388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51-477C-B5B3-163E2A1388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2">
                  <c:v>322</c:v>
                </c:pt>
                <c:pt idx="3">
                  <c:v>156</c:v>
                </c:pt>
                <c:pt idx="4">
                  <c:v>45</c:v>
                </c:pt>
                <c:pt idx="5">
                  <c:v>23</c:v>
                </c:pt>
                <c:pt idx="6">
                  <c:v>54</c:v>
                </c:pt>
                <c:pt idx="7">
                  <c:v>14</c:v>
                </c:pt>
                <c:pt idx="12">
                  <c:v>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51-477C-B5B3-163E2A13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51-477C-B5B3-163E2A1388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386</c:v>
                      </c:pt>
                      <c:pt idx="1">
                        <c:v>408</c:v>
                      </c:pt>
                      <c:pt idx="2">
                        <c:v>176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20</c:v>
                      </c:pt>
                      <c:pt idx="10">
                        <c:v>27</c:v>
                      </c:pt>
                      <c:pt idx="11">
                        <c:v>24</c:v>
                      </c:pt>
                      <c:pt idx="12">
                        <c:v>1097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51-477C-B5B3-163E2A1388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51-477C-B5B3-163E2A1388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51-477C-B5B3-163E2A1388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51-477C-B5B3-163E2A1388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51-477C-B5B3-163E2A1388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51-477C-B5B3-163E2A1388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51-477C-B5B3-163E2A1388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51-477C-B5B3-163E2A1388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51-477C-B5B3-163E2A1388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51-477C-B5B3-163E2A1388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51-477C-B5B3-163E2A1388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51-477C-B5B3-163E2A1388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51-477C-B5B3-163E2A1388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51-477C-B5B3-163E2A1388B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0.1758530183727034</c:v>
                </c:pt>
                <c:pt idx="1">
                  <c:v>0.10119047619047628</c:v>
                </c:pt>
                <c:pt idx="2">
                  <c:v>-6.1728395061728669E-3</c:v>
                </c:pt>
                <c:pt idx="3">
                  <c:v>-0.23902439024390243</c:v>
                </c:pt>
                <c:pt idx="4">
                  <c:v>-2.1739130434782594E-2</c:v>
                </c:pt>
                <c:pt idx="5">
                  <c:v>-0.11538461538461542</c:v>
                </c:pt>
                <c:pt idx="6">
                  <c:v>0.14893617021276606</c:v>
                </c:pt>
                <c:pt idx="7">
                  <c:v>-0.63157894736842102</c:v>
                </c:pt>
                <c:pt idx="12">
                  <c:v>2.0669992872416332E-2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51-477C-B5B3-163E2A13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F9-435F-B5B6-59C280566A5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9-435F-B5B6-59C280566A5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F9-435F-B5B6-59C280566A5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F9-435F-B5B6-59C280566A5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F9-435F-B5B6-59C280566A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F9-435F-B5B6-59C280566A5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12">
                  <c:v>181603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F9-435F-B5B6-59C280566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F9-435F-B5B6-59C280566A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F9-435F-B5B6-59C280566A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F9-435F-B5B6-59C280566A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F9-435F-B5B6-59C280566A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F9-435F-B5B6-59C280566A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F9-435F-B5B6-59C280566A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F9-435F-B5B6-59C280566A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F9-435F-B5B6-59C280566A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9-435F-B5B6-59C280566A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9-435F-B5B6-59C280566A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9-435F-B5B6-59C280566A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F9-435F-B5B6-59C280566A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F9-435F-B5B6-59C280566A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F9-435F-B5B6-59C280566A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F9-435F-B5B6-59C280566A5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6">
                  <c:v>0.10359652366863914</c:v>
                </c:pt>
                <c:pt idx="7">
                  <c:v>0.11630813762252479</c:v>
                </c:pt>
                <c:pt idx="12">
                  <c:v>0.11932718206640658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F9-435F-B5B6-59C280566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B8-42AE-8BD6-AA13E6215ACF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8-42AE-8BD6-AA13E6215ACF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B8-42AE-8BD6-AA13E6215AC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B8-42AE-8BD6-AA13E6215ACF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B8-42AE-8BD6-AA13E6215A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B8-42AE-8BD6-AA13E6215AC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12">
                  <c:v>181603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B8-42AE-8BD6-AA13E621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B8-42AE-8BD6-AA13E6215A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B8-42AE-8BD6-AA13E6215A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B8-42AE-8BD6-AA13E6215A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B8-42AE-8BD6-AA13E6215A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B8-42AE-8BD6-AA13E6215A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B8-42AE-8BD6-AA13E6215A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B8-42AE-8BD6-AA13E6215A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B8-42AE-8BD6-AA13E6215A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B8-42AE-8BD6-AA13E6215A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B8-42AE-8BD6-AA13E6215A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B8-42AE-8BD6-AA13E6215A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B8-42AE-8BD6-AA13E6215A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B8-42AE-8BD6-AA13E6215A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B8-42AE-8BD6-AA13E6215A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B8-42AE-8BD6-AA13E6215ACF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6">
                  <c:v>0.10359652366863914</c:v>
                </c:pt>
                <c:pt idx="7">
                  <c:v>0.11630813762252479</c:v>
                </c:pt>
                <c:pt idx="12">
                  <c:v>0.11932718206640658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B8-42AE-8BD6-AA13E621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8-487F-8625-E76326883B2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8-487F-8625-E76326883B2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58-487F-8625-E76326883B2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58-487F-8625-E76326883B2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58-487F-8625-E76326883B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58-487F-8625-E76326883B2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15504</c:v>
                </c:pt>
                <c:pt idx="1">
                  <c:v>15698</c:v>
                </c:pt>
                <c:pt idx="2">
                  <c:v>17327</c:v>
                </c:pt>
                <c:pt idx="3">
                  <c:v>13392</c:v>
                </c:pt>
                <c:pt idx="4">
                  <c:v>15356</c:v>
                </c:pt>
                <c:pt idx="5">
                  <c:v>14375</c:v>
                </c:pt>
                <c:pt idx="6">
                  <c:v>16611</c:v>
                </c:pt>
                <c:pt idx="7">
                  <c:v>11918</c:v>
                </c:pt>
                <c:pt idx="12">
                  <c:v>120181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58-487F-8625-E76326883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58-487F-8625-E76326883B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9949</c:v>
                      </c:pt>
                      <c:pt idx="1">
                        <c:v>11543</c:v>
                      </c:pt>
                      <c:pt idx="2">
                        <c:v>4800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3541</c:v>
                      </c:pt>
                      <c:pt idx="8">
                        <c:v>3927</c:v>
                      </c:pt>
                      <c:pt idx="9">
                        <c:v>5005</c:v>
                      </c:pt>
                      <c:pt idx="10">
                        <c:v>4492</c:v>
                      </c:pt>
                      <c:pt idx="11">
                        <c:v>3684</c:v>
                      </c:pt>
                      <c:pt idx="12">
                        <c:v>54788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58-487F-8625-E76326883B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58-487F-8625-E76326883B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58-487F-8625-E76326883B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58-487F-8625-E76326883B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58-487F-8625-E76326883B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58-487F-8625-E76326883B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58-487F-8625-E76326883B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58-487F-8625-E76326883B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58-487F-8625-E76326883B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58-487F-8625-E76326883B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58-487F-8625-E76326883B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58-487F-8625-E76326883B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58-487F-8625-E76326883B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58-487F-8625-E76326883B2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0.13060599431196684</c:v>
                </c:pt>
                <c:pt idx="1">
                  <c:v>0.19859509811407183</c:v>
                </c:pt>
                <c:pt idx="2">
                  <c:v>0.31076480823057717</c:v>
                </c:pt>
                <c:pt idx="3">
                  <c:v>0.19946260635915802</c:v>
                </c:pt>
                <c:pt idx="4">
                  <c:v>0.5016624291022882</c:v>
                </c:pt>
                <c:pt idx="5">
                  <c:v>0.29984627904873862</c:v>
                </c:pt>
                <c:pt idx="6">
                  <c:v>0.32126948775055686</c:v>
                </c:pt>
                <c:pt idx="7">
                  <c:v>0.28288482238966628</c:v>
                </c:pt>
                <c:pt idx="12">
                  <c:v>0.27390000105998458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58-487F-8625-E76326883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6-4533-A686-9B3533E59EB2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6-4533-A686-9B3533E59EB2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C6-4533-A686-9B3533E59E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C6-4533-A686-9B3533E59EB2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C6-4533-A686-9B3533E59E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C6-4533-A686-9B3533E59E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9098</c:v>
                </c:pt>
                <c:pt idx="1">
                  <c:v>9228</c:v>
                </c:pt>
                <c:pt idx="2">
                  <c:v>9556</c:v>
                </c:pt>
                <c:pt idx="3">
                  <c:v>7465</c:v>
                </c:pt>
                <c:pt idx="4">
                  <c:v>7264</c:v>
                </c:pt>
                <c:pt idx="5">
                  <c:v>6498</c:v>
                </c:pt>
                <c:pt idx="6">
                  <c:v>7262</c:v>
                </c:pt>
                <c:pt idx="7">
                  <c:v>5051</c:v>
                </c:pt>
                <c:pt idx="12">
                  <c:v>61422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C6-4533-A686-9B3533E59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C6-4533-A686-9B3533E59E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10604</c:v>
                      </c:pt>
                      <c:pt idx="1">
                        <c:v>11821</c:v>
                      </c:pt>
                      <c:pt idx="2">
                        <c:v>4136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3235</c:v>
                      </c:pt>
                      <c:pt idx="8">
                        <c:v>3496</c:v>
                      </c:pt>
                      <c:pt idx="9">
                        <c:v>4293</c:v>
                      </c:pt>
                      <c:pt idx="10">
                        <c:v>3612</c:v>
                      </c:pt>
                      <c:pt idx="11">
                        <c:v>3278</c:v>
                      </c:pt>
                      <c:pt idx="12">
                        <c:v>48728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C6-4533-A686-9B3533E59E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C6-4533-A686-9B3533E59E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C6-4533-A686-9B3533E59E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C6-4533-A686-9B3533E59E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C6-4533-A686-9B3533E59E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C6-4533-A686-9B3533E59E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6-4533-A686-9B3533E59E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6-4533-A686-9B3533E59E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6-4533-A686-9B3533E59E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C6-4533-A686-9B3533E59E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C6-4533-A686-9B3533E59E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C6-4533-A686-9B3533E59E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C6-4533-A686-9B3533E59E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C6-4533-A686-9B3533E59EB2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-0.10399842426629902</c:v>
                </c:pt>
                <c:pt idx="1">
                  <c:v>-3.1486146095717871E-2</c:v>
                </c:pt>
                <c:pt idx="2">
                  <c:v>-2.0098441345365092E-2</c:v>
                </c:pt>
                <c:pt idx="3">
                  <c:v>-5.0737538148524886E-2</c:v>
                </c:pt>
                <c:pt idx="4">
                  <c:v>7.0705670317481317E-3</c:v>
                </c:pt>
                <c:pt idx="5">
                  <c:v>-0.22826603325415673</c:v>
                </c:pt>
                <c:pt idx="6">
                  <c:v>-0.19845474613686531</c:v>
                </c:pt>
                <c:pt idx="7">
                  <c:v>-0.14549145660632723</c:v>
                </c:pt>
                <c:pt idx="12">
                  <c:v>-9.5431651497746794E-2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C6-4533-A686-9B3533E59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D-46AA-B281-ACFF92005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D-46AA-B281-ACFF92005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E-4BEE-9562-15FFE4B8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E-4BEE-9562-15FFE4B8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17-4348-B1EA-16F1226E545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348-B1EA-16F1226E545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17-4348-B1EA-16F1226E54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17-4348-B1EA-16F1226E545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17-4348-B1EA-16F1226E54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17-4348-B1EA-16F1226E54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2">
                  <c:v>15642</c:v>
                </c:pt>
                <c:pt idx="3">
                  <c:v>12892</c:v>
                </c:pt>
                <c:pt idx="4">
                  <c:v>17139</c:v>
                </c:pt>
                <c:pt idx="5">
                  <c:v>16672</c:v>
                </c:pt>
                <c:pt idx="6">
                  <c:v>17909</c:v>
                </c:pt>
                <c:pt idx="7">
                  <c:v>10879</c:v>
                </c:pt>
                <c:pt idx="12">
                  <c:v>116513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17-4348-B1EA-16F1226E5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17-4348-B1EA-16F1226E54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9789</c:v>
                      </c:pt>
                      <c:pt idx="1">
                        <c:v>12212</c:v>
                      </c:pt>
                      <c:pt idx="2">
                        <c:v>4939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4192</c:v>
                      </c:pt>
                      <c:pt idx="8">
                        <c:v>5198</c:v>
                      </c:pt>
                      <c:pt idx="9">
                        <c:v>6718</c:v>
                      </c:pt>
                      <c:pt idx="10">
                        <c:v>5458</c:v>
                      </c:pt>
                      <c:pt idx="11">
                        <c:v>4373</c:v>
                      </c:pt>
                      <c:pt idx="12">
                        <c:v>61571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17-4348-B1EA-16F1226E54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17-4348-B1EA-16F1226E54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17-4348-B1EA-16F1226E54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17-4348-B1EA-16F1226E54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17-4348-B1EA-16F1226E54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17-4348-B1EA-16F1226E54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17-4348-B1EA-16F1226E54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17-4348-B1EA-16F1226E54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17-4348-B1EA-16F1226E54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17-4348-B1EA-16F1226E54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17-4348-B1EA-16F1226E54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17-4348-B1EA-16F1226E54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17-4348-B1EA-16F1226E54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17-4348-B1EA-16F1226E545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1.3445378151260012E-3</c:v>
                </c:pt>
                <c:pt idx="1">
                  <c:v>0.1333333333333333</c:v>
                </c:pt>
                <c:pt idx="2">
                  <c:v>0.22174490353823328</c:v>
                </c:pt>
                <c:pt idx="3">
                  <c:v>8.9587559161595776E-2</c:v>
                </c:pt>
                <c:pt idx="4">
                  <c:v>0.3551830473630111</c:v>
                </c:pt>
                <c:pt idx="5">
                  <c:v>0.12080672268907566</c:v>
                </c:pt>
                <c:pt idx="6">
                  <c:v>9.8913910535681326E-2</c:v>
                </c:pt>
                <c:pt idx="7">
                  <c:v>0.1694077179404494</c:v>
                </c:pt>
                <c:pt idx="12">
                  <c:v>0.14749303209667408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17-4348-B1EA-16F1226E5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151227</c:v>
                </c:pt>
                <c:pt idx="1">
                  <c:v>145637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3-4698-B81E-CFF621AC3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3.8383103194929769E-2</c:v>
                </c:pt>
                <c:pt idx="1">
                  <c:v>7.3251435182796865E-2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3-4698-B81E-CFF621AC3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A-4D3D-B6EF-DB4FF0B64A7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8A-4D3D-B6EF-DB4FF0B64A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8A-4D3D-B6EF-DB4FF0B64A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8A-4D3D-B6EF-DB4FF0B64A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8A-4D3D-B6EF-DB4FF0B64A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8A-4D3D-B6EF-DB4FF0B64A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8A-4D3D-B6EF-DB4FF0B64A7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B8A-4D3D-B6EF-DB4FF0B64A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8A-4D3D-B6EF-DB4FF0B64A78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8A-4D3D-B6EF-DB4FF0B64A7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B8A-4D3D-B6EF-DB4FF0B64A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B8A-4D3D-B6EF-DB4FF0B64A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8A-4D3D-B6EF-DB4FF0B64A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B8A-4D3D-B6EF-DB4FF0B64A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B8A-4D3D-B6EF-DB4FF0B64A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B8A-4D3D-B6EF-DB4FF0B64A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B8A-4D3D-B6EF-DB4FF0B64A78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8A-4D3D-B6EF-DB4FF0B64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9E-4BF0-BDE6-0FD1C80131B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9E-4BF0-BDE6-0FD1C80131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9E-4BF0-BDE6-0FD1C80131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9E-4BF0-BDE6-0FD1C80131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9E-4BF0-BDE6-0FD1C80131B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9E-4BF0-BDE6-0FD1C80131B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9E-4BF0-BDE6-0FD1C80131B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49E-4BF0-BDE6-0FD1C80131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15201</c:v>
                </c:pt>
                <c:pt idx="1">
                  <c:v>9303</c:v>
                </c:pt>
                <c:pt idx="2">
                  <c:v>5339</c:v>
                </c:pt>
                <c:pt idx="3">
                  <c:v>3964</c:v>
                </c:pt>
                <c:pt idx="4">
                  <c:v>5898</c:v>
                </c:pt>
                <c:pt idx="5">
                  <c:v>532</c:v>
                </c:pt>
                <c:pt idx="6">
                  <c:v>633</c:v>
                </c:pt>
                <c:pt idx="7">
                  <c:v>1062</c:v>
                </c:pt>
                <c:pt idx="8">
                  <c:v>193</c:v>
                </c:pt>
                <c:pt idx="9">
                  <c:v>112</c:v>
                </c:pt>
                <c:pt idx="10">
                  <c:v>18</c:v>
                </c:pt>
                <c:pt idx="11">
                  <c:v>38</c:v>
                </c:pt>
                <c:pt idx="12">
                  <c:v>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9E-4BF0-BDE6-0FD1C80131BA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agosto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1.3873140799039563E-2</c:v>
                </c:pt>
                <c:pt idx="1">
                  <c:v>5.4522783949217946E-2</c:v>
                </c:pt>
                <c:pt idx="2">
                  <c:v>0.35714285714285721</c:v>
                </c:pt>
                <c:pt idx="3">
                  <c:v>-0.18903436988543376</c:v>
                </c:pt>
                <c:pt idx="4">
                  <c:v>-4.4239183276616467E-2</c:v>
                </c:pt>
                <c:pt idx="5">
                  <c:v>-0.64005412719891752</c:v>
                </c:pt>
                <c:pt idx="6">
                  <c:v>0.13644524236983835</c:v>
                </c:pt>
                <c:pt idx="7">
                  <c:v>0.29828850855745714</c:v>
                </c:pt>
                <c:pt idx="8">
                  <c:v>-0.17521367521367526</c:v>
                </c:pt>
                <c:pt idx="9">
                  <c:v>-5.8823529411764719E-2</c:v>
                </c:pt>
                <c:pt idx="10">
                  <c:v>-0.45454545454545459</c:v>
                </c:pt>
                <c:pt idx="11">
                  <c:v>0.11764705882352944</c:v>
                </c:pt>
                <c:pt idx="12">
                  <c:v>0.14216701173222912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9E-4BF0-BDE6-0FD1C80131B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9E-4BF0-BDE6-0FD1C80131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9E-4BF0-BDE6-0FD1C80131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9E-4BF0-BDE6-0FD1C80131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9E-4BF0-BDE6-0FD1C80131B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49E-4BF0-BDE6-0FD1C80131B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49E-4BF0-BDE6-0FD1C80131B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49E-4BF0-BDE6-0FD1C80131BA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0.61199921057825146</c:v>
                </c:pt>
                <c:pt idx="2">
                  <c:v>0.35122689296756793</c:v>
                </c:pt>
                <c:pt idx="3">
                  <c:v>0.26077231761068353</c:v>
                </c:pt>
                <c:pt idx="4">
                  <c:v>0.38800078942174859</c:v>
                </c:pt>
                <c:pt idx="5">
                  <c:v>3.4997697519900006E-2</c:v>
                </c:pt>
                <c:pt idx="6">
                  <c:v>4.164199723702388E-2</c:v>
                </c:pt>
                <c:pt idx="7">
                  <c:v>6.9863824748371814E-2</c:v>
                </c:pt>
                <c:pt idx="8">
                  <c:v>1.2696533122820867E-2</c:v>
                </c:pt>
                <c:pt idx="9">
                  <c:v>7.367936319978949E-3</c:v>
                </c:pt>
                <c:pt idx="10">
                  <c:v>1.1841326228537595E-3</c:v>
                </c:pt>
                <c:pt idx="11">
                  <c:v>2.4998355371357145E-3</c:v>
                </c:pt>
                <c:pt idx="12">
                  <c:v>0.21774883231366357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9E-4BF0-BDE6-0FD1C8013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8-4189-B17C-E4ECAEF29F6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68-4189-B17C-E4ECAEF29F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68-4189-B17C-E4ECAEF29F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68-4189-B17C-E4ECAEF29F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68-4189-B17C-E4ECAEF29F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68-4189-B17C-E4ECAEF29F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68-4189-B17C-E4ECAEF29F6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468-4189-B17C-E4ECAEF29F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181603</c:v>
                </c:pt>
                <c:pt idx="1">
                  <c:v>116513</c:v>
                </c:pt>
                <c:pt idx="2">
                  <c:v>65090</c:v>
                </c:pt>
                <c:pt idx="3">
                  <c:v>6754</c:v>
                </c:pt>
                <c:pt idx="4">
                  <c:v>8994</c:v>
                </c:pt>
                <c:pt idx="5">
                  <c:v>6071</c:v>
                </c:pt>
                <c:pt idx="6">
                  <c:v>1707</c:v>
                </c:pt>
                <c:pt idx="7">
                  <c:v>1572</c:v>
                </c:pt>
                <c:pt idx="8">
                  <c:v>729</c:v>
                </c:pt>
                <c:pt idx="9">
                  <c:v>1432</c:v>
                </c:pt>
                <c:pt idx="10">
                  <c:v>37831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68-4189-B17C-E4ECAEF29F6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0.11932718206640658</c:v>
                </c:pt>
                <c:pt idx="1">
                  <c:v>0.14749303209667408</c:v>
                </c:pt>
                <c:pt idx="2">
                  <c:v>7.2216914308305569E-2</c:v>
                </c:pt>
                <c:pt idx="3">
                  <c:v>-5.8675958188153299E-2</c:v>
                </c:pt>
                <c:pt idx="4">
                  <c:v>8.4267631103074114E-2</c:v>
                </c:pt>
                <c:pt idx="5">
                  <c:v>7.5655563430191419E-2</c:v>
                </c:pt>
                <c:pt idx="6">
                  <c:v>7.4937027707808523E-2</c:v>
                </c:pt>
                <c:pt idx="7">
                  <c:v>0.25961538461538458</c:v>
                </c:pt>
                <c:pt idx="8">
                  <c:v>-0.20932754880694138</c:v>
                </c:pt>
                <c:pt idx="9">
                  <c:v>2.0669992872416332E-2</c:v>
                </c:pt>
                <c:pt idx="10">
                  <c:v>9.8748221079840937E-2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68-4189-B17C-E4ECAEF29F6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68-4189-B17C-E4ECAEF29F6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68-4189-B17C-E4ECAEF29F6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68-4189-B17C-E4ECAEF29F6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68-4189-B17C-E4ECAEF29F6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468-4189-B17C-E4ECAEF29F6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468-4189-B17C-E4ECAEF29F6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468-4189-B17C-E4ECAEF29F66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0.64158081088968799</c:v>
                </c:pt>
                <c:pt idx="2">
                  <c:v>0.35841918911031206</c:v>
                </c:pt>
                <c:pt idx="3">
                  <c:v>3.7191015566923454E-2</c:v>
                </c:pt>
                <c:pt idx="4">
                  <c:v>4.9525613563652586E-2</c:v>
                </c:pt>
                <c:pt idx="5">
                  <c:v>3.3430064481313637E-2</c:v>
                </c:pt>
                <c:pt idx="6">
                  <c:v>9.399624455543135E-3</c:v>
                </c:pt>
                <c:pt idx="7">
                  <c:v>8.656244665561693E-3</c:v>
                </c:pt>
                <c:pt idx="8">
                  <c:v>4.0142508658997924E-3</c:v>
                </c:pt>
                <c:pt idx="9">
                  <c:v>7.8853322907661214E-3</c:v>
                </c:pt>
                <c:pt idx="10">
                  <c:v>0.20831704322065164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68-4189-B17C-E4ECAEF2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45-4BE8-B444-773337030D7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45-4BE8-B444-773337030D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45-4BE8-B444-773337030D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45-4BE8-B444-773337030D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45-4BE8-B444-773337030D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45-4BE8-B444-773337030D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45-4BE8-B444-773337030D7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045-4BE8-B444-773337030D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181603</c:v>
                </c:pt>
                <c:pt idx="1">
                  <c:v>116513</c:v>
                </c:pt>
                <c:pt idx="2">
                  <c:v>65090</c:v>
                </c:pt>
                <c:pt idx="3">
                  <c:v>6754</c:v>
                </c:pt>
                <c:pt idx="4">
                  <c:v>8994</c:v>
                </c:pt>
                <c:pt idx="5">
                  <c:v>6071</c:v>
                </c:pt>
                <c:pt idx="6">
                  <c:v>1707</c:v>
                </c:pt>
                <c:pt idx="7">
                  <c:v>1572</c:v>
                </c:pt>
                <c:pt idx="8">
                  <c:v>729</c:v>
                </c:pt>
                <c:pt idx="9">
                  <c:v>1432</c:v>
                </c:pt>
                <c:pt idx="10">
                  <c:v>37831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45-4BE8-B444-773337030D74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0.11932718206640658</c:v>
                </c:pt>
                <c:pt idx="1">
                  <c:v>0.14749303209667408</c:v>
                </c:pt>
                <c:pt idx="2">
                  <c:v>7.2216914308305569E-2</c:v>
                </c:pt>
                <c:pt idx="3">
                  <c:v>-5.8675958188153299E-2</c:v>
                </c:pt>
                <c:pt idx="4">
                  <c:v>8.4267631103074114E-2</c:v>
                </c:pt>
                <c:pt idx="5">
                  <c:v>7.5655563430191419E-2</c:v>
                </c:pt>
                <c:pt idx="6">
                  <c:v>7.4937027707808523E-2</c:v>
                </c:pt>
                <c:pt idx="7">
                  <c:v>0.25961538461538458</c:v>
                </c:pt>
                <c:pt idx="8">
                  <c:v>-0.20932754880694138</c:v>
                </c:pt>
                <c:pt idx="9">
                  <c:v>2.0669992872416332E-2</c:v>
                </c:pt>
                <c:pt idx="10">
                  <c:v>9.8748221079840937E-2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45-4BE8-B444-773337030D7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45-4BE8-B444-773337030D7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45-4BE8-B444-773337030D7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045-4BE8-B444-773337030D7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045-4BE8-B444-773337030D7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045-4BE8-B444-773337030D7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045-4BE8-B444-773337030D7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045-4BE8-B444-773337030D74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0.64158081088968799</c:v>
                </c:pt>
                <c:pt idx="2">
                  <c:v>0.35841918911031206</c:v>
                </c:pt>
                <c:pt idx="3">
                  <c:v>3.7191015566923454E-2</c:v>
                </c:pt>
                <c:pt idx="4">
                  <c:v>4.9525613563652586E-2</c:v>
                </c:pt>
                <c:pt idx="5">
                  <c:v>3.3430064481313637E-2</c:v>
                </c:pt>
                <c:pt idx="6">
                  <c:v>9.399624455543135E-3</c:v>
                </c:pt>
                <c:pt idx="7">
                  <c:v>8.656244665561693E-3</c:v>
                </c:pt>
                <c:pt idx="8">
                  <c:v>4.0142508658997924E-3</c:v>
                </c:pt>
                <c:pt idx="9">
                  <c:v>7.8853322907661214E-3</c:v>
                </c:pt>
                <c:pt idx="10">
                  <c:v>0.20831704322065164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045-4BE8-B444-77333703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D1-4865-8EFF-5E3A577DDA4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D1-4865-8EFF-5E3A577DDA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3D1-4865-8EFF-5E3A577DDA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3D1-4865-8EFF-5E3A577DDA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D1-4865-8EFF-5E3A577DDA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3D1-4865-8EFF-5E3A577DDA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3D1-4865-8EFF-5E3A577DDA4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3D1-4865-8EFF-5E3A577DDA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17758</c:v>
                </c:pt>
                <c:pt idx="1">
                  <c:v>11269</c:v>
                </c:pt>
                <c:pt idx="2">
                  <c:v>6489</c:v>
                </c:pt>
                <c:pt idx="3">
                  <c:v>705</c:v>
                </c:pt>
                <c:pt idx="4">
                  <c:v>508</c:v>
                </c:pt>
                <c:pt idx="5">
                  <c:v>1126</c:v>
                </c:pt>
                <c:pt idx="6">
                  <c:v>220</c:v>
                </c:pt>
                <c:pt idx="7">
                  <c:v>276</c:v>
                </c:pt>
                <c:pt idx="8">
                  <c:v>28</c:v>
                </c:pt>
                <c:pt idx="9">
                  <c:v>14</c:v>
                </c:pt>
                <c:pt idx="10">
                  <c:v>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D1-4865-8EFF-5E3A577DDA41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0.11377320622177622</c:v>
                </c:pt>
                <c:pt idx="1">
                  <c:v>0.16668392173102808</c:v>
                </c:pt>
                <c:pt idx="2">
                  <c:v>3.2458233890214849E-2</c:v>
                </c:pt>
                <c:pt idx="3">
                  <c:v>0.19289340101522834</c:v>
                </c:pt>
                <c:pt idx="4">
                  <c:v>-0.26269956458635702</c:v>
                </c:pt>
                <c:pt idx="5">
                  <c:v>2.1778584392014411E-2</c:v>
                </c:pt>
                <c:pt idx="6">
                  <c:v>4.7619047619047672E-2</c:v>
                </c:pt>
                <c:pt idx="7">
                  <c:v>1.262295081967213</c:v>
                </c:pt>
                <c:pt idx="8">
                  <c:v>0.21739130434782616</c:v>
                </c:pt>
                <c:pt idx="9">
                  <c:v>-0.63157894736842102</c:v>
                </c:pt>
                <c:pt idx="10">
                  <c:v>2.9059829059828957E-2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D1-4865-8EFF-5E3A577DDA4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3D1-4865-8EFF-5E3A577DDA4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3D1-4865-8EFF-5E3A577DDA4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3D1-4865-8EFF-5E3A577DDA4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3D1-4865-8EFF-5E3A577DDA4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3D1-4865-8EFF-5E3A577DDA4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3D1-4865-8EFF-5E3A577DDA4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3D1-4865-8EFF-5E3A577DDA41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0.63458722829147429</c:v>
                </c:pt>
                <c:pt idx="2">
                  <c:v>0.36541277170852571</c:v>
                </c:pt>
                <c:pt idx="3">
                  <c:v>3.9700416713593874E-2</c:v>
                </c:pt>
                <c:pt idx="4">
                  <c:v>2.8606825092915868E-2</c:v>
                </c:pt>
                <c:pt idx="5">
                  <c:v>6.3408041446108801E-2</c:v>
                </c:pt>
                <c:pt idx="6">
                  <c:v>1.2388782520554116E-2</c:v>
                </c:pt>
                <c:pt idx="7">
                  <c:v>1.5542290798513346E-2</c:v>
                </c:pt>
                <c:pt idx="8">
                  <c:v>1.5767541389796148E-3</c:v>
                </c:pt>
                <c:pt idx="9">
                  <c:v>7.883770694898074E-4</c:v>
                </c:pt>
                <c:pt idx="10">
                  <c:v>0.20340128392837031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3D1-4865-8EFF-5E3A577DD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C0-48F1-B85E-4827020D100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C0-48F1-B85E-4827020D10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C0-48F1-B85E-4827020D10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C0-48F1-B85E-4827020D10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C0-48F1-B85E-4827020D100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6C0-48F1-B85E-4827020D100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C0-48F1-B85E-4827020D100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6C0-48F1-B85E-4827020D10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189188</c:v>
                </c:pt>
                <c:pt idx="1">
                  <c:v>120225</c:v>
                </c:pt>
                <c:pt idx="2">
                  <c:v>63511</c:v>
                </c:pt>
                <c:pt idx="3">
                  <c:v>56714</c:v>
                </c:pt>
                <c:pt idx="4">
                  <c:v>68963</c:v>
                </c:pt>
                <c:pt idx="5">
                  <c:v>7234</c:v>
                </c:pt>
                <c:pt idx="6">
                  <c:v>9648</c:v>
                </c:pt>
                <c:pt idx="7">
                  <c:v>6415</c:v>
                </c:pt>
                <c:pt idx="8">
                  <c:v>1836</c:v>
                </c:pt>
                <c:pt idx="9">
                  <c:v>1659</c:v>
                </c:pt>
                <c:pt idx="10">
                  <c:v>800</c:v>
                </c:pt>
                <c:pt idx="11">
                  <c:v>1460</c:v>
                </c:pt>
                <c:pt idx="12">
                  <c:v>39911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C0-48F1-B85E-4827020D100F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0.11594929540909926</c:v>
                </c:pt>
                <c:pt idx="1">
                  <c:v>0.1513929724087073</c:v>
                </c:pt>
                <c:pt idx="2">
                  <c:v>0.25687201915655744</c:v>
                </c:pt>
                <c:pt idx="3">
                  <c:v>5.2481163938685294E-2</c:v>
                </c:pt>
                <c:pt idx="4">
                  <c:v>5.9111711767054764E-2</c:v>
                </c:pt>
                <c:pt idx="5">
                  <c:v>-7.5999489079065063E-2</c:v>
                </c:pt>
                <c:pt idx="6">
                  <c:v>7.2595886603668669E-2</c:v>
                </c:pt>
                <c:pt idx="7">
                  <c:v>6.774300932090549E-2</c:v>
                </c:pt>
                <c:pt idx="8">
                  <c:v>7.8730904817861269E-2</c:v>
                </c:pt>
                <c:pt idx="9">
                  <c:v>0.25302114803625386</c:v>
                </c:pt>
                <c:pt idx="10">
                  <c:v>-0.20318725099601598</c:v>
                </c:pt>
                <c:pt idx="11">
                  <c:v>-3.884134298880848E-2</c:v>
                </c:pt>
                <c:pt idx="12">
                  <c:v>8.6516211580867308E-2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C0-48F1-B85E-4827020D100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C0-48F1-B85E-4827020D10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C0-48F1-B85E-4827020D10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C0-48F1-B85E-4827020D10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C0-48F1-B85E-4827020D100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6C0-48F1-B85E-4827020D100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6C0-48F1-B85E-4827020D100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6C0-48F1-B85E-4827020D100F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0.6354789944393936</c:v>
                </c:pt>
                <c:pt idx="2">
                  <c:v>0.33570311013383514</c:v>
                </c:pt>
                <c:pt idx="3">
                  <c:v>0.29977588430555852</c:v>
                </c:pt>
                <c:pt idx="4">
                  <c:v>0.3645210055606064</c:v>
                </c:pt>
                <c:pt idx="5">
                  <c:v>3.8237097490327082E-2</c:v>
                </c:pt>
                <c:pt idx="6">
                  <c:v>5.0996891980463879E-2</c:v>
                </c:pt>
                <c:pt idx="7">
                  <c:v>3.3908070279298895E-2</c:v>
                </c:pt>
                <c:pt idx="8">
                  <c:v>9.7046324291181259E-3</c:v>
                </c:pt>
                <c:pt idx="9">
                  <c:v>8.7690551197750384E-3</c:v>
                </c:pt>
                <c:pt idx="10">
                  <c:v>4.2285980083303382E-3</c:v>
                </c:pt>
                <c:pt idx="11">
                  <c:v>7.7171913652028671E-3</c:v>
                </c:pt>
                <c:pt idx="12">
                  <c:v>0.21095946888809014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6C0-48F1-B85E-4827020D1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C6-4692-8190-891C2EE2B69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6-4692-8190-891C2EE2B69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C6-4692-8190-891C2EE2B6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C6-4692-8190-891C2EE2B69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C6-4692-8190-891C2EE2B6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C6-4692-8190-891C2EE2B6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7">
                  <c:v>49206</c:v>
                </c:pt>
                <c:pt idx="12">
                  <c:v>400712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C6-4692-8190-891C2EE2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C6-4692-8190-891C2EE2B6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C6-4692-8190-891C2EE2B6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C6-4692-8190-891C2EE2B6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C6-4692-8190-891C2EE2B6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C6-4692-8190-891C2EE2B6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C6-4692-8190-891C2EE2B6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C6-4692-8190-891C2EE2B6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C6-4692-8190-891C2EE2B6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C6-4692-8190-891C2EE2B6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C6-4692-8190-891C2EE2B6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C6-4692-8190-891C2EE2B6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C6-4692-8190-891C2EE2B6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C6-4692-8190-891C2EE2B6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C6-4692-8190-891C2EE2B6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C6-4692-8190-891C2EE2B69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6">
                  <c:v>0.10156491755448482</c:v>
                </c:pt>
                <c:pt idx="7">
                  <c:v>0.15520601009508161</c:v>
                </c:pt>
                <c:pt idx="12">
                  <c:v>2.8492522028382261E-2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C6-4692-8190-891C2EE2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04-4C48-B9D5-471C87D14B5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4-4C48-B9D5-471C87D14B5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04-4C48-B9D5-471C87D14B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04-4C48-B9D5-471C87D14B5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04-4C48-B9D5-471C87D14B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04-4C48-B9D5-471C87D14B5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23120</c:v>
                </c:pt>
                <c:pt idx="1">
                  <c:v>23832</c:v>
                </c:pt>
                <c:pt idx="2">
                  <c:v>30942</c:v>
                </c:pt>
                <c:pt idx="3">
                  <c:v>26836</c:v>
                </c:pt>
                <c:pt idx="4">
                  <c:v>30811</c:v>
                </c:pt>
                <c:pt idx="5">
                  <c:v>31150</c:v>
                </c:pt>
                <c:pt idx="6">
                  <c:v>32508</c:v>
                </c:pt>
                <c:pt idx="7">
                  <c:v>27336</c:v>
                </c:pt>
                <c:pt idx="12">
                  <c:v>226535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04-4C48-B9D5-471C87D1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04-4C48-B9D5-471C87D14B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18094</c:v>
                      </c:pt>
                      <c:pt idx="1">
                        <c:v>23371</c:v>
                      </c:pt>
                      <c:pt idx="2">
                        <c:v>9500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9653</c:v>
                      </c:pt>
                      <c:pt idx="8">
                        <c:v>9944</c:v>
                      </c:pt>
                      <c:pt idx="9">
                        <c:v>12162</c:v>
                      </c:pt>
                      <c:pt idx="10">
                        <c:v>9442</c:v>
                      </c:pt>
                      <c:pt idx="11">
                        <c:v>7829</c:v>
                      </c:pt>
                      <c:pt idx="12">
                        <c:v>116562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04-4C48-B9D5-471C87D14B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04-4C48-B9D5-471C87D14B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04-4C48-B9D5-471C87D14B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04-4C48-B9D5-471C87D14B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04-4C48-B9D5-471C87D14B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04-4C48-B9D5-471C87D14B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04-4C48-B9D5-471C87D14B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04-4C48-B9D5-471C87D14B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04-4C48-B9D5-471C87D14B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04-4C48-B9D5-471C87D14B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04-4C48-B9D5-471C87D14B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04-4C48-B9D5-471C87D14B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04-4C48-B9D5-471C87D14B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04-4C48-B9D5-471C87D14B5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-8.1847424645566047E-2</c:v>
                </c:pt>
                <c:pt idx="1">
                  <c:v>-2.4957041158661375E-2</c:v>
                </c:pt>
                <c:pt idx="2">
                  <c:v>0.20593966793982377</c:v>
                </c:pt>
                <c:pt idx="3">
                  <c:v>0.17825781524411655</c:v>
                </c:pt>
                <c:pt idx="4">
                  <c:v>0.24534174043086376</c:v>
                </c:pt>
                <c:pt idx="5">
                  <c:v>0.10402268297005146</c:v>
                </c:pt>
                <c:pt idx="6">
                  <c:v>8.0394828674930974E-2</c:v>
                </c:pt>
                <c:pt idx="7">
                  <c:v>0.25983961655452115</c:v>
                </c:pt>
                <c:pt idx="12">
                  <c:v>0.11703648915187381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04-4C48-B9D5-471C87D1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9C-4222-B527-556CE00AB113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C-4222-B527-556CE00AB113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9C-4222-B527-556CE00AB1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C-4222-B527-556CE00AB113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9C-4222-B527-556CE00AB1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9C-4222-B527-556CE00AB1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14862</c:v>
                </c:pt>
                <c:pt idx="1">
                  <c:v>14169</c:v>
                </c:pt>
                <c:pt idx="2">
                  <c:v>17196</c:v>
                </c:pt>
                <c:pt idx="3">
                  <c:v>14757</c:v>
                </c:pt>
                <c:pt idx="4">
                  <c:v>15736</c:v>
                </c:pt>
                <c:pt idx="5">
                  <c:v>15923</c:v>
                </c:pt>
                <c:pt idx="6">
                  <c:v>14081</c:v>
                </c:pt>
                <c:pt idx="7">
                  <c:v>13064</c:v>
                </c:pt>
                <c:pt idx="12">
                  <c:v>119788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9C-4222-B527-556CE00AB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9C-4222-B527-556CE00AB1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9493</c:v>
                      </c:pt>
                      <c:pt idx="1">
                        <c:v>12705</c:v>
                      </c:pt>
                      <c:pt idx="2">
                        <c:v>5294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7712</c:v>
                      </c:pt>
                      <c:pt idx="8">
                        <c:v>7090</c:v>
                      </c:pt>
                      <c:pt idx="9">
                        <c:v>7680</c:v>
                      </c:pt>
                      <c:pt idx="10">
                        <c:v>5836</c:v>
                      </c:pt>
                      <c:pt idx="11">
                        <c:v>4463</c:v>
                      </c:pt>
                      <c:pt idx="12">
                        <c:v>71188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9C-4222-B527-556CE00AB1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9C-4222-B527-556CE00AB1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9C-4222-B527-556CE00AB1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9C-4222-B527-556CE00AB1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9C-4222-B527-556CE00AB1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9C-4222-B527-556CE00AB1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9C-4222-B527-556CE00AB1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9C-4222-B527-556CE00AB1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9C-4222-B527-556CE00AB1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9C-4222-B527-556CE00AB1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9C-4222-B527-556CE00AB1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9C-4222-B527-556CE00AB1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9C-4222-B527-556CE00AB1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9C-4222-B527-556CE00AB11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-4.0209087253719744E-3</c:v>
                </c:pt>
                <c:pt idx="1">
                  <c:v>-9.636479591836733E-2</c:v>
                </c:pt>
                <c:pt idx="2">
                  <c:v>0.15642232683254886</c:v>
                </c:pt>
                <c:pt idx="3">
                  <c:v>7.613213738788005E-2</c:v>
                </c:pt>
                <c:pt idx="4">
                  <c:v>5.13797020110911E-2</c:v>
                </c:pt>
                <c:pt idx="5">
                  <c:v>2.2540457230927347E-2</c:v>
                </c:pt>
                <c:pt idx="6">
                  <c:v>7.8507965686274606E-2</c:v>
                </c:pt>
                <c:pt idx="7">
                  <c:v>0.34611025244719218</c:v>
                </c:pt>
                <c:pt idx="12">
                  <c:v>6.4924212117171143E-2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9C-4222-B527-556CE00AB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89-411D-A513-59BD43C4E442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9-411D-A513-59BD43C4E442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89-411D-A513-59BD43C4E4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9-411D-A513-59BD43C4E442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89-411D-A513-59BD43C4E4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89-411D-A513-59BD43C4E4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2">
                  <c:v>7666</c:v>
                </c:pt>
                <c:pt idx="3">
                  <c:v>6138</c:v>
                </c:pt>
                <c:pt idx="4">
                  <c:v>7712</c:v>
                </c:pt>
                <c:pt idx="5">
                  <c:v>7773</c:v>
                </c:pt>
                <c:pt idx="6">
                  <c:v>6727</c:v>
                </c:pt>
                <c:pt idx="7">
                  <c:v>4144</c:v>
                </c:pt>
                <c:pt idx="12">
                  <c:v>54552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89-411D-A513-59BD43C4E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89-411D-A513-59BD43C4E4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4747</c:v>
                      </c:pt>
                      <c:pt idx="1">
                        <c:v>5951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2986</c:v>
                      </c:pt>
                      <c:pt idx="8">
                        <c:v>3428</c:v>
                      </c:pt>
                      <c:pt idx="9">
                        <c:v>3924</c:v>
                      </c:pt>
                      <c:pt idx="10">
                        <c:v>3089</c:v>
                      </c:pt>
                      <c:pt idx="11">
                        <c:v>2151</c:v>
                      </c:pt>
                      <c:pt idx="12">
                        <c:v>33780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89-411D-A513-59BD43C4E4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89-411D-A513-59BD43C4E4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89-411D-A513-59BD43C4E4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89-411D-A513-59BD43C4E4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9-411D-A513-59BD43C4E4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9-411D-A513-59BD43C4E4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9-411D-A513-59BD43C4E4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9-411D-A513-59BD43C4E4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9-411D-A513-59BD43C4E4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9-411D-A513-59BD43C4E4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9-411D-A513-59BD43C4E4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9-411D-A513-59BD43C4E4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9-411D-A513-59BD43C4E4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9-411D-A513-59BD43C4E442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8.0104551045510508E-2</c:v>
                </c:pt>
                <c:pt idx="1">
                  <c:v>7.2655794991263845E-2</c:v>
                </c:pt>
                <c:pt idx="2">
                  <c:v>0.11732983530097663</c:v>
                </c:pt>
                <c:pt idx="3">
                  <c:v>-0.13207013574660631</c:v>
                </c:pt>
                <c:pt idx="4">
                  <c:v>0.10471279186362992</c:v>
                </c:pt>
                <c:pt idx="5">
                  <c:v>3.0628480509148792E-2</c:v>
                </c:pt>
                <c:pt idx="6">
                  <c:v>4.7982551799345741E-2</c:v>
                </c:pt>
                <c:pt idx="7">
                  <c:v>4.540867810292637E-2</c:v>
                </c:pt>
                <c:pt idx="12">
                  <c:v>4.4837294822930085E-2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89-411D-A513-59BD43C4E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A4-410E-A554-2C1936F3B7C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4-410E-A554-2C1936F3B7C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A4-410E-A554-2C1936F3B7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A4-410E-A554-2C1936F3B7C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A4-410E-A554-2C1936F3B7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A4-410E-A554-2C1936F3B7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8258</c:v>
                </c:pt>
                <c:pt idx="1">
                  <c:v>9663</c:v>
                </c:pt>
                <c:pt idx="2">
                  <c:v>13746</c:v>
                </c:pt>
                <c:pt idx="3">
                  <c:v>12079</c:v>
                </c:pt>
                <c:pt idx="4">
                  <c:v>15075</c:v>
                </c:pt>
                <c:pt idx="5">
                  <c:v>15227</c:v>
                </c:pt>
                <c:pt idx="6">
                  <c:v>18427</c:v>
                </c:pt>
                <c:pt idx="7">
                  <c:v>14272</c:v>
                </c:pt>
                <c:pt idx="12">
                  <c:v>106747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A4-410E-A554-2C1936F3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A4-410E-A554-2C1936F3B7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8601</c:v>
                      </c:pt>
                      <c:pt idx="1">
                        <c:v>10666</c:v>
                      </c:pt>
                      <c:pt idx="2">
                        <c:v>4206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1941</c:v>
                      </c:pt>
                      <c:pt idx="8">
                        <c:v>2854</c:v>
                      </c:pt>
                      <c:pt idx="9">
                        <c:v>4482</c:v>
                      </c:pt>
                      <c:pt idx="10">
                        <c:v>3606</c:v>
                      </c:pt>
                      <c:pt idx="11">
                        <c:v>3366</c:v>
                      </c:pt>
                      <c:pt idx="12">
                        <c:v>45374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A4-410E-A554-2C1936F3B7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A4-410E-A554-2C1936F3B7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A4-410E-A554-2C1936F3B7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A4-410E-A554-2C1936F3B7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A4-410E-A554-2C1936F3B7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A4-410E-A554-2C1936F3B7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A4-410E-A554-2C1936F3B7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A4-410E-A554-2C1936F3B7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A4-410E-A554-2C1936F3B7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A4-410E-A554-2C1936F3B7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A4-410E-A554-2C1936F3B7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A4-410E-A554-2C1936F3B7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A4-410E-A554-2C1936F3B7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A4-410E-A554-2C1936F3B7C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-0.19504825031679496</c:v>
                </c:pt>
                <c:pt idx="1">
                  <c:v>0.10283040401734755</c:v>
                </c:pt>
                <c:pt idx="2">
                  <c:v>0.27419354838709675</c:v>
                </c:pt>
                <c:pt idx="3">
                  <c:v>0.33278163963367535</c:v>
                </c:pt>
                <c:pt idx="4">
                  <c:v>0.5423572744014733</c:v>
                </c:pt>
                <c:pt idx="5">
                  <c:v>0.20438187139128372</c:v>
                </c:pt>
                <c:pt idx="6">
                  <c:v>8.1841131920389776E-2</c:v>
                </c:pt>
                <c:pt idx="7">
                  <c:v>0.19002751605102985</c:v>
                </c:pt>
                <c:pt idx="12">
                  <c:v>0.18194098433261363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A4-410E-A554-2C1936F3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87-4501-9CFB-F431486236E5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7-4501-9CFB-F431486236E5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87-4501-9CFB-F431486236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87-4501-9CFB-F431486236E5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87-4501-9CFB-F431486236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87-4501-9CFB-F431486236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33957</c:v>
                </c:pt>
                <c:pt idx="1">
                  <c:v>28806</c:v>
                </c:pt>
                <c:pt idx="2">
                  <c:v>25810</c:v>
                </c:pt>
                <c:pt idx="3">
                  <c:v>20287</c:v>
                </c:pt>
                <c:pt idx="4">
                  <c:v>14771</c:v>
                </c:pt>
                <c:pt idx="5">
                  <c:v>11347</c:v>
                </c:pt>
                <c:pt idx="6">
                  <c:v>17329</c:v>
                </c:pt>
                <c:pt idx="7">
                  <c:v>21870</c:v>
                </c:pt>
                <c:pt idx="12">
                  <c:v>174177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87-4501-9CFB-F43148623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87-4501-9CFB-F431486236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28069</c:v>
                      </c:pt>
                      <c:pt idx="1">
                        <c:v>28475</c:v>
                      </c:pt>
                      <c:pt idx="2">
                        <c:v>10752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5572</c:v>
                      </c:pt>
                      <c:pt idx="8">
                        <c:v>4557</c:v>
                      </c:pt>
                      <c:pt idx="9">
                        <c:v>5146</c:v>
                      </c:pt>
                      <c:pt idx="10">
                        <c:v>5365</c:v>
                      </c:pt>
                      <c:pt idx="11">
                        <c:v>5717</c:v>
                      </c:pt>
                      <c:pt idx="12">
                        <c:v>100111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87-4501-9CFB-F431486236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87-4501-9CFB-F431486236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87-4501-9CFB-F431486236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87-4501-9CFB-F431486236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87-4501-9CFB-F431486236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87-4501-9CFB-F431486236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87-4501-9CFB-F431486236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87-4501-9CFB-F431486236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87-4501-9CFB-F431486236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87-4501-9CFB-F431486236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87-4501-9CFB-F431486236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87-4501-9CFB-F431486236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87-4501-9CFB-F431486236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87-4501-9CFB-F431486236E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-9.375500400320258E-2</c:v>
                </c:pt>
                <c:pt idx="1">
                  <c:v>-8.5959067110899623E-2</c:v>
                </c:pt>
                <c:pt idx="2">
                  <c:v>-0.21752311656813705</c:v>
                </c:pt>
                <c:pt idx="3">
                  <c:v>-0.13143811277133188</c:v>
                </c:pt>
                <c:pt idx="4">
                  <c:v>8.8103130755064374E-2</c:v>
                </c:pt>
                <c:pt idx="5">
                  <c:v>-4.3173960704949832E-2</c:v>
                </c:pt>
                <c:pt idx="6">
                  <c:v>0.14360192701115282</c:v>
                </c:pt>
                <c:pt idx="7">
                  <c:v>4.656170742211807E-2</c:v>
                </c:pt>
                <c:pt idx="12">
                  <c:v>-6.7629850490602772E-2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87-4501-9CFB-F43148623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86-4792-BC23-AA1E6A2B2AB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6-4792-BC23-AA1E6A2B2AB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86-4792-BC23-AA1E6A2B2A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86-4792-BC23-AA1E6A2B2AB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86-4792-BC23-AA1E6A2B2A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86-4792-BC23-AA1E6A2B2A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5027</c:v>
                </c:pt>
                <c:pt idx="1">
                  <c:v>3993</c:v>
                </c:pt>
                <c:pt idx="2">
                  <c:v>2634</c:v>
                </c:pt>
                <c:pt idx="3">
                  <c:v>2256</c:v>
                </c:pt>
                <c:pt idx="4">
                  <c:v>1409</c:v>
                </c:pt>
                <c:pt idx="5">
                  <c:v>1064</c:v>
                </c:pt>
                <c:pt idx="6">
                  <c:v>1824</c:v>
                </c:pt>
                <c:pt idx="7">
                  <c:v>2058</c:v>
                </c:pt>
                <c:pt idx="12">
                  <c:v>20265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86-4792-BC23-AA1E6A2B2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86-4792-BC23-AA1E6A2B2A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3425</c:v>
                      </c:pt>
                      <c:pt idx="2">
                        <c:v>1454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231</c:v>
                      </c:pt>
                      <c:pt idx="8">
                        <c:v>271</c:v>
                      </c:pt>
                      <c:pt idx="9">
                        <c:v>273</c:v>
                      </c:pt>
                      <c:pt idx="10">
                        <c:v>586</c:v>
                      </c:pt>
                      <c:pt idx="11">
                        <c:v>669</c:v>
                      </c:pt>
                      <c:pt idx="12">
                        <c:v>11431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86-4792-BC23-AA1E6A2B2A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86-4792-BC23-AA1E6A2B2A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86-4792-BC23-AA1E6A2B2A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86-4792-BC23-AA1E6A2B2A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86-4792-BC23-AA1E6A2B2A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86-4792-BC23-AA1E6A2B2A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6-4792-BC23-AA1E6A2B2A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6-4792-BC23-AA1E6A2B2A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6-4792-BC23-AA1E6A2B2A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86-4792-BC23-AA1E6A2B2A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86-4792-BC23-AA1E6A2B2A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86-4792-BC23-AA1E6A2B2A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86-4792-BC23-AA1E6A2B2A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86-4792-BC23-AA1E6A2B2AB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-0.12436857690297853</c:v>
                </c:pt>
                <c:pt idx="1">
                  <c:v>-0.17670103092783507</c:v>
                </c:pt>
                <c:pt idx="2">
                  <c:v>-0.40474576271186435</c:v>
                </c:pt>
                <c:pt idx="3">
                  <c:v>-0.41554404145077717</c:v>
                </c:pt>
                <c:pt idx="4">
                  <c:v>6.5003779289493524E-2</c:v>
                </c:pt>
                <c:pt idx="5">
                  <c:v>-0.28156650911546255</c:v>
                </c:pt>
                <c:pt idx="6">
                  <c:v>-3.2873806998939603E-2</c:v>
                </c:pt>
                <c:pt idx="7">
                  <c:v>-1.2001920307249114E-2</c:v>
                </c:pt>
                <c:pt idx="12">
                  <c:v>-0.2099107177667745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86-4792-BC23-AA1E6A2B2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51-45F2-BC9F-2D8326F44D6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51-45F2-BC9F-2D8326F44D6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51-45F2-BC9F-2D8326F44D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51-45F2-BC9F-2D8326F44D6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51-45F2-BC9F-2D8326F44D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51-45F2-BC9F-2D8326F44D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6090</c:v>
                </c:pt>
                <c:pt idx="1">
                  <c:v>4794</c:v>
                </c:pt>
                <c:pt idx="2">
                  <c:v>4786</c:v>
                </c:pt>
                <c:pt idx="3">
                  <c:v>3430</c:v>
                </c:pt>
                <c:pt idx="4">
                  <c:v>1465</c:v>
                </c:pt>
                <c:pt idx="5">
                  <c:v>1070</c:v>
                </c:pt>
                <c:pt idx="6">
                  <c:v>1778</c:v>
                </c:pt>
                <c:pt idx="12">
                  <c:v>25281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51-45F2-BC9F-2D8326F44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51-45F2-BC9F-2D8326F44D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</c:v>
                      </c:pt>
                      <c:pt idx="1">
                        <c:v>3220</c:v>
                      </c:pt>
                      <c:pt idx="2">
                        <c:v>1575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423</c:v>
                      </c:pt>
                      <c:pt idx="8">
                        <c:v>265</c:v>
                      </c:pt>
                      <c:pt idx="9">
                        <c:v>260</c:v>
                      </c:pt>
                      <c:pt idx="10">
                        <c:v>688</c:v>
                      </c:pt>
                      <c:pt idx="11">
                        <c:v>611</c:v>
                      </c:pt>
                      <c:pt idx="12">
                        <c:v>11548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51-45F2-BC9F-2D8326F44D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51-45F2-BC9F-2D8326F44D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51-45F2-BC9F-2D8326F44D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51-45F2-BC9F-2D8326F44D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51-45F2-BC9F-2D8326F44D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51-45F2-BC9F-2D8326F44D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51-45F2-BC9F-2D8326F44D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51-45F2-BC9F-2D8326F44D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51-45F2-BC9F-2D8326F44D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51-45F2-BC9F-2D8326F44D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51-45F2-BC9F-2D8326F44D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51-45F2-BC9F-2D8326F44D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51-45F2-BC9F-2D8326F44D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51-45F2-BC9F-2D8326F44D6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3.791000494478336E-3</c:v>
                </c:pt>
                <c:pt idx="1">
                  <c:v>5.1085288313966304E-2</c:v>
                </c:pt>
                <c:pt idx="2">
                  <c:v>-0.17411561691113031</c:v>
                </c:pt>
                <c:pt idx="3">
                  <c:v>0.13840026551609697</c:v>
                </c:pt>
                <c:pt idx="4">
                  <c:v>-0.10888077858880774</c:v>
                </c:pt>
                <c:pt idx="5">
                  <c:v>-0.18445121951219512</c:v>
                </c:pt>
                <c:pt idx="6">
                  <c:v>0.14932126696832571</c:v>
                </c:pt>
                <c:pt idx="12">
                  <c:v>-5.6643904623306818E-2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51-45F2-BC9F-2D8326F44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06-4600-AA61-F40838D03C08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6-4600-AA61-F40838D03C08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06-4600-AA61-F40838D03C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6-4600-AA61-F40838D03C08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06-4600-AA61-F40838D03C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06-4600-AA61-F40838D03C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2278</c:v>
                </c:pt>
                <c:pt idx="1">
                  <c:v>2576</c:v>
                </c:pt>
                <c:pt idx="2">
                  <c:v>1872</c:v>
                </c:pt>
                <c:pt idx="3">
                  <c:v>1696</c:v>
                </c:pt>
                <c:pt idx="4">
                  <c:v>1563</c:v>
                </c:pt>
                <c:pt idx="5">
                  <c:v>923</c:v>
                </c:pt>
                <c:pt idx="6">
                  <c:v>2132</c:v>
                </c:pt>
                <c:pt idx="7">
                  <c:v>4537</c:v>
                </c:pt>
                <c:pt idx="12">
                  <c:v>17577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06-4600-AA61-F40838D03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06-4600-AA61-F40838D03C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1856</c:v>
                      </c:pt>
                      <c:pt idx="1">
                        <c:v>2151</c:v>
                      </c:pt>
                      <c:pt idx="2">
                        <c:v>911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432</c:v>
                      </c:pt>
                      <c:pt idx="8">
                        <c:v>212</c:v>
                      </c:pt>
                      <c:pt idx="9">
                        <c:v>349</c:v>
                      </c:pt>
                      <c:pt idx="10">
                        <c:v>204</c:v>
                      </c:pt>
                      <c:pt idx="11">
                        <c:v>597</c:v>
                      </c:pt>
                      <c:pt idx="12">
                        <c:v>7014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06-4600-AA61-F40838D03C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06-4600-AA61-F40838D03C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06-4600-AA61-F40838D03C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06-4600-AA61-F40838D03C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06-4600-AA61-F40838D03C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06-4600-AA61-F40838D03C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6-4600-AA61-F40838D03C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6-4600-AA61-F40838D03C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6-4600-AA61-F40838D03C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06-4600-AA61-F40838D03C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06-4600-AA61-F40838D03C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06-4600-AA61-F40838D03C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06-4600-AA61-F40838D03C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06-4600-AA61-F40838D03C08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-0.21312607944732298</c:v>
                </c:pt>
                <c:pt idx="1">
                  <c:v>4.6728971962616717E-2</c:v>
                </c:pt>
                <c:pt idx="2">
                  <c:v>-0.33617021276595749</c:v>
                </c:pt>
                <c:pt idx="3">
                  <c:v>-9.739222990952634E-2</c:v>
                </c:pt>
                <c:pt idx="4">
                  <c:v>-0.19928278688524592</c:v>
                </c:pt>
                <c:pt idx="5">
                  <c:v>1.9889502762430844E-2</c:v>
                </c:pt>
                <c:pt idx="6">
                  <c:v>0.64887857695282292</c:v>
                </c:pt>
                <c:pt idx="7">
                  <c:v>0.14512872286723866</c:v>
                </c:pt>
                <c:pt idx="12">
                  <c:v>-3.2476468321682161E-2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06-4600-AA61-F40838D03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4-4550-B4FC-1CA1F39CD7E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4-4550-B4FC-1CA1F39CD7E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54-4550-B4FC-1CA1F39CD7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54-4550-B4FC-1CA1F39CD7E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54-4550-B4FC-1CA1F39CD7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54-4550-B4FC-1CA1F39CD7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915</c:v>
                </c:pt>
                <c:pt idx="1">
                  <c:v>590</c:v>
                </c:pt>
                <c:pt idx="2">
                  <c:v>411</c:v>
                </c:pt>
                <c:pt idx="3">
                  <c:v>296</c:v>
                </c:pt>
                <c:pt idx="4">
                  <c:v>397</c:v>
                </c:pt>
                <c:pt idx="5">
                  <c:v>281</c:v>
                </c:pt>
                <c:pt idx="6">
                  <c:v>634</c:v>
                </c:pt>
                <c:pt idx="12">
                  <c:v>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54-4550-B4FC-1CA1F39C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54-4550-B4FC-1CA1F39CD7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529</c:v>
                      </c:pt>
                      <c:pt idx="1">
                        <c:v>333</c:v>
                      </c:pt>
                      <c:pt idx="2">
                        <c:v>258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140</c:v>
                      </c:pt>
                      <c:pt idx="9">
                        <c:v>131</c:v>
                      </c:pt>
                      <c:pt idx="10">
                        <c:v>98</c:v>
                      </c:pt>
                      <c:pt idx="11">
                        <c:v>193</c:v>
                      </c:pt>
                      <c:pt idx="12">
                        <c:v>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54-4550-B4FC-1CA1F39CD7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54-4550-B4FC-1CA1F39CD7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54-4550-B4FC-1CA1F39CD7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54-4550-B4FC-1CA1F39CD7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54-4550-B4FC-1CA1F39CD7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54-4550-B4FC-1CA1F39CD7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54-4550-B4FC-1CA1F39CD7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54-4550-B4FC-1CA1F39CD7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54-4550-B4FC-1CA1F39CD7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54-4550-B4FC-1CA1F39CD7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54-4550-B4FC-1CA1F39CD7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54-4550-B4FC-1CA1F39CD7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54-4550-B4FC-1CA1F39CD7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54-4550-B4FC-1CA1F39CD7E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0.14949748743718594</c:v>
                </c:pt>
                <c:pt idx="1">
                  <c:v>1.7241379310344751E-2</c:v>
                </c:pt>
                <c:pt idx="2">
                  <c:v>-0.22306238185255201</c:v>
                </c:pt>
                <c:pt idx="3">
                  <c:v>-0.31481481481481477</c:v>
                </c:pt>
                <c:pt idx="4">
                  <c:v>8.1743869209809361E-2</c:v>
                </c:pt>
                <c:pt idx="5">
                  <c:v>3.3088235294117752E-2</c:v>
                </c:pt>
                <c:pt idx="6">
                  <c:v>0.95076923076923081</c:v>
                </c:pt>
                <c:pt idx="12">
                  <c:v>9.6439957492029826E-2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54-4550-B4FC-1CA1F39C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1F-484C-803D-2151B655731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F-484C-803D-2151B655731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1F-484C-803D-2151B65573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1F-484C-803D-2151B655731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1F-484C-803D-2151B65573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1F-484C-803D-2151B655731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1114</c:v>
                </c:pt>
                <c:pt idx="1">
                  <c:v>881</c:v>
                </c:pt>
                <c:pt idx="2">
                  <c:v>653</c:v>
                </c:pt>
                <c:pt idx="3">
                  <c:v>382</c:v>
                </c:pt>
                <c:pt idx="4">
                  <c:v>431</c:v>
                </c:pt>
                <c:pt idx="5">
                  <c:v>360</c:v>
                </c:pt>
                <c:pt idx="6">
                  <c:v>835</c:v>
                </c:pt>
                <c:pt idx="7">
                  <c:v>935</c:v>
                </c:pt>
                <c:pt idx="12">
                  <c:v>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1F-484C-803D-2151B6557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1F-484C-803D-2151B655731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661</c:v>
                      </c:pt>
                      <c:pt idx="1">
                        <c:v>450</c:v>
                      </c:pt>
                      <c:pt idx="2">
                        <c:v>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</c:v>
                      </c:pt>
                      <c:pt idx="8">
                        <c:v>29</c:v>
                      </c:pt>
                      <c:pt idx="9">
                        <c:v>47</c:v>
                      </c:pt>
                      <c:pt idx="10">
                        <c:v>129</c:v>
                      </c:pt>
                      <c:pt idx="11">
                        <c:v>101</c:v>
                      </c:pt>
                      <c:pt idx="12">
                        <c:v>1882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1F-484C-803D-2151B65573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1F-484C-803D-2151B65573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1F-484C-803D-2151B65573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1F-484C-803D-2151B65573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1F-484C-803D-2151B65573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1F-484C-803D-2151B65573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1F-484C-803D-2151B65573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1F-484C-803D-2151B65573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1F-484C-803D-2151B65573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1F-484C-803D-2151B65573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1F-484C-803D-2151B65573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1F-484C-803D-2151B65573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1F-484C-803D-2151B65573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1F-484C-803D-2151B655731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0.22015334063526826</c:v>
                </c:pt>
                <c:pt idx="1">
                  <c:v>0.10957178841309823</c:v>
                </c:pt>
                <c:pt idx="2">
                  <c:v>-7.5987841945288626E-3</c:v>
                </c:pt>
                <c:pt idx="3">
                  <c:v>-0.28996282527881045</c:v>
                </c:pt>
                <c:pt idx="4">
                  <c:v>-0.19288389513108617</c:v>
                </c:pt>
                <c:pt idx="5">
                  <c:v>0.348314606741573</c:v>
                </c:pt>
                <c:pt idx="6">
                  <c:v>0.93735498839907194</c:v>
                </c:pt>
                <c:pt idx="7">
                  <c:v>-4.2988741044012291E-2</c:v>
                </c:pt>
                <c:pt idx="12">
                  <c:v>9.3701095461658834E-2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1F-484C-803D-2151B6557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42-48F9-9F48-929D97BF37D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2-48F9-9F48-929D97BF37D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42-48F9-9F48-929D97BF37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42-48F9-9F48-929D97BF37D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42-48F9-9F48-929D97BF37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42-48F9-9F48-929D97BF37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555</c:v>
                </c:pt>
                <c:pt idx="1">
                  <c:v>428</c:v>
                </c:pt>
                <c:pt idx="2">
                  <c:v>403</c:v>
                </c:pt>
                <c:pt idx="3">
                  <c:v>184</c:v>
                </c:pt>
                <c:pt idx="4">
                  <c:v>24</c:v>
                </c:pt>
                <c:pt idx="5">
                  <c:v>75</c:v>
                </c:pt>
                <c:pt idx="6">
                  <c:v>102</c:v>
                </c:pt>
                <c:pt idx="7">
                  <c:v>101</c:v>
                </c:pt>
                <c:pt idx="12">
                  <c:v>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42-48F9-9F48-929D97BF3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42-48F9-9F48-929D97BF37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</c:v>
                      </c:pt>
                      <c:pt idx="1">
                        <c:v>520</c:v>
                      </c:pt>
                      <c:pt idx="2">
                        <c:v>322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45</c:v>
                      </c:pt>
                      <c:pt idx="10">
                        <c:v>18</c:v>
                      </c:pt>
                      <c:pt idx="11">
                        <c:v>13</c:v>
                      </c:pt>
                      <c:pt idx="12">
                        <c:v>1701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42-48F9-9F48-929D97BF37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42-48F9-9F48-929D97BF37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42-48F9-9F48-929D97BF37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42-48F9-9F48-929D97BF37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42-48F9-9F48-929D97BF37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42-48F9-9F48-929D97BF37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42-48F9-9F48-929D97BF37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42-48F9-9F48-929D97BF37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42-48F9-9F48-929D97BF37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42-48F9-9F48-929D97BF37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42-48F9-9F48-929D97BF37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42-48F9-9F48-929D97BF37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42-48F9-9F48-929D97BF37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42-48F9-9F48-929D97BF37D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-0.33849821215733011</c:v>
                </c:pt>
                <c:pt idx="1">
                  <c:v>-0.35832083958020988</c:v>
                </c:pt>
                <c:pt idx="2">
                  <c:v>-0.22944550669216057</c:v>
                </c:pt>
                <c:pt idx="3">
                  <c:v>-0.16363636363636369</c:v>
                </c:pt>
                <c:pt idx="4">
                  <c:v>-0.35135135135135132</c:v>
                </c:pt>
                <c:pt idx="5">
                  <c:v>-0.67105263157894735</c:v>
                </c:pt>
                <c:pt idx="6">
                  <c:v>-0.68025078369905956</c:v>
                </c:pt>
                <c:pt idx="7">
                  <c:v>-9.8039215686274161E-3</c:v>
                </c:pt>
                <c:pt idx="12">
                  <c:v>-0.36218057921635438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42-48F9-9F48-929D97BF3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91-46A2-95EF-4AB2FC73662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1-46A2-95EF-4AB2FC73662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91-46A2-95EF-4AB2FC7366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1-46A2-95EF-4AB2FC73662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91-46A2-95EF-4AB2FC7366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91-46A2-95EF-4AB2FC7366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985</c:v>
                </c:pt>
                <c:pt idx="1">
                  <c:v>653</c:v>
                </c:pt>
                <c:pt idx="2">
                  <c:v>528</c:v>
                </c:pt>
                <c:pt idx="3">
                  <c:v>256</c:v>
                </c:pt>
                <c:pt idx="4">
                  <c:v>122</c:v>
                </c:pt>
                <c:pt idx="5">
                  <c:v>74</c:v>
                </c:pt>
                <c:pt idx="6">
                  <c:v>197</c:v>
                </c:pt>
                <c:pt idx="7">
                  <c:v>34</c:v>
                </c:pt>
                <c:pt idx="12">
                  <c:v>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91-46A2-95EF-4AB2FC736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91-46A2-95EF-4AB2FC7366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814</c:v>
                      </c:pt>
                      <c:pt idx="1">
                        <c:v>745</c:v>
                      </c:pt>
                      <c:pt idx="2">
                        <c:v>339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63</c:v>
                      </c:pt>
                      <c:pt idx="9">
                        <c:v>33</c:v>
                      </c:pt>
                      <c:pt idx="10">
                        <c:v>49</c:v>
                      </c:pt>
                      <c:pt idx="11">
                        <c:v>47</c:v>
                      </c:pt>
                      <c:pt idx="12">
                        <c:v>2155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91-46A2-95EF-4AB2FC7366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91-46A2-95EF-4AB2FC7366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91-46A2-95EF-4AB2FC7366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91-46A2-95EF-4AB2FC7366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91-46A2-95EF-4AB2FC7366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91-46A2-95EF-4AB2FC7366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91-46A2-95EF-4AB2FC7366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91-46A2-95EF-4AB2FC7366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91-46A2-95EF-4AB2FC7366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91-46A2-95EF-4AB2FC7366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91-46A2-95EF-4AB2FC7366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91-46A2-95EF-4AB2FC7366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91-46A2-95EF-4AB2FC7366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91-46A2-95EF-4AB2FC73662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8.8397790055248615E-2</c:v>
                </c:pt>
                <c:pt idx="1">
                  <c:v>-0.17131979695431476</c:v>
                </c:pt>
                <c:pt idx="2">
                  <c:v>-0.23919308357348701</c:v>
                </c:pt>
                <c:pt idx="3">
                  <c:v>-0.55938037865748713</c:v>
                </c:pt>
                <c:pt idx="4">
                  <c:v>0.5641025641025641</c:v>
                </c:pt>
                <c:pt idx="5">
                  <c:v>0.29824561403508776</c:v>
                </c:pt>
                <c:pt idx="6">
                  <c:v>0.12571428571428567</c:v>
                </c:pt>
                <c:pt idx="7">
                  <c:v>-0.79761904761904767</c:v>
                </c:pt>
                <c:pt idx="12">
                  <c:v>-0.17324434126523502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91-46A2-95EF-4AB2FC736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D-4DE3-805C-14505A921D5B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D-4DE3-805C-14505A921D5B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FD-4DE3-805C-14505A921D5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D-4DE3-805C-14505A921D5B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D-4DE3-805C-14505A921D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FD-4DE3-805C-14505A921D5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7">
                  <c:v>49206</c:v>
                </c:pt>
                <c:pt idx="12">
                  <c:v>400712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FD-4DE3-805C-14505A921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FD-4DE3-805C-14505A921D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FD-4DE3-805C-14505A921D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FD-4DE3-805C-14505A921D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FD-4DE3-805C-14505A921D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FD-4DE3-805C-14505A921D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FD-4DE3-805C-14505A921D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FD-4DE3-805C-14505A921D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FD-4DE3-805C-14505A921D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FD-4DE3-805C-14505A921D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D-4DE3-805C-14505A921D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D-4DE3-805C-14505A921D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D-4DE3-805C-14505A921D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D-4DE3-805C-14505A921D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FD-4DE3-805C-14505A921D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FD-4DE3-805C-14505A921D5B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6">
                  <c:v>0.10156491755448482</c:v>
                </c:pt>
                <c:pt idx="7">
                  <c:v>0.15520601009508161</c:v>
                </c:pt>
                <c:pt idx="12">
                  <c:v>2.8492522028382261E-2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FD-4DE3-805C-14505A921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B-4D6D-964A-F887C482A0C2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B-4D6D-964A-F887C482A0C2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FB-4D6D-964A-F887C482A0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FB-4D6D-964A-F887C482A0C2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B-4D6D-964A-F887C482A0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B-4D6D-964A-F887C482A0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2">
                  <c:v>7976</c:v>
                </c:pt>
                <c:pt idx="3">
                  <c:v>6754</c:v>
                </c:pt>
                <c:pt idx="4">
                  <c:v>9427</c:v>
                </c:pt>
                <c:pt idx="5">
                  <c:v>8899</c:v>
                </c:pt>
                <c:pt idx="6">
                  <c:v>11182</c:v>
                </c:pt>
                <c:pt idx="7">
                  <c:v>6735</c:v>
                </c:pt>
                <c:pt idx="12">
                  <c:v>61961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FB-4D6D-964A-F887C482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FB-4D6D-964A-F887C482A0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5042</c:v>
                      </c:pt>
                      <c:pt idx="1">
                        <c:v>6261</c:v>
                      </c:pt>
                      <c:pt idx="2">
                        <c:v>2412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1206</c:v>
                      </c:pt>
                      <c:pt idx="8">
                        <c:v>1770</c:v>
                      </c:pt>
                      <c:pt idx="9">
                        <c:v>2794</c:v>
                      </c:pt>
                      <c:pt idx="10">
                        <c:v>2369</c:v>
                      </c:pt>
                      <c:pt idx="11">
                        <c:v>2222</c:v>
                      </c:pt>
                      <c:pt idx="12">
                        <c:v>27791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FB-4D6D-964A-F887C482A0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FB-4D6D-964A-F887C482A0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FB-4D6D-964A-F887C482A0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FB-4D6D-964A-F887C482A0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FB-4D6D-964A-F887C482A0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FB-4D6D-964A-F887C482A0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FB-4D6D-964A-F887C482A0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FB-4D6D-964A-F887C482A0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FB-4D6D-964A-F887C482A0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FB-4D6D-964A-F887C482A0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FB-4D6D-964A-F887C482A0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FB-4D6D-964A-F887C482A0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FB-4D6D-964A-F887C482A0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FB-4D6D-964A-F887C482A0C2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-9.3587842846552971E-2</c:v>
                </c:pt>
                <c:pt idx="1">
                  <c:v>0.21648044692737423</c:v>
                </c:pt>
                <c:pt idx="2">
                  <c:v>0.34230898687310662</c:v>
                </c:pt>
                <c:pt idx="3">
                  <c:v>0.41890756302521015</c:v>
                </c:pt>
                <c:pt idx="4">
                  <c:v>0.66378397458524541</c:v>
                </c:pt>
                <c:pt idx="5">
                  <c:v>0.21355516159825449</c:v>
                </c:pt>
                <c:pt idx="6">
                  <c:v>0.13201052844705408</c:v>
                </c:pt>
                <c:pt idx="7">
                  <c:v>0.2614721858025848</c:v>
                </c:pt>
                <c:pt idx="12">
                  <c:v>0.25615294165348912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FB-4D6D-964A-F887C482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93-4015-B316-D495CE24868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3-4015-B316-D495CE24868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93-4015-B316-D495CE2486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93-4015-B316-D495CE24868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93-4015-B316-D495CE2486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93-4015-B316-D495CE2486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7">
                  <c:v>49206</c:v>
                </c:pt>
                <c:pt idx="12">
                  <c:v>400712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93-4015-B316-D495CE248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93-4015-B316-D495CE2486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93-4015-B316-D495CE2486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93-4015-B316-D495CE2486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93-4015-B316-D495CE2486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93-4015-B316-D495CE2486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93-4015-B316-D495CE2486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93-4015-B316-D495CE2486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93-4015-B316-D495CE2486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93-4015-B316-D495CE2486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93-4015-B316-D495CE2486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93-4015-B316-D495CE2486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93-4015-B316-D495CE2486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93-4015-B316-D495CE2486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93-4015-B316-D495CE2486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93-4015-B316-D495CE24868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6">
                  <c:v>0.10156491755448482</c:v>
                </c:pt>
                <c:pt idx="7">
                  <c:v>0.15520601009508161</c:v>
                </c:pt>
                <c:pt idx="12">
                  <c:v>2.8492522028382261E-2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93-4015-B316-D495CE248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9068961352657"/>
          <c:y val="0.2044253438717967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DD-4F2D-BF58-47862C6A4FC7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F2D-BF58-47862C6A4FC7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DD-4F2D-BF58-47862C6A4F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DD-4F2D-BF58-47862C6A4FC7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DD-4F2D-BF58-47862C6A4F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DD-4F2D-BF58-47862C6A4F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2">
                  <c:v>38616</c:v>
                </c:pt>
                <c:pt idx="3">
                  <c:v>32762</c:v>
                </c:pt>
                <c:pt idx="4">
                  <c:v>31774</c:v>
                </c:pt>
                <c:pt idx="5">
                  <c:v>29665</c:v>
                </c:pt>
                <c:pt idx="6">
                  <c:v>36707</c:v>
                </c:pt>
                <c:pt idx="7">
                  <c:v>37290</c:v>
                </c:pt>
                <c:pt idx="12">
                  <c:v>282753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DD-4F2D-BF58-47862C6A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DD-4F2D-BF58-47862C6A4F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DD-4F2D-BF58-47862C6A4F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DD-4F2D-BF58-47862C6A4F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DD-4F2D-BF58-47862C6A4F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DD-4F2D-BF58-47862C6A4F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DD-4F2D-BF58-47862C6A4F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DD-4F2D-BF58-47862C6A4F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DD-4F2D-BF58-47862C6A4F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DD-4F2D-BF58-47862C6A4F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DD-4F2D-BF58-47862C6A4F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DD-4F2D-BF58-47862C6A4F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DD-4F2D-BF58-47862C6A4F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DD-4F2D-BF58-47862C6A4F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DD-4F2D-BF58-47862C6A4F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DD-4F2D-BF58-47862C6A4FC7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8.1619869822162849E-2</c:v>
                </c:pt>
                <c:pt idx="1">
                  <c:v>7.3878627968337662E-2</c:v>
                </c:pt>
                <c:pt idx="2">
                  <c:v>0.15230365242301258</c:v>
                </c:pt>
                <c:pt idx="3">
                  <c:v>0.15225266415784477</c:v>
                </c:pt>
                <c:pt idx="4">
                  <c:v>0.40127894156560084</c:v>
                </c:pt>
                <c:pt idx="5">
                  <c:v>0.22133476059121415</c:v>
                </c:pt>
                <c:pt idx="6">
                  <c:v>0.27814338939378103</c:v>
                </c:pt>
                <c:pt idx="7">
                  <c:v>0.24010641835716662</c:v>
                </c:pt>
                <c:pt idx="12">
                  <c:v>0.18729949443203386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DD-4F2D-BF58-47862C6A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48-4DA1-928B-B1B43A782C5D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48-4DA1-928B-B1B43A782C5D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48-4DA1-928B-B1B43A782C5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48-4DA1-928B-B1B43A782C5D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48-4DA1-928B-B1B43A782C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48-4DA1-928B-B1B43A782C5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2">
                  <c:v>18136</c:v>
                </c:pt>
                <c:pt idx="3">
                  <c:v>14361</c:v>
                </c:pt>
                <c:pt idx="4">
                  <c:v>13808</c:v>
                </c:pt>
                <c:pt idx="5">
                  <c:v>12832</c:v>
                </c:pt>
                <c:pt idx="6">
                  <c:v>13130</c:v>
                </c:pt>
                <c:pt idx="7">
                  <c:v>11916</c:v>
                </c:pt>
                <c:pt idx="12">
                  <c:v>117959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48-4DA1-928B-B1B43A782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48-4DA1-928B-B1B43A782C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48-4DA1-928B-B1B43A782C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48-4DA1-928B-B1B43A782C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48-4DA1-928B-B1B43A782C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48-4DA1-928B-B1B43A782C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48-4DA1-928B-B1B43A782C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48-4DA1-928B-B1B43A782C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48-4DA1-928B-B1B43A782C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48-4DA1-928B-B1B43A782C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48-4DA1-928B-B1B43A782C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48-4DA1-928B-B1B43A782C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48-4DA1-928B-B1B43A782C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48-4DA1-928B-B1B43A782C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48-4DA1-928B-B1B43A782C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48-4DA1-928B-B1B43A782C5D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-0.33051827857473393</c:v>
                </c:pt>
                <c:pt idx="1">
                  <c:v>-0.26145055340592094</c:v>
                </c:pt>
                <c:pt idx="2">
                  <c:v>-0.27834149058931201</c:v>
                </c:pt>
                <c:pt idx="3">
                  <c:v>-0.18864406779661014</c:v>
                </c:pt>
                <c:pt idx="4">
                  <c:v>-0.11719199539671377</c:v>
                </c:pt>
                <c:pt idx="5">
                  <c:v>-0.18707633829585046</c:v>
                </c:pt>
                <c:pt idx="6">
                  <c:v>-0.20535011801730918</c:v>
                </c:pt>
                <c:pt idx="7">
                  <c:v>-4.8622754491017939E-2</c:v>
                </c:pt>
                <c:pt idx="12">
                  <c:v>-0.22120253791354982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48-4DA1-928B-B1B43A782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75-4D34-931C-177EAB8CF1F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5-4D34-931C-177EAB8CF1F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75-4D34-931C-177EAB8CF1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75-4D34-931C-177EAB8CF1F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75-4D34-931C-177EAB8CF1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75-4D34-931C-177EAB8CF1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7">
                  <c:v>2.8997583829335847</c:v>
                </c:pt>
                <c:pt idx="12">
                  <c:v>2.2065274252077334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75-4D34-931C-177EAB8C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75-4D34-931C-177EAB8CF1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75-4D34-931C-177EAB8CF1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75-4D34-931C-177EAB8CF1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75-4D34-931C-177EAB8CF1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75-4D34-931C-177EAB8CF1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75-4D34-931C-177EAB8CF1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75-4D34-931C-177EAB8CF1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75-4D34-931C-177EAB8CF1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75-4D34-931C-177EAB8CF1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75-4D34-931C-177EAB8CF1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75-4D34-931C-177EAB8CF1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75-4D34-931C-177EAB8CF1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75-4D34-931C-177EAB8CF1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75-4D34-931C-177EAB8CF1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75-4D34-931C-177EAB8CF1F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6">
                  <c:v>-3.8501203793646077E-3</c:v>
                </c:pt>
                <c:pt idx="7">
                  <c:v>9.7640101241590838E-2</c:v>
                </c:pt>
                <c:pt idx="12">
                  <c:v>-0.19487664153166362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75-4D34-931C-177EAB8C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FB-4815-BBB2-D38D993C4FA1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B-4815-BBB2-D38D993C4FA1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FB-4815-BBB2-D38D993C4F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1.9697699372788473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FB-4815-BBB2-D38D993C4FA1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FB-4815-BBB2-D38D993C4F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FB-4815-BBB2-D38D993C4F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1.9402484055052032</c:v>
                </c:pt>
                <c:pt idx="1">
                  <c:v>1.7700534759358288</c:v>
                </c:pt>
                <c:pt idx="2">
                  <c:v>1.9781357882623705</c:v>
                </c:pt>
                <c:pt idx="3">
                  <c:v>2.0816009928637915</c:v>
                </c:pt>
                <c:pt idx="4">
                  <c:v>1.7977128187175448</c:v>
                </c:pt>
                <c:pt idx="5">
                  <c:v>1.8684021113243763</c:v>
                </c:pt>
                <c:pt idx="6">
                  <c:v>1.8151767267854151</c:v>
                </c:pt>
                <c:pt idx="7">
                  <c:v>2.5127309495358028</c:v>
                </c:pt>
                <c:pt idx="12">
                  <c:v>1.9442894784272999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FB-4815-BBB2-D38D993C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FB-4815-BBB2-D38D993C4F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1.8484012667279599</c:v>
                      </c:pt>
                      <c:pt idx="1">
                        <c:v>1.9137733377006223</c:v>
                      </c:pt>
                      <c:pt idx="2">
                        <c:v>1.9234662887224134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2.3027194656488548</c:v>
                      </c:pt>
                      <c:pt idx="8">
                        <c:v>1.9130434782608696</c:v>
                      </c:pt>
                      <c:pt idx="9">
                        <c:v>1.8103602262578149</c:v>
                      </c:pt>
                      <c:pt idx="10">
                        <c:v>1.7299377061194576</c:v>
                      </c:pt>
                      <c:pt idx="11">
                        <c:v>1.7903041390349874</c:v>
                      </c:pt>
                      <c:pt idx="12">
                        <c:v>1.8931315067158241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FB-4815-BBB2-D38D993C4F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FB-4815-BBB2-D38D993C4F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FB-4815-BBB2-D38D993C4F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FB-4815-BBB2-D38D993C4F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FB-4815-BBB2-D38D993C4F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FB-4815-BBB2-D38D993C4F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FB-4815-BBB2-D38D993C4F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FB-4815-BBB2-D38D993C4F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FB-4815-BBB2-D38D993C4F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FB-4815-BBB2-D38D993C4F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FB-4815-BBB2-D38D993C4F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FB-4815-BBB2-D38D993C4F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FB-4815-BBB2-D38D993C4F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FB-4815-BBB2-D38D993C4FA1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-0.17580201466286427</c:v>
                </c:pt>
                <c:pt idx="1">
                  <c:v>-0.28735393147157851</c:v>
                </c:pt>
                <c:pt idx="2">
                  <c:v>-2.592575981229972E-2</c:v>
                </c:pt>
                <c:pt idx="3">
                  <c:v>0.1566517028029395</c:v>
                </c:pt>
                <c:pt idx="4">
                  <c:v>-0.15856139651136325</c:v>
                </c:pt>
                <c:pt idx="5">
                  <c:v>-2.8404611364699406E-2</c:v>
                </c:pt>
                <c:pt idx="6">
                  <c:v>-3.1114001569496841E-2</c:v>
                </c:pt>
                <c:pt idx="7">
                  <c:v>0.18036504606380444</c:v>
                </c:pt>
                <c:pt idx="12">
                  <c:v>-5.3011997881828865E-2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FB-4815-BBB2-D38D993C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3-4750-AA01-C51A82BE330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3-4750-AA01-C51A82BE330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E3-4750-AA01-C51A82BE33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2.1602515692124844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3-4750-AA01-C51A82BE330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3-4750-AA01-C51A82BE33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E3-4750-AA01-C51A82BE33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2.1155871886120998</c:v>
                </c:pt>
                <c:pt idx="1">
                  <c:v>1.9233066377087009</c:v>
                </c:pt>
                <c:pt idx="2">
                  <c:v>2.2431515783981215</c:v>
                </c:pt>
                <c:pt idx="3">
                  <c:v>2.4042033235581624</c:v>
                </c:pt>
                <c:pt idx="4">
                  <c:v>2.0404564315352696</c:v>
                </c:pt>
                <c:pt idx="5">
                  <c:v>2.0485012221793388</c:v>
                </c:pt>
                <c:pt idx="6">
                  <c:v>2.0932064813438385</c:v>
                </c:pt>
                <c:pt idx="7">
                  <c:v>3.1525096525096523</c:v>
                </c:pt>
                <c:pt idx="12">
                  <c:v>2.1958498313535708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E3-4750-AA01-C51A82BE3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E3-4750-AA01-C51A82BE33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1.9997893406361913</c:v>
                      </c:pt>
                      <c:pt idx="1">
                        <c:v>2.134935304990758</c:v>
                      </c:pt>
                      <c:pt idx="2">
                        <c:v>2.0949742777997624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2.5827193569993301</c:v>
                      </c:pt>
                      <c:pt idx="8">
                        <c:v>2.0682613768961495</c:v>
                      </c:pt>
                      <c:pt idx="9">
                        <c:v>1.9571865443425076</c:v>
                      </c:pt>
                      <c:pt idx="10">
                        <c:v>1.8892845581094204</c:v>
                      </c:pt>
                      <c:pt idx="11">
                        <c:v>2.0748489074848906</c:v>
                      </c:pt>
                      <c:pt idx="12">
                        <c:v>2.1074008288928359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E3-4750-AA01-C51A82BE33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E3-4750-AA01-C51A82BE33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E3-4750-AA01-C51A82BE33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3-4750-AA01-C51A82BE33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3-4750-AA01-C51A82BE33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3-4750-AA01-C51A82BE33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3-4750-AA01-C51A82BE33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3-4750-AA01-C51A82BE33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3-4750-AA01-C51A82BE33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3-4750-AA01-C51A82BE33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E3-4750-AA01-C51A82BE33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3-4750-AA01-C51A82BE33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E3-4750-AA01-C51A82BE33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E3-4750-AA01-C51A82BE330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-0.17869325419232807</c:v>
                </c:pt>
                <c:pt idx="1">
                  <c:v>-0.35974519688652351</c:v>
                </c:pt>
                <c:pt idx="2">
                  <c:v>7.5829030664555042E-2</c:v>
                </c:pt>
                <c:pt idx="3">
                  <c:v>0.46514789369390885</c:v>
                </c:pt>
                <c:pt idx="4">
                  <c:v>-0.10350575153305863</c:v>
                </c:pt>
                <c:pt idx="5">
                  <c:v>-1.6203100281547034E-2</c:v>
                </c:pt>
                <c:pt idx="6">
                  <c:v>5.9244805070275408E-2</c:v>
                </c:pt>
                <c:pt idx="7">
                  <c:v>0.70422509146020751</c:v>
                </c:pt>
                <c:pt idx="12">
                  <c:v>4.1418772764384659E-2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E3-4750-AA01-C51A82BE3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F5-4162-B93E-460981DC4CFC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5-4162-B93E-460981DC4CFC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F5-4162-B93E-460981DC4C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1.7667726571055375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5-4162-B93E-460981DC4CFC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F5-4162-B93E-460981DC4C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F5-4162-B93E-460981DC4C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1.6884072786751176</c:v>
                </c:pt>
                <c:pt idx="1">
                  <c:v>1.5848778087584057</c:v>
                </c:pt>
                <c:pt idx="2">
                  <c:v>1.723420260782347</c:v>
                </c:pt>
                <c:pt idx="3">
                  <c:v>1.7884216760438258</c:v>
                </c:pt>
                <c:pt idx="4">
                  <c:v>1.5991301580566457</c:v>
                </c:pt>
                <c:pt idx="5">
                  <c:v>1.7110911338352623</c:v>
                </c:pt>
                <c:pt idx="6">
                  <c:v>1.6479162940439993</c:v>
                </c:pt>
                <c:pt idx="7">
                  <c:v>2.1190794357832221</c:v>
                </c:pt>
                <c:pt idx="12">
                  <c:v>1.7228095092074047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F5-4162-B93E-460981DC4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F5-4162-B93E-460981DC4C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1.7058706862356208</c:v>
                      </c:pt>
                      <c:pt idx="1">
                        <c:v>1.7035617313528191</c:v>
                      </c:pt>
                      <c:pt idx="2">
                        <c:v>1.7437810945273631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1.6094527363184079</c:v>
                      </c:pt>
                      <c:pt idx="8">
                        <c:v>1.6124293785310735</c:v>
                      </c:pt>
                      <c:pt idx="9">
                        <c:v>1.604151753758053</c:v>
                      </c:pt>
                      <c:pt idx="10">
                        <c:v>1.5221612494723511</c:v>
                      </c:pt>
                      <c:pt idx="11">
                        <c:v>1.5148514851485149</c:v>
                      </c:pt>
                      <c:pt idx="12">
                        <c:v>1.6326868410636537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F5-4162-B93E-460981DC4C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F5-4162-B93E-460981DC4C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F5-4162-B93E-460981DC4C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F5-4162-B93E-460981DC4C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F5-4162-B93E-460981DC4C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F5-4162-B93E-460981DC4C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F5-4162-B93E-460981DC4C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F5-4162-B93E-460981DC4C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F5-4162-B93E-460981DC4C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F5-4162-B93E-460981DC4C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F5-4162-B93E-460981DC4C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F5-4162-B93E-460981DC4C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F5-4162-B93E-460981DC4C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F5-4162-B93E-460981DC4CF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-0.21281584956802546</c:v>
                </c:pt>
                <c:pt idx="1">
                  <c:v>-0.16332650089841794</c:v>
                </c:pt>
                <c:pt idx="2">
                  <c:v>-9.2130058975310458E-2</c:v>
                </c:pt>
                <c:pt idx="3">
                  <c:v>-0.11556992059482951</c:v>
                </c:pt>
                <c:pt idx="4">
                  <c:v>-0.12589631564614279</c:v>
                </c:pt>
                <c:pt idx="5">
                  <c:v>-1.3032689974910916E-2</c:v>
                </c:pt>
                <c:pt idx="6">
                  <c:v>-7.6420616261730689E-2</c:v>
                </c:pt>
                <c:pt idx="7">
                  <c:v>-0.12722136961104669</c:v>
                </c:pt>
                <c:pt idx="12">
                  <c:v>-0.10817212319741221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F5-4162-B93E-460981DC4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5A-49F6-9E89-28E6373B97B5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A-49F6-9E89-28E6373B97B5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5A-49F6-9E89-28E6373B97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2.9253379990456496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5A-49F6-9E89-28E6373B97B5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5A-49F6-9E89-28E6373B97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5A-49F6-9E89-28E6373B97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2.6767302538231119</c:v>
                </c:pt>
                <c:pt idx="1">
                  <c:v>2.5131739661490142</c:v>
                </c:pt>
                <c:pt idx="2">
                  <c:v>2.2960590694778045</c:v>
                </c:pt>
                <c:pt idx="3">
                  <c:v>2.5470182046453234</c:v>
                </c:pt>
                <c:pt idx="4">
                  <c:v>2.6949461777047983</c:v>
                </c:pt>
                <c:pt idx="5">
                  <c:v>2.7010235658176627</c:v>
                </c:pt>
                <c:pt idx="6">
                  <c:v>2.9056002682763244</c:v>
                </c:pt>
                <c:pt idx="7">
                  <c:v>3.5911330049261085</c:v>
                </c:pt>
                <c:pt idx="12">
                  <c:v>2.6759410047626364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5A-49F6-9E89-28E6373B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5A-49F6-9E89-28E6373B97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2.6076737272389447</c:v>
                      </c:pt>
                      <c:pt idx="1">
                        <c:v>2.5533536585365852</c:v>
                      </c:pt>
                      <c:pt idx="2">
                        <c:v>2.6900175131348512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2.1563467492260062</c:v>
                      </c:pt>
                      <c:pt idx="8">
                        <c:v>2.0480898876404496</c:v>
                      </c:pt>
                      <c:pt idx="9">
                        <c:v>1.9945736434108527</c:v>
                      </c:pt>
                      <c:pt idx="10">
                        <c:v>2.0275888133030988</c:v>
                      </c:pt>
                      <c:pt idx="11">
                        <c:v>2.208188489764388</c:v>
                      </c:pt>
                      <c:pt idx="12">
                        <c:v>2.3867207056860176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5A-49F6-9E89-28E6373B97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5A-49F6-9E89-28E6373B97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5A-49F6-9E89-28E6373B97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5A-49F6-9E89-28E6373B97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5A-49F6-9E89-28E6373B97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5A-49F6-9E89-28E6373B97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5A-49F6-9E89-28E6373B97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5A-49F6-9E89-28E6373B97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5A-49F6-9E89-28E6373B97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5A-49F6-9E89-28E6373B97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5A-49F6-9E89-28E6373B97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5A-49F6-9E89-28E6373B97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5A-49F6-9E89-28E6373B97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5A-49F6-9E89-28E6373B97B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-0.45438030020045295</c:v>
                </c:pt>
                <c:pt idx="1">
                  <c:v>-0.41981812319486655</c:v>
                </c:pt>
                <c:pt idx="2">
                  <c:v>-0.94794171730425703</c:v>
                </c:pt>
                <c:pt idx="3">
                  <c:v>-0.69836181480722637</c:v>
                </c:pt>
                <c:pt idx="4">
                  <c:v>-0.13790023297967569</c:v>
                </c:pt>
                <c:pt idx="5">
                  <c:v>0.12521991681679401</c:v>
                </c:pt>
                <c:pt idx="6">
                  <c:v>6.5300361997036926E-2</c:v>
                </c:pt>
                <c:pt idx="7">
                  <c:v>4.8067559012239247E-2</c:v>
                </c:pt>
                <c:pt idx="12">
                  <c:v>-0.40136601596019172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5A-49F6-9E89-28E6373B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2-4519-AC26-77570459657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2-4519-AC26-77570459657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2-4519-AC26-7757045965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3.4272710210210211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2-4519-AC26-77570459657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2-4519-AC26-7757045965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12-4519-AC26-7757045965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3.0897357098955132</c:v>
                </c:pt>
                <c:pt idx="1">
                  <c:v>3.2123893805309733</c:v>
                </c:pt>
                <c:pt idx="2">
                  <c:v>2.5038022813688214</c:v>
                </c:pt>
                <c:pt idx="3">
                  <c:v>3.081967213114754</c:v>
                </c:pt>
                <c:pt idx="4">
                  <c:v>2.8464646464646464</c:v>
                </c:pt>
                <c:pt idx="5">
                  <c:v>2.9555555555555557</c:v>
                </c:pt>
                <c:pt idx="6">
                  <c:v>3.04</c:v>
                </c:pt>
                <c:pt idx="7">
                  <c:v>3.1906976744186046</c:v>
                </c:pt>
                <c:pt idx="12">
                  <c:v>3.0004441812259404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12-4519-AC26-775704596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12-4519-AC26-7757045965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3.1318851823118696</c:v>
                      </c:pt>
                      <c:pt idx="1">
                        <c:v>2.9756733275412683</c:v>
                      </c:pt>
                      <c:pt idx="2">
                        <c:v>3.9297297297297296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2.2211538461538463</c:v>
                      </c:pt>
                      <c:pt idx="8">
                        <c:v>2.5809523809523811</c:v>
                      </c:pt>
                      <c:pt idx="9">
                        <c:v>1.8445945945945945</c:v>
                      </c:pt>
                      <c:pt idx="10">
                        <c:v>1.9931972789115646</c:v>
                      </c:pt>
                      <c:pt idx="11">
                        <c:v>2.7306122448979591</c:v>
                      </c:pt>
                      <c:pt idx="12">
                        <c:v>2.9005328596802844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12-4519-AC26-7757045965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12-4519-AC26-7757045965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12-4519-AC26-7757045965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12-4519-AC26-7757045965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12-4519-AC26-7757045965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2-4519-AC26-7757045965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2-4519-AC26-7757045965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2-4519-AC26-7757045965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2-4519-AC26-7757045965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2-4519-AC26-7757045965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2-4519-AC26-7757045965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2-4519-AC26-7757045965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2-4519-AC26-7757045965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2-4519-AC26-77570459657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-0.56928277321474807</c:v>
                </c:pt>
                <c:pt idx="1">
                  <c:v>0.12518377900328392</c:v>
                </c:pt>
                <c:pt idx="2">
                  <c:v>-1.5409874809712147</c:v>
                </c:pt>
                <c:pt idx="3">
                  <c:v>-2.1625980042765507</c:v>
                </c:pt>
                <c:pt idx="4">
                  <c:v>-0.58989898989899014</c:v>
                </c:pt>
                <c:pt idx="5">
                  <c:v>0.78718073857166093</c:v>
                </c:pt>
                <c:pt idx="6">
                  <c:v>-7.735537190082642E-2</c:v>
                </c:pt>
                <c:pt idx="7">
                  <c:v>-0.72471585941598171</c:v>
                </c:pt>
                <c:pt idx="12">
                  <c:v>-0.5743293379378227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12-4519-AC26-775704596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B-477C-BF95-798EB520F97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B-477C-BF95-798EB520F97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AB-477C-BF95-798EB520F9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3.2117772529900206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AB-477C-BF95-798EB520F97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B-477C-BF95-798EB520F9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AB-477C-BF95-798EB520F9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2.6489778164419313</c:v>
                </c:pt>
                <c:pt idx="1">
                  <c:v>2.592752839372634</c:v>
                </c:pt>
                <c:pt idx="2">
                  <c:v>2.3437806072477962</c:v>
                </c:pt>
                <c:pt idx="3">
                  <c:v>3.4611503531786076</c:v>
                </c:pt>
                <c:pt idx="4">
                  <c:v>2.9536290322580645</c:v>
                </c:pt>
                <c:pt idx="5">
                  <c:v>3.1378299120234603</c:v>
                </c:pt>
                <c:pt idx="6">
                  <c:v>3.4524271844660195</c:v>
                </c:pt>
                <c:pt idx="7">
                  <c:v>4.0520607375271149</c:v>
                </c:pt>
                <c:pt idx="12">
                  <c:v>2.8108739159439629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AB-477C-BF95-798EB520F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AB-477C-BF95-798EB520F9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AB-477C-BF95-798EB520F97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8AB-477C-BF95-798EB520F97D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3.4815983175604628</c:v>
                      </c:pt>
                      <c:pt idx="1">
                        <c:v>3.0127931769722816</c:v>
                      </c:pt>
                      <c:pt idx="2">
                        <c:v>3.3627272727272728</c:v>
                      </c:pt>
                      <c:pt idx="3">
                        <c:v>3.6690140845070425</c:v>
                      </c:pt>
                      <c:pt idx="4">
                        <c:v>4.1291666666666664</c:v>
                      </c:pt>
                      <c:pt idx="5">
                        <c:v>3.4030303030303028</c:v>
                      </c:pt>
                      <c:pt idx="6">
                        <c:v>4.4758771929824563</c:v>
                      </c:pt>
                      <c:pt idx="7">
                        <c:v>3.3537906137184117</c:v>
                      </c:pt>
                      <c:pt idx="8">
                        <c:v>2.6366197183098592</c:v>
                      </c:pt>
                      <c:pt idx="9">
                        <c:v>2.5501330967169475</c:v>
                      </c:pt>
                      <c:pt idx="10">
                        <c:v>2.7950963222416814</c:v>
                      </c:pt>
                      <c:pt idx="11">
                        <c:v>2.5809756097560976</c:v>
                      </c:pt>
                      <c:pt idx="12">
                        <c:v>3.0895124766894591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8AB-477C-BF95-798EB520F9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AB-477C-BF95-798EB520F9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AB-477C-BF95-798EB520F9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AB-477C-BF95-798EB520F9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AB-477C-BF95-798EB520F9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AB-477C-BF95-798EB520F9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AB-477C-BF95-798EB520F9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AB-477C-BF95-798EB520F9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AB-477C-BF95-798EB520F9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AB-477C-BF95-798EB520F9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AB-477C-BF95-798EB520F9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AB-477C-BF95-798EB520F9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AB-477C-BF95-798EB520F9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AB-477C-BF95-798EB520F97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-0.44012605321183651</c:v>
                </c:pt>
                <c:pt idx="1">
                  <c:v>-0.22094241047314034</c:v>
                </c:pt>
                <c:pt idx="2">
                  <c:v>-1.0039952448608114</c:v>
                </c:pt>
                <c:pt idx="3">
                  <c:v>0.40846544942987428</c:v>
                </c:pt>
                <c:pt idx="4">
                  <c:v>-0.69970430107526882</c:v>
                </c:pt>
                <c:pt idx="5">
                  <c:v>-3.1252213580404309E-2</c:v>
                </c:pt>
                <c:pt idx="6">
                  <c:v>0.32717465921349431</c:v>
                </c:pt>
                <c:pt idx="7">
                  <c:v>-0.46610671902896694</c:v>
                </c:pt>
                <c:pt idx="12">
                  <c:v>-0.41986749454428329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AB-477C-BF95-798EB520F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95-47F4-9D5B-71E650B00F2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5-47F4-9D5B-71E650B00F2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95-47F4-9D5B-71E650B00F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95-47F4-9D5B-71E650B00F2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95-47F4-9D5B-71E650B00F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95-47F4-9D5B-71E650B00F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2">
                  <c:v>11241</c:v>
                </c:pt>
                <c:pt idx="3">
                  <c:v>7965</c:v>
                </c:pt>
                <c:pt idx="4">
                  <c:v>5481</c:v>
                </c:pt>
                <c:pt idx="5">
                  <c:v>4201</c:v>
                </c:pt>
                <c:pt idx="6">
                  <c:v>5964</c:v>
                </c:pt>
                <c:pt idx="7">
                  <c:v>6090</c:v>
                </c:pt>
                <c:pt idx="12">
                  <c:v>65090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95-47F4-9D5B-71E650B00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95-47F4-9D5B-71E650B00F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10764</c:v>
                      </c:pt>
                      <c:pt idx="1">
                        <c:v>11152</c:v>
                      </c:pt>
                      <c:pt idx="2">
                        <c:v>3997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2584</c:v>
                      </c:pt>
                      <c:pt idx="8">
                        <c:v>2225</c:v>
                      </c:pt>
                      <c:pt idx="9">
                        <c:v>2580</c:v>
                      </c:pt>
                      <c:pt idx="10">
                        <c:v>2646</c:v>
                      </c:pt>
                      <c:pt idx="11">
                        <c:v>2589</c:v>
                      </c:pt>
                      <c:pt idx="12">
                        <c:v>41945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95-47F4-9D5B-71E650B00F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95-47F4-9D5B-71E650B00F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95-47F4-9D5B-71E650B00F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95-47F4-9D5B-71E650B00F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95-47F4-9D5B-71E650B00F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95-47F4-9D5B-71E650B00F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95-47F4-9D5B-71E650B00F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95-47F4-9D5B-71E650B00F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95-47F4-9D5B-71E650B00F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95-47F4-9D5B-71E650B00F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95-47F4-9D5B-71E650B00F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95-47F4-9D5B-71E650B00F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95-47F4-9D5B-71E650B00F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95-47F4-9D5B-71E650B00F2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6.0081891869307347E-2</c:v>
                </c:pt>
                <c:pt idx="1">
                  <c:v>6.6728711028385401E-2</c:v>
                </c:pt>
                <c:pt idx="2">
                  <c:v>0.10552714398111718</c:v>
                </c:pt>
                <c:pt idx="3">
                  <c:v>0.10671112963734886</c:v>
                </c:pt>
                <c:pt idx="4">
                  <c:v>0.14378130217028384</c:v>
                </c:pt>
                <c:pt idx="5">
                  <c:v>-8.7532580364900081E-2</c:v>
                </c:pt>
                <c:pt idx="6">
                  <c:v>0.11790065604498601</c:v>
                </c:pt>
                <c:pt idx="7">
                  <c:v>3.2553407934893253E-2</c:v>
                </c:pt>
                <c:pt idx="12">
                  <c:v>7.2216914308305569E-2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95-47F4-9D5B-71E650B00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17-4A17-889E-2E281F08574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17-4A17-889E-2E281F08574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17-4A17-889E-2E281F0857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3.078673981557138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17-4A17-889E-2E281F08574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17-4A17-889E-2E281F0857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17-4A17-889E-2E281F0857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2.6550116550116551</c:v>
                </c:pt>
                <c:pt idx="1">
                  <c:v>2.4119850187265919</c:v>
                </c:pt>
                <c:pt idx="2">
                  <c:v>2.5060240963855422</c:v>
                </c:pt>
                <c:pt idx="3">
                  <c:v>2.6920634920634923</c:v>
                </c:pt>
                <c:pt idx="4">
                  <c:v>2.6948275862068964</c:v>
                </c:pt>
                <c:pt idx="5">
                  <c:v>2.3545918367346941</c:v>
                </c:pt>
                <c:pt idx="6">
                  <c:v>2.8313413014608235</c:v>
                </c:pt>
                <c:pt idx="7">
                  <c:v>4.3499520613614573</c:v>
                </c:pt>
                <c:pt idx="12">
                  <c:v>2.8952396639762807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17-4A17-889E-2E281F085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17-4A17-889E-2E281F0857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2.6476462196861625</c:v>
                      </c:pt>
                      <c:pt idx="1">
                        <c:v>2.5011627906976743</c:v>
                      </c:pt>
                      <c:pt idx="2">
                        <c:v>2.3419023136246788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2.5263157894736841</c:v>
                      </c:pt>
                      <c:pt idx="8">
                        <c:v>2.058252427184466</c:v>
                      </c:pt>
                      <c:pt idx="9">
                        <c:v>1.7537688442211055</c:v>
                      </c:pt>
                      <c:pt idx="10">
                        <c:v>1.9065420560747663</c:v>
                      </c:pt>
                      <c:pt idx="11">
                        <c:v>2.4467213114754101</c:v>
                      </c:pt>
                      <c:pt idx="12">
                        <c:v>2.4136269786648312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17-4A17-889E-2E281F0857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17-4A17-889E-2E281F0857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17-4A17-889E-2E281F0857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17-4A17-889E-2E281F0857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17-4A17-889E-2E281F0857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17-4A17-889E-2E281F0857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17-4A17-889E-2E281F0857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17-4A17-889E-2E281F0857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17-4A17-889E-2E281F0857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17-4A17-889E-2E281F0857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17-4A17-889E-2E281F0857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17-4A17-889E-2E281F0857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17-4A17-889E-2E281F0857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17-4A17-889E-2E281F08574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-0.74686848599892075</c:v>
                </c:pt>
                <c:pt idx="1">
                  <c:v>-0.75940673385072754</c:v>
                </c:pt>
                <c:pt idx="2">
                  <c:v>-0.52949797035288615</c:v>
                </c:pt>
                <c:pt idx="3">
                  <c:v>-0.51990231990231983</c:v>
                </c:pt>
                <c:pt idx="4">
                  <c:v>-0.35517241379310338</c:v>
                </c:pt>
                <c:pt idx="5">
                  <c:v>-0.12486021805982661</c:v>
                </c:pt>
                <c:pt idx="6">
                  <c:v>-0.13425502881440599</c:v>
                </c:pt>
                <c:pt idx="7">
                  <c:v>0.61925526286804855</c:v>
                </c:pt>
                <c:pt idx="12">
                  <c:v>-0.32357677826326547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17-4A17-889E-2E281F085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33-4C86-B623-1F4905A8FAE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33-4C86-B623-1F4905A8FAE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33-4C86-B623-1F4905A8FA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33-4C86-B623-1F4905A8FAE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33-4C86-B623-1F4905A8FA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33-4C86-B623-1F4905A8FA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6">
                  <c:v>3.4086021505376345</c:v>
                </c:pt>
                <c:pt idx="7">
                  <c:v>2.3281853281853282</c:v>
                </c:pt>
                <c:pt idx="12">
                  <c:v>2.6253180661577606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33-4C86-B623-1F4905A8F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33-4C86-B623-1F4905A8FA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33-4C86-B623-1F4905A8FA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33-4C86-B623-1F4905A8FA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33-4C86-B623-1F4905A8FA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33-4C86-B623-1F4905A8FA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33-4C86-B623-1F4905A8FA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33-4C86-B623-1F4905A8FA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3-4C86-B623-1F4905A8FA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3-4C86-B623-1F4905A8FA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3-4C86-B623-1F4905A8FA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33-4C86-B623-1F4905A8FA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33-4C86-B623-1F4905A8FA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33-4C86-B623-1F4905A8FA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33-4C86-B623-1F4905A8FA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33-4C86-B623-1F4905A8FAE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5">
                  <c:v>0.20674520674520647</c:v>
                </c:pt>
                <c:pt idx="6">
                  <c:v>0.76632572777340702</c:v>
                </c:pt>
                <c:pt idx="7">
                  <c:v>-1.805743243243243</c:v>
                </c:pt>
                <c:pt idx="12">
                  <c:v>-0.39070757486788033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33-4C86-B623-1F4905A8F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9-451F-BC28-053A93E8DB3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9-451F-BC28-053A93E8DB3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09-451F-BC28-053A93E8DB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09-451F-BC28-053A93E8DB3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09-451F-BC28-053A93E8DB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09-451F-BC28-053A93E8DB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2.9627659574468086</c:v>
                </c:pt>
                <c:pt idx="1">
                  <c:v>2.8980263157894739</c:v>
                </c:pt>
                <c:pt idx="2">
                  <c:v>2.6015936254980079</c:v>
                </c:pt>
                <c:pt idx="3">
                  <c:v>2.8721804511278197</c:v>
                </c:pt>
                <c:pt idx="4">
                  <c:v>3.2900763358778624</c:v>
                </c:pt>
                <c:pt idx="5">
                  <c:v>3.4951456310679609</c:v>
                </c:pt>
                <c:pt idx="6">
                  <c:v>4.0338164251207731</c:v>
                </c:pt>
                <c:pt idx="7">
                  <c:v>4.6287128712871288</c:v>
                </c:pt>
                <c:pt idx="12">
                  <c:v>3.2753368482718219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09-451F-BC28-053A93E8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09-451F-BC28-053A93E8DB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2.8614718614718613</c:v>
                      </c:pt>
                      <c:pt idx="1">
                        <c:v>2.0930232558139537</c:v>
                      </c:pt>
                      <c:pt idx="2">
                        <c:v>2.4691358024691357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1.6041666666666667</c:v>
                      </c:pt>
                      <c:pt idx="8">
                        <c:v>1.5263157894736843</c:v>
                      </c:pt>
                      <c:pt idx="9">
                        <c:v>1.5666666666666667</c:v>
                      </c:pt>
                      <c:pt idx="10">
                        <c:v>2.6875</c:v>
                      </c:pt>
                      <c:pt idx="11">
                        <c:v>2.3488372093023258</c:v>
                      </c:pt>
                      <c:pt idx="12">
                        <c:v>2.4005102040816326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09-451F-BC28-053A93E8DB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09-451F-BC28-053A93E8DB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09-451F-BC28-053A93E8DB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09-451F-BC28-053A93E8DB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09-451F-BC28-053A93E8DB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09-451F-BC28-053A93E8DB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09-451F-BC28-053A93E8DB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09-451F-BC28-053A93E8DB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09-451F-BC28-053A93E8DB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09-451F-BC28-053A93E8DB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09-451F-BC28-053A93E8DB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09-451F-BC28-053A93E8DB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09-451F-BC28-053A93E8DB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09-451F-BC28-053A93E8DB3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-0.38155638687553584</c:v>
                </c:pt>
                <c:pt idx="1">
                  <c:v>0.46244349370358417</c:v>
                </c:pt>
                <c:pt idx="2">
                  <c:v>-0.53173970783532543</c:v>
                </c:pt>
                <c:pt idx="3">
                  <c:v>5.5426524426248847E-2</c:v>
                </c:pt>
                <c:pt idx="4">
                  <c:v>-0.36745791069748002</c:v>
                </c:pt>
                <c:pt idx="5">
                  <c:v>0.9029126213592229</c:v>
                </c:pt>
                <c:pt idx="6">
                  <c:v>1.0817616306002251</c:v>
                </c:pt>
                <c:pt idx="7">
                  <c:v>-0.4334632945159802</c:v>
                </c:pt>
                <c:pt idx="12">
                  <c:v>5.619327144562547E-2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09-451F-BC28-053A93E8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F-44F1-865F-A2DC9904A372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F-44F1-865F-A2DC9904A372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F-44F1-865F-A2DC9904A3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F-44F1-865F-A2DC9904A372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F-44F1-865F-A2DC9904A3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7F-44F1-865F-A2DC9904A3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6">
                  <c:v>3.4086021505376345</c:v>
                </c:pt>
                <c:pt idx="7">
                  <c:v>2.3281853281853282</c:v>
                </c:pt>
                <c:pt idx="12">
                  <c:v>2.6253180661577606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7F-44F1-865F-A2DC9904A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7F-44F1-865F-A2DC9904A3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7F-44F1-865F-A2DC9904A3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7F-44F1-865F-A2DC9904A3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7F-44F1-865F-A2DC9904A3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7F-44F1-865F-A2DC9904A3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F-44F1-865F-A2DC9904A3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7F-44F1-865F-A2DC9904A3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F-44F1-865F-A2DC9904A3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F-44F1-865F-A2DC9904A3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F-44F1-865F-A2DC9904A3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F-44F1-865F-A2DC9904A3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F-44F1-865F-A2DC9904A3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F-44F1-865F-A2DC9904A3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F-44F1-865F-A2DC9904A3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F-44F1-865F-A2DC9904A372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5">
                  <c:v>0.20674520674520647</c:v>
                </c:pt>
                <c:pt idx="6">
                  <c:v>0.76632572777340702</c:v>
                </c:pt>
                <c:pt idx="7">
                  <c:v>-1.805743243243243</c:v>
                </c:pt>
                <c:pt idx="12">
                  <c:v>-0.39070757486788033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7F-44F1-865F-A2DC9904A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EE-4043-802A-864A1FA6E517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EE-4043-802A-864A1FA6E517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EE-4043-802A-864A1FA6E5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EE-4043-802A-864A1FA6E517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EE-4043-802A-864A1FA6E5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EE-4043-802A-864A1FA6E5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2.7339901477832513</c:v>
                </c:pt>
                <c:pt idx="1">
                  <c:v>2.1507537688442211</c:v>
                </c:pt>
                <c:pt idx="2">
                  <c:v>2.7602739726027399</c:v>
                </c:pt>
                <c:pt idx="3">
                  <c:v>2.2439024390243905</c:v>
                </c:pt>
                <c:pt idx="4">
                  <c:v>2</c:v>
                </c:pt>
                <c:pt idx="5">
                  <c:v>2.7777777777777777</c:v>
                </c:pt>
                <c:pt idx="6">
                  <c:v>2.6842105263157894</c:v>
                </c:pt>
                <c:pt idx="7">
                  <c:v>4.5909090909090908</c:v>
                </c:pt>
                <c:pt idx="12">
                  <c:v>2.5679012345679011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EE-4043-802A-864A1FA6E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EE-4043-802A-864A1FA6E5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2.4518272425249168</c:v>
                      </c:pt>
                      <c:pt idx="1">
                        <c:v>2.4299065420560746</c:v>
                      </c:pt>
                      <c:pt idx="2">
                        <c:v>2.8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1.5714285714285714</c:v>
                      </c:pt>
                      <c:pt idx="8">
                        <c:v>0</c:v>
                      </c:pt>
                      <c:pt idx="9">
                        <c:v>3</c:v>
                      </c:pt>
                      <c:pt idx="10">
                        <c:v>1.6363636363636365</c:v>
                      </c:pt>
                      <c:pt idx="11">
                        <c:v>1.625</c:v>
                      </c:pt>
                      <c:pt idx="12">
                        <c:v>2.5088495575221237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EE-4043-802A-864A1FA6E5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EE-4043-802A-864A1FA6E5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EE-4043-802A-864A1FA6E5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EE-4043-802A-864A1FA6E5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EE-4043-802A-864A1FA6E5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EE-4043-802A-864A1FA6E5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EE-4043-802A-864A1FA6E5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EE-4043-802A-864A1FA6E5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EE-4043-802A-864A1FA6E5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EE-4043-802A-864A1FA6E5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EE-4043-802A-864A1FA6E5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EE-4043-802A-864A1FA6E5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EE-4043-802A-864A1FA6E5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EE-4043-802A-864A1FA6E517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-0.3966068671421219</c:v>
                </c:pt>
                <c:pt idx="1">
                  <c:v>-0.68754410349620443</c:v>
                </c:pt>
                <c:pt idx="2">
                  <c:v>0.11885983118859844</c:v>
                </c:pt>
                <c:pt idx="3">
                  <c:v>0.14866434378629512</c:v>
                </c:pt>
                <c:pt idx="4">
                  <c:v>-0.84615384615384626</c:v>
                </c:pt>
                <c:pt idx="5">
                  <c:v>-3.0683760683760681</c:v>
                </c:pt>
                <c:pt idx="6">
                  <c:v>-4.2505720823798629</c:v>
                </c:pt>
                <c:pt idx="7">
                  <c:v>-1.0757575757575761</c:v>
                </c:pt>
                <c:pt idx="12">
                  <c:v>-0.61539594547548271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EE-4043-802A-864A1FA6E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1D-4695-B2C0-5F7A02F0C6F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D-4695-B2C0-5F7A02F0C6F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1D-4695-B2C0-5F7A02F0C6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2.1728840754111514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1D-4695-B2C0-5F7A02F0C6F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1D-4695-B2C0-5F7A02F0C6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1D-4695-B2C0-5F7A02F0C6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2.1986607142857144</c:v>
                </c:pt>
                <c:pt idx="1">
                  <c:v>1.7648648648648648</c:v>
                </c:pt>
                <c:pt idx="2">
                  <c:v>1.639751552795031</c:v>
                </c:pt>
                <c:pt idx="3">
                  <c:v>1.641025641025641</c:v>
                </c:pt>
                <c:pt idx="4">
                  <c:v>2.7111111111111112</c:v>
                </c:pt>
                <c:pt idx="5">
                  <c:v>3.2173913043478262</c:v>
                </c:pt>
                <c:pt idx="6">
                  <c:v>3.6481481481481484</c:v>
                </c:pt>
                <c:pt idx="7">
                  <c:v>2.4285714285714284</c:v>
                </c:pt>
                <c:pt idx="12">
                  <c:v>1.9895251396648044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1D-4695-B2C0-5F7A02F0C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1D-4695-B2C0-5F7A02F0C6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2.1088082901554404</c:v>
                      </c:pt>
                      <c:pt idx="1">
                        <c:v>1.8259803921568627</c:v>
                      </c:pt>
                      <c:pt idx="2">
                        <c:v>1.9261363636363635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</c:v>
                      </c:pt>
                      <c:pt idx="8">
                        <c:v>2.52</c:v>
                      </c:pt>
                      <c:pt idx="9">
                        <c:v>1.65</c:v>
                      </c:pt>
                      <c:pt idx="10">
                        <c:v>1.8148148148148149</c:v>
                      </c:pt>
                      <c:pt idx="11">
                        <c:v>1.9583333333333333</c:v>
                      </c:pt>
                      <c:pt idx="12">
                        <c:v>1.9644484958979034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1D-4695-B2C0-5F7A02F0C6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1D-4695-B2C0-5F7A02F0C6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1D-4695-B2C0-5F7A02F0C6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1D-4695-B2C0-5F7A02F0C6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1D-4695-B2C0-5F7A02F0C6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1D-4695-B2C0-5F7A02F0C6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1D-4695-B2C0-5F7A02F0C6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1D-4695-B2C0-5F7A02F0C6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1D-4695-B2C0-5F7A02F0C6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1D-4695-B2C0-5F7A02F0C6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1D-4695-B2C0-5F7A02F0C6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1D-4695-B2C0-5F7A02F0C6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1D-4695-B2C0-5F7A02F0C6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1D-4695-B2C0-5F7A02F0C6F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-0.17666736970378683</c:v>
                </c:pt>
                <c:pt idx="1">
                  <c:v>-0.58037323037323052</c:v>
                </c:pt>
                <c:pt idx="2">
                  <c:v>-0.50222375584694445</c:v>
                </c:pt>
                <c:pt idx="3">
                  <c:v>-1.1931207004377735</c:v>
                </c:pt>
                <c:pt idx="4">
                  <c:v>1.0154589371980678</c:v>
                </c:pt>
                <c:pt idx="5">
                  <c:v>1.0250836120401337</c:v>
                </c:pt>
                <c:pt idx="6">
                  <c:v>-7.5256107171000508E-2</c:v>
                </c:pt>
                <c:pt idx="7">
                  <c:v>-1.9924812030075194</c:v>
                </c:pt>
                <c:pt idx="12">
                  <c:v>-0.46664022027817498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1D-4695-B2C0-5F7A02F0C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A9-48D4-9F98-8EA472A20A8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9-48D4-9F98-8EA472A20A8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A9-48D4-9F98-8EA472A20A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A9-48D4-9F98-8EA472A20A8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A9-48D4-9F98-8EA472A20A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A9-48D4-9F98-8EA472A20A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7">
                  <c:v>2.8997583829335847</c:v>
                </c:pt>
                <c:pt idx="12">
                  <c:v>2.2065274252077334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A9-48D4-9F98-8EA472A20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A9-48D4-9F98-8EA472A20A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A9-48D4-9F98-8EA472A20A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A9-48D4-9F98-8EA472A20A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A9-48D4-9F98-8EA472A20A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A9-48D4-9F98-8EA472A20A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A9-48D4-9F98-8EA472A20A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A9-48D4-9F98-8EA472A20A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A9-48D4-9F98-8EA472A20A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A9-48D4-9F98-8EA472A20A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A9-48D4-9F98-8EA472A20A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A9-48D4-9F98-8EA472A20A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A9-48D4-9F98-8EA472A20A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A9-48D4-9F98-8EA472A20A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A9-48D4-9F98-8EA472A20A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A9-48D4-9F98-8EA472A20A8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6">
                  <c:v>-3.8501203793646077E-3</c:v>
                </c:pt>
                <c:pt idx="7">
                  <c:v>9.7640101241590838E-2</c:v>
                </c:pt>
                <c:pt idx="12">
                  <c:v>-0.19487664153166362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A9-48D4-9F98-8EA472A20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5-4C84-BF32-C0208C64D65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5-4C84-BF32-C0208C64D65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5-4C84-BF32-C0208C64D65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F5-4C84-BF32-C0208C64D65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F5-4C84-BF32-C0208C64D6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F5-4C84-BF32-C0208C64D65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7">
                  <c:v>2.8997583829335847</c:v>
                </c:pt>
                <c:pt idx="12">
                  <c:v>2.2065274252077334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F5-4C84-BF32-C0208C64D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F5-4C84-BF32-C0208C64D6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F5-4C84-BF32-C0208C64D6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F5-4C84-BF32-C0208C64D6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F5-4C84-BF32-C0208C64D6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F5-4C84-BF32-C0208C64D6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F5-4C84-BF32-C0208C64D6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F5-4C84-BF32-C0208C64D6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F5-4C84-BF32-C0208C64D6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F5-4C84-BF32-C0208C64D6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5-4C84-BF32-C0208C64D6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5-4C84-BF32-C0208C64D6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5-4C84-BF32-C0208C64D6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5-4C84-BF32-C0208C64D6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5-4C84-BF32-C0208C64D6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5-4C84-BF32-C0208C64D65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6">
                  <c:v>-3.8501203793646077E-3</c:v>
                </c:pt>
                <c:pt idx="7">
                  <c:v>9.7640101241590838E-2</c:v>
                </c:pt>
                <c:pt idx="12">
                  <c:v>-0.19487664153166362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F5-4C84-BF32-C0208C64D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A-4DA5-8D6F-BA64C5E36A0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A-4DA5-8D6F-BA64C5E36A0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2A-4DA5-8D6F-BA64C5E36A0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2.4544757219279627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A-4DA5-8D6F-BA64C5E36A0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2A-4DA5-8D6F-BA64C5E36A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2A-4DA5-8D6F-BA64C5E36A0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2.5616615067079462</c:v>
                </c:pt>
                <c:pt idx="1">
                  <c:v>2.3074914001783666</c:v>
                </c:pt>
                <c:pt idx="2">
                  <c:v>2.2286604720955734</c:v>
                </c:pt>
                <c:pt idx="3">
                  <c:v>2.4463859020310634</c:v>
                </c:pt>
                <c:pt idx="4">
                  <c:v>2.0691586350612137</c:v>
                </c:pt>
                <c:pt idx="5">
                  <c:v>2.0636521739130433</c:v>
                </c:pt>
                <c:pt idx="6">
                  <c:v>2.2098007344530735</c:v>
                </c:pt>
                <c:pt idx="7">
                  <c:v>3.1288806846786374</c:v>
                </c:pt>
                <c:pt idx="12">
                  <c:v>2.3527263044907265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2A-4DA5-8D6F-BA64C5E36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2A-4DA5-8D6F-BA64C5E36A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2.4191376017690218</c:v>
                      </c:pt>
                      <c:pt idx="1">
                        <c:v>2.3082387594212941</c:v>
                      </c:pt>
                      <c:pt idx="2">
                        <c:v>2.3149999999999999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2.3061282123693871</c:v>
                      </c:pt>
                      <c:pt idx="8">
                        <c:v>1.9505984211866565</c:v>
                      </c:pt>
                      <c:pt idx="9">
                        <c:v>1.797002997002997</c:v>
                      </c:pt>
                      <c:pt idx="10">
                        <c:v>1.7940783615316118</c:v>
                      </c:pt>
                      <c:pt idx="11">
                        <c:v>1.9831704668838219</c:v>
                      </c:pt>
                      <c:pt idx="12">
                        <c:v>2.1365079944513399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2A-4DA5-8D6F-BA64C5E36A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2A-4DA5-8D6F-BA64C5E36A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2A-4DA5-8D6F-BA64C5E36A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2A-4DA5-8D6F-BA64C5E36A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2A-4DA5-8D6F-BA64C5E36A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2A-4DA5-8D6F-BA64C5E36A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A-4DA5-8D6F-BA64C5E36A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A-4DA5-8D6F-BA64C5E36A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2A-4DA5-8D6F-BA64C5E36A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2A-4DA5-8D6F-BA64C5E36A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2A-4DA5-8D6F-BA64C5E36A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2A-4DA5-8D6F-BA64C5E36A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2A-4DA5-8D6F-BA64C5E36A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2A-4DA5-8D6F-BA64C5E36A0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-0.11601660894872978</c:v>
                </c:pt>
                <c:pt idx="1">
                  <c:v>-0.26798389950858459</c:v>
                </c:pt>
                <c:pt idx="2">
                  <c:v>-0.30647834324598033</c:v>
                </c:pt>
                <c:pt idx="3">
                  <c:v>-0.10023299631197302</c:v>
                </c:pt>
                <c:pt idx="4">
                  <c:v>-0.14822841754977789</c:v>
                </c:pt>
                <c:pt idx="5">
                  <c:v>-0.13265852325668259</c:v>
                </c:pt>
                <c:pt idx="6">
                  <c:v>-7.4561339998088005E-2</c:v>
                </c:pt>
                <c:pt idx="7">
                  <c:v>-0.10793309357755199</c:v>
                </c:pt>
                <c:pt idx="12">
                  <c:v>-0.17160564026288005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2A-4DA5-8D6F-BA64C5E36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6-4A1F-881C-7E0BA668A677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6-4A1F-881C-7E0BA668A677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06-4A1F-881C-7E0BA668A67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2.1385131066597087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06-4A1F-881C-7E0BA668A677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6-4A1F-881C-7E0BA668A6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6-4A1F-881C-7E0BA668A67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1.9082215871620136</c:v>
                </c:pt>
                <c:pt idx="1">
                  <c:v>1.7788253142609449</c:v>
                </c:pt>
                <c:pt idx="2">
                  <c:v>1.8978652155713687</c:v>
                </c:pt>
                <c:pt idx="3">
                  <c:v>1.9237776289350301</c:v>
                </c:pt>
                <c:pt idx="4">
                  <c:v>1.9008810572687225</c:v>
                </c:pt>
                <c:pt idx="5">
                  <c:v>1.9747614650661742</c:v>
                </c:pt>
                <c:pt idx="6">
                  <c:v>1.8080418617460754</c:v>
                </c:pt>
                <c:pt idx="7">
                  <c:v>2.3591368045931498</c:v>
                </c:pt>
                <c:pt idx="12">
                  <c:v>1.920468236136889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06-4A1F-881C-7E0BA668A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06-4A1F-881C-7E0BA668A67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2.0836476801207091</c:v>
                      </c:pt>
                      <c:pt idx="1">
                        <c:v>2.1319685305811693</c:v>
                      </c:pt>
                      <c:pt idx="2">
                        <c:v>2.2098646034816247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2.1820710973724884</c:v>
                      </c:pt>
                      <c:pt idx="8">
                        <c:v>1.9568077803203661</c:v>
                      </c:pt>
                      <c:pt idx="9">
                        <c:v>1.9366410435592825</c:v>
                      </c:pt>
                      <c:pt idx="10">
                        <c:v>1.8682170542635659</c:v>
                      </c:pt>
                      <c:pt idx="11">
                        <c:v>1.9035997559487492</c:v>
                      </c:pt>
                      <c:pt idx="12">
                        <c:v>2.044368740765063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06-4A1F-881C-7E0BA668A6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06-4A1F-881C-7E0BA668A6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06-4A1F-881C-7E0BA668A6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06-4A1F-881C-7E0BA668A6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06-4A1F-881C-7E0BA668A6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06-4A1F-881C-7E0BA668A6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06-4A1F-881C-7E0BA668A6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06-4A1F-881C-7E0BA668A6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06-4A1F-881C-7E0BA668A6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06-4A1F-881C-7E0BA668A6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06-4A1F-881C-7E0BA668A6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06-4A1F-881C-7E0BA668A6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06-4A1F-881C-7E0BA668A6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06-4A1F-881C-7E0BA668A677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-0.64564880874107877</c:v>
                </c:pt>
                <c:pt idx="1">
                  <c:v>-0.55387829615047424</c:v>
                </c:pt>
                <c:pt idx="2">
                  <c:v>-0.67914462856316771</c:v>
                </c:pt>
                <c:pt idx="3">
                  <c:v>-0.32698534156344383</c:v>
                </c:pt>
                <c:pt idx="4">
                  <c:v>-0.2675648043699852</c:v>
                </c:pt>
                <c:pt idx="5">
                  <c:v>0.1000583771801884</c:v>
                </c:pt>
                <c:pt idx="6">
                  <c:v>-1.5688822580635531E-2</c:v>
                </c:pt>
                <c:pt idx="7">
                  <c:v>0.24020599762309391</c:v>
                </c:pt>
                <c:pt idx="12">
                  <c:v>-0.31014352787595301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06-4A1F-881C-7E0BA668A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39-4B1B-9313-08D7766096C7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9-4B1B-9313-08D7766096C7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39-4B1B-9313-08D7766096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39-4B1B-9313-08D7766096C7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39-4B1B-9313-08D7766096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39-4B1B-9313-08D7766096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2">
                  <c:v>1052</c:v>
                </c:pt>
                <c:pt idx="3">
                  <c:v>732</c:v>
                </c:pt>
                <c:pt idx="4">
                  <c:v>495</c:v>
                </c:pt>
                <c:pt idx="5">
                  <c:v>360</c:v>
                </c:pt>
                <c:pt idx="6">
                  <c:v>600</c:v>
                </c:pt>
                <c:pt idx="7">
                  <c:v>645</c:v>
                </c:pt>
                <c:pt idx="12">
                  <c:v>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39-4B1B-9313-08D776609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39-4B1B-9313-08D7766096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</c:v>
                      </c:pt>
                      <c:pt idx="1">
                        <c:v>1151</c:v>
                      </c:pt>
                      <c:pt idx="2">
                        <c:v>370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104</c:v>
                      </c:pt>
                      <c:pt idx="8">
                        <c:v>105</c:v>
                      </c:pt>
                      <c:pt idx="9">
                        <c:v>148</c:v>
                      </c:pt>
                      <c:pt idx="10">
                        <c:v>294</c:v>
                      </c:pt>
                      <c:pt idx="11">
                        <c:v>245</c:v>
                      </c:pt>
                      <c:pt idx="12">
                        <c:v>3941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39-4B1B-9313-08D7766096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39-4B1B-9313-08D7766096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39-4B1B-9313-08D7766096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39-4B1B-9313-08D7766096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39-4B1B-9313-08D7766096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39-4B1B-9313-08D7766096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39-4B1B-9313-08D7766096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39-4B1B-9313-08D7766096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39-4B1B-9313-08D7766096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39-4B1B-9313-08D7766096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39-4B1B-9313-08D7766096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39-4B1B-9313-08D7766096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39-4B1B-9313-08D7766096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39-4B1B-9313-08D7766096C7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3.696622052262577E-2</c:v>
                </c:pt>
                <c:pt idx="1">
                  <c:v>-0.2087842138765118</c:v>
                </c:pt>
                <c:pt idx="2">
                  <c:v>-3.8391224862888484E-2</c:v>
                </c:pt>
                <c:pt idx="3">
                  <c:v>-5.4347826086956763E-3</c:v>
                </c:pt>
                <c:pt idx="4">
                  <c:v>0.28571428571428581</c:v>
                </c:pt>
                <c:pt idx="5">
                  <c:v>-0.47291361639824303</c:v>
                </c:pt>
                <c:pt idx="6">
                  <c:v>-8.2644628099173278E-3</c:v>
                </c:pt>
                <c:pt idx="7">
                  <c:v>0.21240601503759393</c:v>
                </c:pt>
                <c:pt idx="12">
                  <c:v>-5.8675958188153299E-2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39-4B1B-9313-08D776609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46-48E1-BC29-0D2D05D1CF95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6-48E1-BC29-0D2D05D1CF95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46-48E1-BC29-0D2D05D1CF9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46-48E1-BC29-0D2D05D1CF95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46-48E1-BC29-0D2D05D1CF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46-48E1-BC29-0D2D05D1CF9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  <c:pt idx="6">
                  <c:v>0.60099999999999998</c:v>
                </c:pt>
                <c:pt idx="7">
                  <c:v>0.62690000000000001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46-48E1-BC29-0D2D05D1C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46-48E1-BC29-0D2D05D1CF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46-48E1-BC29-0D2D05D1CF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46-48E1-BC29-0D2D05D1CF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46-48E1-BC29-0D2D05D1CF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46-48E1-BC29-0D2D05D1CF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46-48E1-BC29-0D2D05D1CF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46-48E1-BC29-0D2D05D1CF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46-48E1-BC29-0D2D05D1CF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46-48E1-BC29-0D2D05D1CF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46-48E1-BC29-0D2D05D1CF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46-48E1-BC29-0D2D05D1CF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46-48E1-BC29-0D2D05D1CF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46-48E1-BC29-0D2D05D1CF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46-48E1-BC29-0D2D05D1CF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46-48E1-BC29-0D2D05D1CF95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8.4794481172751901E-3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  <c:pt idx="5">
                  <c:v>9.7778700435956045E-2</c:v>
                </c:pt>
                <c:pt idx="6">
                  <c:v>0.14193425802774073</c:v>
                </c:pt>
                <c:pt idx="7">
                  <c:v>0.20003828483920372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46-48E1-BC29-0D2D05D1C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6A-49E6-B62A-DDA50FED25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A-49E6-B62A-DDA50FED253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6A-49E6-B62A-DDA50FED25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0.58483333333333343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6A-49E6-B62A-DDA50FED253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6A-49E6-B62A-DDA50FED253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0.67310000000000003</c:v>
                </c:pt>
                <c:pt idx="1">
                  <c:v>0.70459999999999989</c:v>
                </c:pt>
                <c:pt idx="2">
                  <c:v>0.70319999999999994</c:v>
                </c:pt>
                <c:pt idx="3">
                  <c:v>0.57540000000000002</c:v>
                </c:pt>
                <c:pt idx="4">
                  <c:v>0.53539999999999999</c:v>
                </c:pt>
                <c:pt idx="5">
                  <c:v>0.5141</c:v>
                </c:pt>
                <c:pt idx="6">
                  <c:v>0.51149999999999995</c:v>
                </c:pt>
                <c:pt idx="7">
                  <c:v>0.47049999999999997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6A-49E6-B62A-DDA50FED2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6A-49E6-B62A-DDA50FED25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6A-49E6-B62A-DDA50FED25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6A-49E6-B62A-DDA50FED25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6A-49E6-B62A-DDA50FED25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6A-49E6-B62A-DDA50FED25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6A-49E6-B62A-DDA50FED25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6A-49E6-B62A-DDA50FED25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6A-49E6-B62A-DDA50FED25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6A-49E6-B62A-DDA50FED25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6A-49E6-B62A-DDA50FED25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6A-49E6-B62A-DDA50FED25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6A-49E6-B62A-DDA50FED25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6A-49E6-B62A-DDA50FED253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-0.12127937336814609</c:v>
                </c:pt>
                <c:pt idx="1">
                  <c:v>-3.0678222589077042E-2</c:v>
                </c:pt>
                <c:pt idx="2">
                  <c:v>-5.280172413793105E-2</c:v>
                </c:pt>
                <c:pt idx="3">
                  <c:v>6.496390893947801E-2</c:v>
                </c:pt>
                <c:pt idx="4">
                  <c:v>0.15887445887445883</c:v>
                </c:pt>
                <c:pt idx="5">
                  <c:v>6.7040265670402555E-2</c:v>
                </c:pt>
                <c:pt idx="6">
                  <c:v>4.7940995697602684E-2</c:v>
                </c:pt>
                <c:pt idx="7">
                  <c:v>0.25869448903156744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6A-49E6-B62A-DDA50FED2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9B-4262-86A4-C196D275FD8C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B-4262-86A4-C196D275FD8C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9B-4262-86A4-C196D275FD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B-4262-86A4-C196D275FD8C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9B-4262-86A4-C196D275FD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9B-4262-86A4-C196D275FD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  <c:pt idx="6">
                  <c:v>0.60099999999999998</c:v>
                </c:pt>
                <c:pt idx="7">
                  <c:v>0.62690000000000001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9B-4262-86A4-C196D275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9B-4262-86A4-C196D275FD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0.38850000000000001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9B-4262-86A4-C196D275FD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9B-4262-86A4-C196D275FD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9B-4262-86A4-C196D275FD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9B-4262-86A4-C196D275FD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9B-4262-86A4-C196D275FD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9B-4262-86A4-C196D275FD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9B-4262-86A4-C196D275FD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9B-4262-86A4-C196D275FD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B-4262-86A4-C196D275FD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9B-4262-86A4-C196D275FD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B-4262-86A4-C196D275FD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B-4262-86A4-C196D275FD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9B-4262-86A4-C196D275FD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9B-4262-86A4-C196D275FD8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-2.6363257943665785E-2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  <c:pt idx="5">
                  <c:v>9.7778700435956045E-2</c:v>
                </c:pt>
                <c:pt idx="6">
                  <c:v>0.14193425802774073</c:v>
                </c:pt>
                <c:pt idx="7">
                  <c:v>0.20003828483920372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9B-4262-86A4-C196D275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3-41BA-9648-697833C7A76C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3-41BA-9648-697833C7A76C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A3-41BA-9648-697833C7A76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A3-41BA-9648-697833C7A76C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A3-41BA-9648-697833C7A7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A3-41BA-9648-697833C7A76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0.69359999999999999</c:v>
                </c:pt>
                <c:pt idx="1">
                  <c:v>0.70040000000000002</c:v>
                </c:pt>
                <c:pt idx="2">
                  <c:v>0.6744</c:v>
                </c:pt>
                <c:pt idx="3">
                  <c:v>0.59130000000000005</c:v>
                </c:pt>
                <c:pt idx="4">
                  <c:v>0.55490000000000006</c:v>
                </c:pt>
                <c:pt idx="5">
                  <c:v>0.53539999999999999</c:v>
                </c:pt>
                <c:pt idx="6">
                  <c:v>0.6411</c:v>
                </c:pt>
                <c:pt idx="7">
                  <c:v>0.70140000000000002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A3-41BA-9648-697833C7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A3-41BA-9648-697833C7A7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0.52039999999999997</c:v>
                      </c:pt>
                      <c:pt idx="1">
                        <c:v>0.61580000000000001</c:v>
                      </c:pt>
                      <c:pt idx="2">
                        <c:v>0.2402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0.53979999999999995</c:v>
                      </c:pt>
                      <c:pt idx="8">
                        <c:v>0.27250000000000002</c:v>
                      </c:pt>
                      <c:pt idx="9">
                        <c:v>0.30959999999999999</c:v>
                      </c:pt>
                      <c:pt idx="10">
                        <c:v>0.28670000000000001</c:v>
                      </c:pt>
                      <c:pt idx="11">
                        <c:v>0.2515</c:v>
                      </c:pt>
                      <c:pt idx="12">
                        <c:v>0.53115642802858176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A3-41BA-9648-697833C7A7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A3-41BA-9648-697833C7A7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A3-41BA-9648-697833C7A7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A3-41BA-9648-697833C7A7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A3-41BA-9648-697833C7A7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A3-41BA-9648-697833C7A7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A3-41BA-9648-697833C7A7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A3-41BA-9648-697833C7A7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A3-41BA-9648-697833C7A7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A3-41BA-9648-697833C7A7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A3-41BA-9648-697833C7A7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A3-41BA-9648-697833C7A7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A3-41BA-9648-697833C7A7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A3-41BA-9648-697833C7A76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-1.9785189372526824E-2</c:v>
                </c:pt>
                <c:pt idx="1">
                  <c:v>-2.260675411666202E-2</c:v>
                </c:pt>
                <c:pt idx="2">
                  <c:v>4.8670502254703818E-2</c:v>
                </c:pt>
                <c:pt idx="3">
                  <c:v>4.8776161759489067E-2</c:v>
                </c:pt>
                <c:pt idx="4">
                  <c:v>0.27533900252815457</c:v>
                </c:pt>
                <c:pt idx="5">
                  <c:v>0.11171096345514964</c:v>
                </c:pt>
                <c:pt idx="6">
                  <c:v>0.16330974414806754</c:v>
                </c:pt>
                <c:pt idx="7">
                  <c:v>0.12008942829766855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A3-41BA-9648-697833C7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52211</c:v>
                </c:pt>
                <c:pt idx="1">
                  <c:v>12973</c:v>
                </c:pt>
                <c:pt idx="2">
                  <c:v>36353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9-4948-B4A7-06D0CA8FB048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54552</c:v>
                </c:pt>
                <c:pt idx="1">
                  <c:v>26057</c:v>
                </c:pt>
                <c:pt idx="2">
                  <c:v>35904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9-4948-B4A7-06D0CA8FB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BD9-4948-B4A7-06D0CA8FB04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BD9-4948-B4A7-06D0CA8FB04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BD9-4948-B4A7-06D0CA8FB04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9-4948-B4A7-06D0CA8FB04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9-4948-B4A7-06D0CA8FB04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9-4948-B4A7-06D0CA8FB04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9-4948-B4A7-06D0CA8FB04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D9-4948-B4A7-06D0CA8FB04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D9-4948-B4A7-06D0CA8FB04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0.46820526464857998</c:v>
                </c:pt>
                <c:pt idx="1">
                  <c:v>0.22364028048372284</c:v>
                </c:pt>
                <c:pt idx="2">
                  <c:v>0.30815445486769716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D9-4948-B4A7-06D0CA8FB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D9-4948-B4A7-06D0CA8FB04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D9-4948-B4A7-06D0CA8FB04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D9-4948-B4A7-06D0CA8FB04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D9-4948-B4A7-06D0CA8FB04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D9-4948-B4A7-06D0CA8FB04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D9-4948-B4A7-06D0CA8FB048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D9-4948-B4A7-06D0CA8FB048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D9-4948-B4A7-06D0CA8FB048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D9-4948-B4A7-06D0CA8FB048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D9-4948-B4A7-06D0CA8FB048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D9-4948-B4A7-06D0CA8FB04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D9-4948-B4A7-06D0CA8FB04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4.4837294822930085E-2</c:v>
                </c:pt>
                <c:pt idx="1">
                  <c:v>1.0085562321745165</c:v>
                </c:pt>
                <c:pt idx="2">
                  <c:v>-1.235111270046485E-2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D9-4948-B4A7-06D0CA8FB0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59-47F5-AE7B-3EE066D80C2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59-47F5-AE7B-3EE066D80C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59-47F5-AE7B-3EE066D80C2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59-47F5-AE7B-3EE066D80C2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59-47F5-AE7B-3EE066D80C2A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59-47F5-AE7B-3EE066D80C2A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9-47F5-AE7B-3EE066D80C2A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9-47F5-AE7B-3EE066D80C2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9-47F5-AE7B-3EE066D80C2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59-47F5-AE7B-3EE066D80C2A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59-47F5-AE7B-3EE066D80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54552</c:v>
                </c:pt>
                <c:pt idx="1">
                  <c:v>26057</c:v>
                </c:pt>
                <c:pt idx="2">
                  <c:v>35904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59-47F5-AE7B-3EE066D80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0E-4A9B-A96F-714592FA72D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0E-4A9B-A96F-714592FA72D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0E-4A9B-A96F-714592FA72D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0E-4A9B-A96F-714592FA72D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0E-4A9B-A96F-714592FA72D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E-4A9B-A96F-714592FA72D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0E-4A9B-A96F-714592FA72D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E-4A9B-A96F-714592FA72D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0E-4A9B-A96F-714592FA72D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0E-4A9B-A96F-714592FA7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40E-4A9B-A96F-714592FA72D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0E-4A9B-A96F-714592FA72D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0E-4A9B-A96F-714592FA72D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0E-4A9B-A96F-714592FA72D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0E-4A9B-A96F-714592FA7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40E-4A9B-A96F-714592FA72D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40E-4A9B-A96F-714592FA72D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0E-4A9B-A96F-714592FA72D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0E-4A9B-A96F-714592FA72D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0E-4A9B-A96F-714592FA72D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0E-4A9B-A96F-714592FA72D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0E-4A9B-A96F-714592FA72D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0E-4A9B-A96F-714592FA72D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0E-4A9B-A96F-714592FA72D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0E-4A9B-A96F-714592FA72D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0E-4A9B-A96F-714592FA72D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0E-4A9B-A96F-714592FA72D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0E-4A9B-A96F-714592FA72D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0E-4A9B-A96F-714592FA72D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0E-4A9B-A96F-714592FA72D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0E-4A9B-A96F-714592FA72D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0E-4A9B-A96F-714592FA72D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0E-4A9B-A96F-714592FA72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40E-4A9B-A96F-714592FA72D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0E-4A9B-A96F-714592FA72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40E-4A9B-A96F-714592FA72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40E-4A9B-A96F-714592FA72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40E-4A9B-A96F-714592FA72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40E-4A9B-A96F-714592FA72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40E-4A9B-A96F-714592FA72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40E-4A9B-A96F-714592FA72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40E-4A9B-A96F-714592FA72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40E-4A9B-A96F-714592FA72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40E-4A9B-A96F-714592FA72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40E-4A9B-A96F-714592FA72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40E-4A9B-A96F-714592FA72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40E-4A9B-A96F-714592FA72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40E-4A9B-A96F-714592FA72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40E-4A9B-A96F-714592FA72D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40E-4A9B-A96F-714592FA72D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0E-4A9B-A96F-714592FA72D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0E-4A9B-A96F-714592FA72D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0E-4A9B-A96F-714592FA72D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0E-4A9B-A96F-714592FA72D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0E-4A9B-A96F-714592FA72D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0E-4A9B-A96F-714592FA72D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0E-4A9B-A96F-714592FA72D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40E-4A9B-A96F-714592FA72D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40E-4A9B-A96F-714592FA72D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0E-4A9B-A96F-714592FA72D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40E-4A9B-A96F-714592FA72D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40E-4A9B-A96F-714592FA72D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40E-4A9B-A96F-714592FA72D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40E-4A9B-A96F-714592FA72D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40E-4A9B-A96F-714592FA72D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40E-4A9B-A96F-714592FA72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40E-4A9B-A96F-714592FA72D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40E-4A9B-A96F-714592FA72D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40E-4A9B-A96F-714592FA72D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40E-4A9B-A96F-714592FA72D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40E-4A9B-A96F-714592FA72D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40E-4A9B-A96F-714592FA72D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40E-4A9B-A96F-714592FA72D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40E-4A9B-A96F-714592FA72D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40E-4A9B-A96F-714592FA72D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40E-4A9B-A96F-714592FA72D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40E-4A9B-A96F-714592FA72D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40E-4A9B-A96F-714592FA72D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40E-4A9B-A96F-714592FA72D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40E-4A9B-A96F-714592FA72D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40E-4A9B-A96F-714592FA72D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40E-4A9B-A96F-714592FA72D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40E-4A9B-A96F-714592FA72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40E-4A9B-A96F-714592FA7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3C8-4C0D-885E-F48C5BB7432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8-4C0D-885E-F48C5BB7432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8-4C0D-885E-F48C5BB7432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8-4C0D-885E-F48C5BB7432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39787</c:v>
                </c:pt>
                <c:pt idx="1">
                  <c:v>76726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C8-4C0D-885E-F48C5BB74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97014</c:v>
                </c:pt>
                <c:pt idx="1">
                  <c:v>40573</c:v>
                </c:pt>
                <c:pt idx="2">
                  <c:v>56441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6-4577-A6E3-0B077A8A0BC4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101537</c:v>
                </c:pt>
                <c:pt idx="1">
                  <c:v>46647</c:v>
                </c:pt>
                <c:pt idx="2">
                  <c:v>54890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6-4577-A6E3-0B077A8A0BC4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116513</c:v>
                </c:pt>
                <c:pt idx="1">
                  <c:v>39787</c:v>
                </c:pt>
                <c:pt idx="2">
                  <c:v>76726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6-4577-A6E3-0B077A8A0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0.14749303209667408</c:v>
                </c:pt>
                <c:pt idx="1">
                  <c:v>-0.14706197611850713</c:v>
                </c:pt>
                <c:pt idx="2">
                  <c:v>0.39781380943705602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6-4577-A6E3-0B077A8A0BC4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0.34148120810553328</c:v>
                </c:pt>
                <c:pt idx="2">
                  <c:v>0.65851879189446672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D6-4577-A6E3-0B077A8A0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0A-41D2-AAEF-299F03FABB8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A-41D2-AAEF-299F03FABB8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A-41D2-AAEF-299F03FABB8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A-41D2-AAEF-299F03FABB8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15368</c:v>
                </c:pt>
                <c:pt idx="1">
                  <c:v>39184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A-41D2-AAEF-299F03FAB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B-4C4A-99AD-B196ACFE02FC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B-4C4A-99AD-B196ACFE02FC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4B-4C4A-99AD-B196ACFE02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B-4C4A-99AD-B196ACFE02FC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4B-4C4A-99AD-B196ACFE02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4B-4C4A-99AD-B196ACFE02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2">
                  <c:v>2042</c:v>
                </c:pt>
                <c:pt idx="3">
                  <c:v>991</c:v>
                </c:pt>
                <c:pt idx="4">
                  <c:v>496</c:v>
                </c:pt>
                <c:pt idx="5">
                  <c:v>341</c:v>
                </c:pt>
                <c:pt idx="6">
                  <c:v>515</c:v>
                </c:pt>
                <c:pt idx="7">
                  <c:v>515</c:v>
                </c:pt>
                <c:pt idx="12">
                  <c:v>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4B-4C4A-99AD-B196ACF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4B-4C4A-99AD-B196ACFE02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4B-4C4A-99AD-B196ACFE02F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FF4B-4C4A-99AD-B196ACFE02FC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FF4B-4C4A-99AD-B196ACFE02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4B-4C4A-99AD-B196ACFE02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4B-4C4A-99AD-B196ACFE02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4B-4C4A-99AD-B196ACFE02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B-4C4A-99AD-B196ACFE02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4B-4C4A-99AD-B196ACFE02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B-4C4A-99AD-B196ACFE02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B-4C4A-99AD-B196ACFE02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4B-4C4A-99AD-B196ACFE02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4B-4C4A-99AD-B196ACFE02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4B-4C4A-99AD-B196ACFE02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4B-4C4A-99AD-B196ACFE02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4B-4C4A-99AD-B196ACFE02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4B-4C4A-99AD-B196ACFE02F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0.17057026476578407</c:v>
                </c:pt>
                <c:pt idx="1">
                  <c:v>0.14065391733497834</c:v>
                </c:pt>
                <c:pt idx="2">
                  <c:v>0.1796649335644136</c:v>
                </c:pt>
                <c:pt idx="3">
                  <c:v>4.0526849037487711E-3</c:v>
                </c:pt>
                <c:pt idx="4">
                  <c:v>0.10222222222222221</c:v>
                </c:pt>
                <c:pt idx="5">
                  <c:v>-0.17632850241545894</c:v>
                </c:pt>
                <c:pt idx="6">
                  <c:v>4.0404040404040442E-2</c:v>
                </c:pt>
                <c:pt idx="7">
                  <c:v>-0.18641390205371244</c:v>
                </c:pt>
                <c:pt idx="12">
                  <c:v>8.4267631103074114E-2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4B-4C4A-99AD-B196ACF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53032</c:v>
                </c:pt>
                <c:pt idx="1">
                  <c:v>22410</c:v>
                </c:pt>
                <c:pt idx="2">
                  <c:v>30622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1-4CCA-A4EE-D583DEBA275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52211</c:v>
                </c:pt>
                <c:pt idx="1">
                  <c:v>19174</c:v>
                </c:pt>
                <c:pt idx="2">
                  <c:v>33037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1-4CCA-A4EE-D583DEBA275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54552</c:v>
                </c:pt>
                <c:pt idx="1">
                  <c:v>15368</c:v>
                </c:pt>
                <c:pt idx="2">
                  <c:v>39184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1-4CCA-A4EE-D583DEBA2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4.4837294822930085E-2</c:v>
                </c:pt>
                <c:pt idx="1">
                  <c:v>-0.19849796599561909</c:v>
                </c:pt>
                <c:pt idx="2">
                  <c:v>0.18606410993734301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B1-4CCA-A4EE-D583DEBA2757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0.28171286112333188</c:v>
                </c:pt>
                <c:pt idx="2">
                  <c:v>0.71828713887666817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B1-4CCA-A4EE-D583DEBA2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5C-4F12-B3C5-56DED3C3BB6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5C-4F12-B3C5-56DED3C3BB6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C-4F12-B3C5-56DED3C3BB6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C-4F12-B3C5-56DED3C3BB6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24419</c:v>
                </c:pt>
                <c:pt idx="1">
                  <c:v>37542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C-4F12-B3C5-56DED3C3B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43982</c:v>
                </c:pt>
                <c:pt idx="1">
                  <c:v>18163</c:v>
                </c:pt>
                <c:pt idx="2">
                  <c:v>25819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3-4B96-9628-A1286A054F3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49326</c:v>
                </c:pt>
                <c:pt idx="1">
                  <c:v>27473</c:v>
                </c:pt>
                <c:pt idx="2">
                  <c:v>21853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3-4B96-9628-A1286A054F3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61961</c:v>
                </c:pt>
                <c:pt idx="1">
                  <c:v>24419</c:v>
                </c:pt>
                <c:pt idx="2">
                  <c:v>37542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F3-4B96-9628-A1286A054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0.25615294165348912</c:v>
                </c:pt>
                <c:pt idx="1">
                  <c:v>-0.11116368798456666</c:v>
                </c:pt>
                <c:pt idx="2">
                  <c:v>0.71793346451288143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F3-4B96-9628-A1286A054F33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0.39410274204741691</c:v>
                </c:pt>
                <c:pt idx="2">
                  <c:v>0.60589725795258309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F3-4B96-9628-A1286A054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9D-407C-B464-D73574841D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9D-407C-B464-D73574841D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99D-407C-B464-D73574841D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9D-407C-B464-D73574841DD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9D-407C-B464-D73574841DD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99D-407C-B464-D73574841DD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9D-407C-B464-D73574841DD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9D-407C-B464-D73574841DD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9D-407C-B464-D73574841DD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9D-407C-B464-D73574841DD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9D-407C-B464-D73574841DD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D-407C-B464-D73574841DD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D-407C-B464-D73574841DD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D-407C-B464-D73574841DD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9D-407C-B464-D73574841DD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9D-407C-B464-D73574841DD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9D-407C-B464-D73574841DD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9D-407C-B464-D73574841DD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9D-407C-B464-D73574841DD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99D-407C-B464-D73574841DD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99D-407C-B464-D73574841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2F-4077-A890-9C13C0EE979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2F-4077-A890-9C13C0EE979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F-4077-A890-9C13C0EE979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2F-4077-A890-9C13C0EE979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2F-4077-A890-9C13C0EE979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F-4077-A890-9C13C0EE979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2F-4077-A890-9C13C0EE979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F-4077-A890-9C13C0EE979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F-4077-A890-9C13C0EE979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F-4077-A890-9C13C0EE9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C2F-4077-A890-9C13C0EE979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F-4077-A890-9C13C0EE979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F-4077-A890-9C13C0EE979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2F-4077-A890-9C13C0EE979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F-4077-A890-9C13C0EE9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C2F-4077-A890-9C13C0EE979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C2F-4077-A890-9C13C0EE979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2F-4077-A890-9C13C0EE979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2F-4077-A890-9C13C0EE979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2F-4077-A890-9C13C0EE979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2F-4077-A890-9C13C0EE979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2F-4077-A890-9C13C0EE979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2F-4077-A890-9C13C0EE979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2F-4077-A890-9C13C0EE979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2F-4077-A890-9C13C0EE979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2F-4077-A890-9C13C0EE979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2F-4077-A890-9C13C0EE979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2F-4077-A890-9C13C0EE979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2F-4077-A890-9C13C0EE979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2F-4077-A890-9C13C0EE979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2F-4077-A890-9C13C0EE979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2F-4077-A890-9C13C0EE979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2F-4077-A890-9C13C0EE97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C2F-4077-A890-9C13C0EE979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2F-4077-A890-9C13C0EE97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C2F-4077-A890-9C13C0EE97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2F-4077-A890-9C13C0EE97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C2F-4077-A890-9C13C0EE97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C2F-4077-A890-9C13C0EE97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C2F-4077-A890-9C13C0EE97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C2F-4077-A890-9C13C0EE97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C2F-4077-A890-9C13C0EE97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C2F-4077-A890-9C13C0EE97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C2F-4077-A890-9C13C0EE97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C2F-4077-A890-9C13C0EE97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C2F-4077-A890-9C13C0EE97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C2F-4077-A890-9C13C0EE97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C2F-4077-A890-9C13C0EE97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C2F-4077-A890-9C13C0EE979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C2F-4077-A890-9C13C0EE97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2F-4077-A890-9C13C0EE979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2F-4077-A890-9C13C0EE979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2F-4077-A890-9C13C0EE979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2F-4077-A890-9C13C0EE979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2F-4077-A890-9C13C0EE979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C2F-4077-A890-9C13C0EE979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C2F-4077-A890-9C13C0EE979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C2F-4077-A890-9C13C0EE979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C2F-4077-A890-9C13C0EE979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C2F-4077-A890-9C13C0EE979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C2F-4077-A890-9C13C0EE979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C2F-4077-A890-9C13C0EE979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C2F-4077-A890-9C13C0EE979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C2F-4077-A890-9C13C0EE979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C2F-4077-A890-9C13C0EE979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C2F-4077-A890-9C13C0EE97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C2F-4077-A890-9C13C0EE979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C2F-4077-A890-9C13C0EE979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C2F-4077-A890-9C13C0EE979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C2F-4077-A890-9C13C0EE979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C2F-4077-A890-9C13C0EE979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C2F-4077-A890-9C13C0EE979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C2F-4077-A890-9C13C0EE979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C2F-4077-A890-9C13C0EE979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C2F-4077-A890-9C13C0EE979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C2F-4077-A890-9C13C0EE979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C2F-4077-A890-9C13C0EE979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C2F-4077-A890-9C13C0EE979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C2F-4077-A890-9C13C0EE979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C2F-4077-A890-9C13C0EE979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C2F-4077-A890-9C13C0EE979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C2F-4077-A890-9C13C0EE979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C2F-4077-A890-9C13C0EE97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C2F-4077-A890-9C13C0EE9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F-45B8-AE8D-5F6907A1769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F-45B8-AE8D-5F6907A1769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F-45B8-AE8D-5F6907A17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-8.9445037720899845E-2</c:v>
                </c:pt>
                <c:pt idx="1">
                  <c:v>8.8361210673038038E-3</c:v>
                </c:pt>
                <c:pt idx="2">
                  <c:v>-0.27034587995930826</c:v>
                </c:pt>
                <c:pt idx="3">
                  <c:v>4.4261654401462902E-2</c:v>
                </c:pt>
                <c:pt idx="4">
                  <c:v>9.9608202019046521E-2</c:v>
                </c:pt>
                <c:pt idx="5">
                  <c:v>0.14749303209667408</c:v>
                </c:pt>
                <c:pt idx="6">
                  <c:v>-1.0425638003717097E-3</c:v>
                </c:pt>
                <c:pt idx="7">
                  <c:v>4.5639448357972068E-2</c:v>
                </c:pt>
                <c:pt idx="8">
                  <c:v>-0.27251820620927558</c:v>
                </c:pt>
                <c:pt idx="9">
                  <c:v>-2.2861258569637499E-2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BF-45B8-AE8D-5F6907A1769E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0.14271637600561524</c:v>
                </c:pt>
                <c:pt idx="1">
                  <c:v>0.10941903784892824</c:v>
                </c:pt>
                <c:pt idx="2">
                  <c:v>7.7452621348739273E-3</c:v>
                </c:pt>
                <c:pt idx="3">
                  <c:v>0.38231332001511797</c:v>
                </c:pt>
                <c:pt idx="4">
                  <c:v>5.1900545326926194E-2</c:v>
                </c:pt>
                <c:pt idx="5">
                  <c:v>0.15727147562226662</c:v>
                </c:pt>
                <c:pt idx="6">
                  <c:v>2.9747313859942767E-2</c:v>
                </c:pt>
                <c:pt idx="7">
                  <c:v>2.8451487500674909E-2</c:v>
                </c:pt>
                <c:pt idx="8">
                  <c:v>4.099130716483991E-2</c:v>
                </c:pt>
                <c:pt idx="9">
                  <c:v>4.944387452081421E-2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BF-45B8-AE8D-5F6907A17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42-4166-943E-E5610FB49B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42-4166-943E-E5610FB49B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42-4166-943E-E5610FB49B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742-4166-943E-E5610FB49B9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742-4166-943E-E5610FB49B9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42-4166-943E-E5610FB49B9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42-4166-943E-E5610FB49B9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742-4166-943E-E5610FB49B9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742-4166-943E-E5610FB49B9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742-4166-943E-E5610FB49B9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2-4166-943E-E5610FB49B9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2-4166-943E-E5610FB49B9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2-4166-943E-E5610FB49B9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2-4166-943E-E5610FB49B9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2-4166-943E-E5610FB49B9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42-4166-943E-E5610FB49B9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42-4166-943E-E5610FB49B9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42-4166-943E-E5610FB49B9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42-4166-943E-E5610FB49B9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742-4166-943E-E5610FB49B9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742-4166-943E-E5610FB49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34-4CFE-96D1-75259AD7666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34-4CFE-96D1-75259AD7666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4-4CFE-96D1-75259AD7666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4-4CFE-96D1-75259AD7666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4-4CFE-96D1-75259AD7666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4-4CFE-96D1-75259AD7666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4-4CFE-96D1-75259AD7666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34-4CFE-96D1-75259AD7666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34-4CFE-96D1-75259AD7666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34-4CFE-96D1-75259AD76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034-4CFE-96D1-75259AD7666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34-4CFE-96D1-75259AD7666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34-4CFE-96D1-75259AD7666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34-4CFE-96D1-75259AD7666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34-4CFE-96D1-75259AD76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034-4CFE-96D1-75259AD7666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034-4CFE-96D1-75259AD7666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34-4CFE-96D1-75259AD7666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34-4CFE-96D1-75259AD7666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34-4CFE-96D1-75259AD7666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34-4CFE-96D1-75259AD7666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34-4CFE-96D1-75259AD7666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34-4CFE-96D1-75259AD7666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34-4CFE-96D1-75259AD7666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34-4CFE-96D1-75259AD7666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34-4CFE-96D1-75259AD7666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34-4CFE-96D1-75259AD7666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34-4CFE-96D1-75259AD7666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34-4CFE-96D1-75259AD7666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34-4CFE-96D1-75259AD7666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34-4CFE-96D1-75259AD7666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34-4CFE-96D1-75259AD7666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34-4CFE-96D1-75259AD766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034-4CFE-96D1-75259AD7666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34-4CFE-96D1-75259AD766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034-4CFE-96D1-75259AD766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034-4CFE-96D1-75259AD766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034-4CFE-96D1-75259AD766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034-4CFE-96D1-75259AD766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034-4CFE-96D1-75259AD766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034-4CFE-96D1-75259AD766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034-4CFE-96D1-75259AD766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034-4CFE-96D1-75259AD766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034-4CFE-96D1-75259AD766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034-4CFE-96D1-75259AD766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034-4CFE-96D1-75259AD766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034-4CFE-96D1-75259AD766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034-4CFE-96D1-75259AD766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034-4CFE-96D1-75259AD7666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034-4CFE-96D1-75259AD7666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34-4CFE-96D1-75259AD7666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34-4CFE-96D1-75259AD7666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34-4CFE-96D1-75259AD7666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34-4CFE-96D1-75259AD7666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34-4CFE-96D1-75259AD7666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34-4CFE-96D1-75259AD7666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34-4CFE-96D1-75259AD7666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34-4CFE-96D1-75259AD7666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34-4CFE-96D1-75259AD7666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34-4CFE-96D1-75259AD7666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034-4CFE-96D1-75259AD7666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034-4CFE-96D1-75259AD7666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034-4CFE-96D1-75259AD7666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034-4CFE-96D1-75259AD7666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034-4CFE-96D1-75259AD7666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034-4CFE-96D1-75259AD766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034-4CFE-96D1-75259AD7666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034-4CFE-96D1-75259AD7666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034-4CFE-96D1-75259AD7666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034-4CFE-96D1-75259AD7666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034-4CFE-96D1-75259AD7666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034-4CFE-96D1-75259AD7666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034-4CFE-96D1-75259AD7666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034-4CFE-96D1-75259AD7666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034-4CFE-96D1-75259AD7666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034-4CFE-96D1-75259AD7666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034-4CFE-96D1-75259AD7666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034-4CFE-96D1-75259AD7666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034-4CFE-96D1-75259AD7666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034-4CFE-96D1-75259AD7666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034-4CFE-96D1-75259AD7666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034-4CFE-96D1-75259AD7666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034-4CFE-96D1-75259AD766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034-4CFE-96D1-75259AD76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E-4C9F-AC2A-93C9A19477D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E-4C9F-AC2A-93C9A19477D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E-4C9F-AC2A-93C9A1947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-0.20120563190287499</c:v>
                </c:pt>
                <c:pt idx="1">
                  <c:v>5.0230615663507727E-2</c:v>
                </c:pt>
                <c:pt idx="2">
                  <c:v>-6.8024596464258291E-2</c:v>
                </c:pt>
                <c:pt idx="3">
                  <c:v>0.10290586410949243</c:v>
                </c:pt>
                <c:pt idx="4">
                  <c:v>2.3849868677454866E-2</c:v>
                </c:pt>
                <c:pt idx="5">
                  <c:v>4.4837294822930085E-2</c:v>
                </c:pt>
                <c:pt idx="6">
                  <c:v>-8.8753604613905801E-2</c:v>
                </c:pt>
                <c:pt idx="7">
                  <c:v>0.23436586791350078</c:v>
                </c:pt>
                <c:pt idx="8">
                  <c:v>0.20325254301142781</c:v>
                </c:pt>
                <c:pt idx="9">
                  <c:v>0.1317673558040382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E-4C9F-AC2A-93C9A19477DE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0.12567872302794481</c:v>
                </c:pt>
                <c:pt idx="1">
                  <c:v>0.10118500176865936</c:v>
                </c:pt>
                <c:pt idx="2">
                  <c:v>5.361248673505483E-3</c:v>
                </c:pt>
                <c:pt idx="3">
                  <c:v>0.47015166253979485</c:v>
                </c:pt>
                <c:pt idx="4">
                  <c:v>5.3433409975238766E-2</c:v>
                </c:pt>
                <c:pt idx="5">
                  <c:v>0.12060488149982314</c:v>
                </c:pt>
                <c:pt idx="6">
                  <c:v>3.1437920056597096E-2</c:v>
                </c:pt>
                <c:pt idx="7">
                  <c:v>1.867704280155642E-2</c:v>
                </c:pt>
                <c:pt idx="8">
                  <c:v>4.2366024053767243E-2</c:v>
                </c:pt>
                <c:pt idx="9">
                  <c:v>3.1104085603112841E-2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9E-4C9F-AC2A-93C9A1947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B-41D6-A6ED-C3E440954A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3B-41D6-A6ED-C3E440954A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3B-41D6-A6ED-C3E440954A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3B-41D6-A6ED-C3E440954AD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3B-41D6-A6ED-C3E440954A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3B-41D6-A6ED-C3E440954AD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3B-41D6-A6ED-C3E440954AD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3B-41D6-A6ED-C3E440954AD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3B-41D6-A6ED-C3E440954AD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3B-41D6-A6ED-C3E440954AD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B-41D6-A6ED-C3E440954AD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B-41D6-A6ED-C3E440954AD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B-41D6-A6ED-C3E440954AD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B-41D6-A6ED-C3E440954AD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B-41D6-A6ED-C3E440954AD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B-41D6-A6ED-C3E440954AD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B-41D6-A6ED-C3E440954AD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B-41D6-A6ED-C3E440954AD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3B-41D6-A6ED-C3E440954AD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F3B-41D6-A6ED-C3E440954AD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F3B-41D6-A6ED-C3E440954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74-441E-B55F-8FA60710E17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4-441E-B55F-8FA60710E17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74-441E-B55F-8FA60710E1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74-441E-B55F-8FA60710E17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74-441E-B55F-8FA60710E1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74-441E-B55F-8FA60710E1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2">
                  <c:v>747</c:v>
                </c:pt>
                <c:pt idx="3">
                  <c:v>630</c:v>
                </c:pt>
                <c:pt idx="4">
                  <c:v>580</c:v>
                </c:pt>
                <c:pt idx="5">
                  <c:v>392</c:v>
                </c:pt>
                <c:pt idx="6">
                  <c:v>753</c:v>
                </c:pt>
                <c:pt idx="7">
                  <c:v>1043</c:v>
                </c:pt>
                <c:pt idx="12">
                  <c:v>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74-441E-B55F-8FA60710E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74-441E-B55F-8FA60710E1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701</c:v>
                      </c:pt>
                      <c:pt idx="1">
                        <c:v>860</c:v>
                      </c:pt>
                      <c:pt idx="2">
                        <c:v>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171</c:v>
                      </c:pt>
                      <c:pt idx="8">
                        <c:v>103</c:v>
                      </c:pt>
                      <c:pt idx="9">
                        <c:v>199</c:v>
                      </c:pt>
                      <c:pt idx="10">
                        <c:v>107</c:v>
                      </c:pt>
                      <c:pt idx="11">
                        <c:v>244</c:v>
                      </c:pt>
                      <c:pt idx="12">
                        <c:v>2906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74-441E-B55F-8FA60710E1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74-441E-B55F-8FA60710E1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74-441E-B55F-8FA60710E1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74-441E-B55F-8FA60710E1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74-441E-B55F-8FA60710E1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4-441E-B55F-8FA60710E1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4-441E-B55F-8FA60710E1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4-441E-B55F-8FA60710E1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4-441E-B55F-8FA60710E1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4-441E-B55F-8FA60710E1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74-441E-B55F-8FA60710E1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74-441E-B55F-8FA60710E1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74-441E-B55F-8FA60710E1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74-441E-B55F-8FA60710E17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8.2256169212691077E-3</c:v>
                </c:pt>
                <c:pt idx="1">
                  <c:v>0.37628865979381443</c:v>
                </c:pt>
                <c:pt idx="2">
                  <c:v>-0.1959095801937567</c:v>
                </c:pt>
                <c:pt idx="3">
                  <c:v>7.6923076923076872E-2</c:v>
                </c:pt>
                <c:pt idx="4">
                  <c:v>-9.375E-2</c:v>
                </c:pt>
                <c:pt idx="5">
                  <c:v>7.3972602739726057E-2</c:v>
                </c:pt>
                <c:pt idx="6">
                  <c:v>0.72706422018348627</c:v>
                </c:pt>
                <c:pt idx="7">
                  <c:v>-1.7890772128060228E-2</c:v>
                </c:pt>
                <c:pt idx="12">
                  <c:v>7.5655563430191419E-2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74-441E-B55F-8FA60710E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DC-4692-986F-EE5D1327DD8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DC-4692-986F-EE5D1327DD8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C-4692-986F-EE5D1327DD8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C-4692-986F-EE5D1327DD8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C-4692-986F-EE5D1327DD8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C-4692-986F-EE5D1327DD8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DC-4692-986F-EE5D1327DD8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DC-4692-986F-EE5D1327DD8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DC-4692-986F-EE5D1327DD8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DC-4692-986F-EE5D1327D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FDC-4692-986F-EE5D1327DD8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DC-4692-986F-EE5D1327DD8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DC-4692-986F-EE5D1327DD8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DC-4692-986F-EE5D1327DD8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DC-4692-986F-EE5D1327D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FDC-4692-986F-EE5D1327DD8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FDC-4692-986F-EE5D1327DD8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DC-4692-986F-EE5D1327DD8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DC-4692-986F-EE5D1327DD8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DC-4692-986F-EE5D1327DD8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DC-4692-986F-EE5D1327DD8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DC-4692-986F-EE5D1327DD8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DC-4692-986F-EE5D1327DD8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DC-4692-986F-EE5D1327DD8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DC-4692-986F-EE5D1327DD8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DC-4692-986F-EE5D1327DD8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DC-4692-986F-EE5D1327DD8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DC-4692-986F-EE5D1327DD8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DC-4692-986F-EE5D1327DD8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DC-4692-986F-EE5D1327DD8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DC-4692-986F-EE5D1327DD8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DC-4692-986F-EE5D1327DD8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DC-4692-986F-EE5D1327DD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FDC-4692-986F-EE5D1327DD8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DC-4692-986F-EE5D1327DD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FDC-4692-986F-EE5D1327DD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FDC-4692-986F-EE5D1327DD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FDC-4692-986F-EE5D1327DD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FDC-4692-986F-EE5D1327DD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FDC-4692-986F-EE5D1327DD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FDC-4692-986F-EE5D1327DD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FDC-4692-986F-EE5D1327DD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FDC-4692-986F-EE5D1327DD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FDC-4692-986F-EE5D1327DD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FDC-4692-986F-EE5D1327DD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FDC-4692-986F-EE5D1327DD8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FDC-4692-986F-EE5D1327DD8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FDC-4692-986F-EE5D1327DD8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FDC-4692-986F-EE5D1327DD8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FDC-4692-986F-EE5D1327DD8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DC-4692-986F-EE5D1327DD8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DC-4692-986F-EE5D1327DD8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DC-4692-986F-EE5D1327DD8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DC-4692-986F-EE5D1327DD8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DC-4692-986F-EE5D1327DD8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DC-4692-986F-EE5D1327DD8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DC-4692-986F-EE5D1327DD8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DC-4692-986F-EE5D1327DD8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DC-4692-986F-EE5D1327DD8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DC-4692-986F-EE5D1327DD8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DC-4692-986F-EE5D1327DD8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DC-4692-986F-EE5D1327DD8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DC-4692-986F-EE5D1327DD8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DC-4692-986F-EE5D1327DD8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DC-4692-986F-EE5D1327DD8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DC-4692-986F-EE5D1327DD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FDC-4692-986F-EE5D1327DD8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DC-4692-986F-EE5D1327DD8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FDC-4692-986F-EE5D1327DD8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DC-4692-986F-EE5D1327DD8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FDC-4692-986F-EE5D1327DD8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DC-4692-986F-EE5D1327DD8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FDC-4692-986F-EE5D1327DD8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DC-4692-986F-EE5D1327DD8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FDC-4692-986F-EE5D1327DD8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FDC-4692-986F-EE5D1327DD8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FDC-4692-986F-EE5D1327DD8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FDC-4692-986F-EE5D1327DD8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FDC-4692-986F-EE5D1327DD8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FDC-4692-986F-EE5D1327DD8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FDC-4692-986F-EE5D1327DD8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FDC-4692-986F-EE5D1327DD8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FDC-4692-986F-EE5D1327DD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FDC-4692-986F-EE5D1327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F-4D1E-BE38-7CC405664EB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6F-4D1E-BE38-7CC405664EB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6F-4D1E-BE38-7CC405664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8.7497219132369297E-2</c:v>
                </c:pt>
                <c:pt idx="1">
                  <c:v>-4.0219726429717495E-2</c:v>
                </c:pt>
                <c:pt idx="2">
                  <c:v>-0.37039148612694794</c:v>
                </c:pt>
                <c:pt idx="3">
                  <c:v>-9.9947711418040819E-2</c:v>
                </c:pt>
                <c:pt idx="4">
                  <c:v>0.25701962855382443</c:v>
                </c:pt>
                <c:pt idx="5">
                  <c:v>0.25615294165348912</c:v>
                </c:pt>
                <c:pt idx="6">
                  <c:v>0.2109665427509293</c:v>
                </c:pt>
                <c:pt idx="7">
                  <c:v>-5.1374493014871514E-2</c:v>
                </c:pt>
                <c:pt idx="8">
                  <c:v>-0.56600046479200561</c:v>
                </c:pt>
                <c:pt idx="9">
                  <c:v>-9.9576947637292412E-2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6F-4D1E-BE38-7CC405664EB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0.1694267295161514</c:v>
                </c:pt>
                <c:pt idx="1">
                  <c:v>0.12232774157770691</c:v>
                </c:pt>
                <c:pt idx="2">
                  <c:v>1.1482739498128379E-2</c:v>
                </c:pt>
                <c:pt idx="3">
                  <c:v>0.24460695965617635</c:v>
                </c:pt>
                <c:pt idx="4">
                  <c:v>4.9497435186468874E-2</c:v>
                </c:pt>
                <c:pt idx="5">
                  <c:v>0.21475460973242755</c:v>
                </c:pt>
                <c:pt idx="6">
                  <c:v>2.7096908359905726E-2</c:v>
                </c:pt>
                <c:pt idx="7">
                  <c:v>4.3775128240676558E-2</c:v>
                </c:pt>
                <c:pt idx="8">
                  <c:v>3.8836129211146542E-2</c:v>
                </c:pt>
                <c:pt idx="9">
                  <c:v>7.8195619021211707E-2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6F-4D1E-BE38-7CC405664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156566</c:v>
                </c:pt>
                <c:pt idx="1">
                  <c:v>146430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4-4A8E-8CCB-3B301893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6.9220788089872309E-2</c:v>
                </c:pt>
                <c:pt idx="1">
                  <c:v>8.5583381522174262E-2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4-4A8E-8CCB-3B301893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80773</c:v>
                </c:pt>
                <c:pt idx="1">
                  <c:v>80309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9-4759-AB53-8FC1004E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5.7776836967213807E-3</c:v>
                </c:pt>
                <c:pt idx="1">
                  <c:v>0.23512403684963323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9-4759-AB53-8FC1004E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75793</c:v>
                </c:pt>
                <c:pt idx="1">
                  <c:v>66121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0-4608-A98A-0F09CB378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0.14627727953297742</c:v>
                </c:pt>
                <c:pt idx="1">
                  <c:v>-5.3589064624633198E-2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0-4608-A98A-0F09CB378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C4-40CE-A87F-42320610319A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4-40CE-A87F-42320610319A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C4-40CE-A87F-4232061031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4-40CE-A87F-42320610319A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C4-40CE-A87F-4232061031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C4-40CE-A87F-4232061031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7">
                  <c:v>259</c:v>
                </c:pt>
                <c:pt idx="12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C4-40CE-A87F-423206103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C4-40CE-A87F-4232061031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C4-40CE-A87F-4232061031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C4-40CE-A87F-4232061031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C4-40CE-A87F-4232061031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C4-40CE-A87F-4232061031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C4-40CE-A87F-4232061031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C4-40CE-A87F-4232061031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C4-40CE-A87F-4232061031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C4-40CE-A87F-4232061031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C4-40CE-A87F-4232061031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C4-40CE-A87F-4232061031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C4-40CE-A87F-4232061031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C4-40CE-A87F-4232061031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C4-40CE-A87F-4232061031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C4-40CE-A87F-42320610319A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5">
                  <c:v>-5.1282051282051322E-2</c:v>
                </c:pt>
                <c:pt idx="6">
                  <c:v>0.51219512195121952</c:v>
                </c:pt>
                <c:pt idx="7">
                  <c:v>1.3125</c:v>
                </c:pt>
                <c:pt idx="12">
                  <c:v>0.25961538461538458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C4-40CE-A87F-423206103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2AD989-449C-440F-9689-C55CCA1D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FC2078-E9FC-40D5-A59A-DC9AE8E87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B8D773-B250-42A7-BA3C-F02555EC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1B381D-DB0A-4B30-AF5E-85B042B29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1039F80-BD9D-4FC4-89E1-6764FB79437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19785A2-82AA-CD08-C2C1-73043DE6A0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3F270E-37CC-937C-D11C-1D118434FE4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B1D6AD-A104-4A07-A607-5F23C7B70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0DB376-5AC3-49C9-971F-132F3040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E19A8C-4BEF-46E5-8D81-F0F1B2B61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B38ECF8-FBB7-4D0D-A5B8-EF3942E20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15B065C-4199-4ECF-8DE8-BDB61341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25,6%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61.961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53,2%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61.961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53,2%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1688781-1FA6-48EF-AC1A-76AB88BD3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10B692-F1AA-43C4-8DD9-0FBEA7A8B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2B171F-8956-410F-A313-B2951555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0F1779-7826-41FB-A133-B4C3B161A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116.513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320DF7F-4DA8-4614-9473-5AB58FB29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BD0D4A-6B31-4AD1-99D8-CC225577D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03FC42F-25A9-4BA1-A6EA-BC8740D9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287948A-E156-4992-BCC6-925A24AFE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54.552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866F90-54A0-4000-8F3F-313E04B8C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4775E6-6D52-4A5D-B02F-E6AEDB796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454C42C-F8EA-4D26-9B98-0D834A06B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39E2057-978E-4215-A310-AAC04402A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61.961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F39FB67-C9CD-420C-AD40-A5D4E8C3E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9D3631-2893-42E6-BE3A-D8214EA7D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674C572-993C-4893-AF1E-83415FADC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F2EC1F0-5237-4653-A965-54C7BFD6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C79F74E-D2ED-4064-9971-187EDAAFA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D3528CF-D50A-4261-BE63-0677B39D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339326-54D6-4E07-96CE-EA31BAB36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6126B99-C4FA-486F-B0C5-8C29C28F6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0A42CBC-8EF3-4008-B240-5C1B43FFA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9DA9DA-E28E-474F-9D8D-D2B92F836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F96959C-BF38-4632-88BE-1B8235567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106EC7-3907-41B4-B501-E643FE17B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3634EC9-2152-4591-9004-660840A27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3A89CD7-C284-4E76-BD06-7966CEB9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A717BF-4882-402D-8114-C1B1DEEAD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1EB738-4664-41D1-92B5-8E002A77D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B46332-7654-4A20-A67E-77893D102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322B7B-B004-4F7C-B23E-D689A68CE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EC4D27-FE34-459D-9CB2-5EFBF5172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70B4F7-D90F-48EA-8F80-CB9F6BD66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7668A4-8CE3-498E-A396-EDB92A297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C8EBCE-8C4E-471D-AE10-C14578651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53210F-115F-49E1-8D48-A92751077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BAE994-6500-48A0-9413-E808E7C00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B71301-7161-4D0E-A7F3-44344412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A6D7B7-CC8D-4A74-8976-F8CDD42CB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58C4F8-8241-47C6-A7A6-A25066245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54A553-7D47-4045-98A2-6BD0D6510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358B37-CE14-49E3-9C14-C4FA04402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3D8F63-921C-4CD3-B16F-70E1E951F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4DC2E8-FD86-48B6-A2C9-7AB693824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62DD30F-859E-48BD-B729-3F655A7B4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2E5BE6-1A08-40A1-B648-8E52FB044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6DA843F-DC9A-41CA-A487-CB4487D52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3AE76F-6430-4714-9EEA-F85EA56F5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E65ABF-A342-464F-A6E5-D3D71F613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CE5AC6-1947-4AE1-9732-6E455DE8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70BDEF1-52D2-4F31-9C20-B797CFD0D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7B5DB08-C886-4244-A4B5-8A01763BB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F63957-E472-4BC3-B977-39FB98792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B3FA96-D1B2-4590-BCE3-B73642ACB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A60670-64BD-4D99-B458-23A13E88F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D72959-0D2D-4920-A8FB-6B5966919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6D9AFD-5328-4810-8980-5BECEF013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CD92ED-8DD5-4500-A3F4-59F6BC480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C13C3A4-BB83-46CB-8473-57865C4A4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D39062-B5E1-4383-B4D4-3D2564DC0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50D2D34-8285-47CD-8647-BCF2E41F2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D5F0AB-DC51-4E3E-8D57-831320DE4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68DB31-86CB-4AD8-B42B-4F5C4E3F7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83CB1B-8829-4712-AAA3-708254608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15BC8F9-3802-4730-BF18-A5E81B0F4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BD7B8-FF37-40D4-9CE5-42917F50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CD0F0B-DCE4-4C62-B285-637C69247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6F80837-471F-4B32-9634-1D938D0B4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A49275-5AB0-4FE0-A410-74C82BACFED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223A887-9543-8F50-9531-2A14C332AD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A4BE625-5C15-4E46-EED8-5FA64F0E6BE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53EE6B-E20F-4909-B885-556D743D2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3ACF76-38C3-42B5-A43A-893683239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257B4F-83BE-491E-8CBF-47E62A7C6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DD9263-502D-47A0-89B5-054CF24C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1A065F-D773-4016-919A-9B2255B9A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A3F554-08DD-4D24-ADF4-47A0BDAFB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95BDDFC-E1B1-444A-8BF7-6D0DA45F9CE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48224B-380F-116E-822C-07A77DA8DD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C6E4683-61DC-3C0D-95FC-744AC546907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63E385-A7AB-47C0-90CF-4EF4E6A1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D20240-F22A-4228-8CAA-409D0BA4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891988E-2E54-44C3-8E29-A9FDE69F1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6B19B8-958B-4841-9B8E-C3041E3CF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A810AE-9AAE-4418-A38B-F01AE2B03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D88723C-3217-46F7-9560-84FEA95C9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F109A2B-9359-45AA-B166-DAFCC084331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94B2015-5CDB-A56C-CC1C-36119CBA6E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CC9AFB3-876A-6DF1-28B2-CBAF50FD4C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CE4808-3C66-4C4D-B088-13B4E178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D36330-9B60-4A32-9911-619A7F09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7B78FD-5594-41CA-B24E-DAF5F7D5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708B63-0426-4AF8-836F-3BF85FEDA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2AF581-9568-41ED-A1C8-BC089DC78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8EC985-C166-4AE6-9077-4DFC54DF1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F69300-CD48-4B3E-AAD9-D77F202E9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25D992-8D43-4887-A3EF-A20251572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7B9CA4-5D8F-40AE-9FEB-87EA0522B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A8D915-7155-4639-A8B6-F76B35D6E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124C0E7-CF41-4B62-A711-0CCA348E3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D18928-BC85-47D8-99F9-A8810BA7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D2E663A-3B96-4DE8-AF63-74D0EE8A3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54670DF-06EF-4CF9-AD29-946C40868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5AE1302-4155-422B-8330-6E778D448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D13ED9C-ED53-4FBF-AB26-6D9232774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BACBF1-CCB1-45D2-AAD9-2D5DA27D7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C35AD8-C99E-4567-B078-E64DD9C1A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48E012-FE7D-4C36-8676-CF5FBB5F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2AB8B7-4E44-43F5-A0FF-71FCA06F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47CB06-699B-45A5-A3DC-0D43DCDF9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7E60FD-C812-403F-9202-2525FC217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985090-ACB7-4BD0-8D35-6965E254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74578A-5558-433C-ACD7-47F02A2C0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FD593F5-3CA6-4B55-89FA-5DC69C1A2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C8AEE6-F0F0-4037-8365-CC6587856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250D7D-B6AC-4A74-A765-B1315397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499C9E-188E-446E-B082-258EEC5F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047225-9855-4685-9883-13A84837B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E58F40-5A19-46F9-A4F1-8CEBC24F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84601BF-BD98-44EA-825C-7615921727BC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B4C31D-2A19-867B-D529-84B398E10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392F1C3-F880-F572-D6B5-EAD41F56642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A30D99-4F99-4396-BC3B-55FFF9A90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0936C7-3B20-41FF-88E9-BAB43FA6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D65FE7-163C-4A80-AC11-9274E13591F8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D048394-72CE-0413-559E-22DEAC9B62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A1F8588-3B00-15ED-A79C-6A4FAE0EBF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69C7E7-1289-44A6-BFE5-CCDCD8C2B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1C98CC-CDF5-4462-A559-E205388E1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F1D67B-8D05-42B7-B45F-91939B3F1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72965A-E2F5-42FC-9330-FB67C0C9A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D04D12-99BC-4CE8-B45F-5615A2595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F2F2CA5-6BD4-4A2C-BF27-5CB7B96E7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CE1B48-5B2B-4BC5-A3F1-BE28EBC52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CE4511D-25A6-44A5-9EA0-50A72D9C2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EDAE8C5-BED4-4301-97ED-E119B7595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58E56EB-23F6-4644-A534-5CEC6F131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33552BB-CC9D-47CB-8A0B-F746CC1C0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C7C25A8-DFEC-4167-AE44-5B3AB31E1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2E9DDFD-E288-4146-B499-0C8F4DF7B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BB12597-96CB-474A-BC33-7B416F3FB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0FCF39C-A7CE-42BF-AFC5-5D48745B1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864AC2-645D-4D3E-BC83-EF781D1CC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E8E8E5-A7DA-43EE-A8FF-7A1A6E44F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AEE985-E1B5-4970-A0B9-CFF3C82F0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BC96B0-A249-414E-A659-5F63E74FB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BEF6A2-7028-4C36-B26A-8058A29C6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6D60086-B401-4584-8211-438B830D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EBE909E-8773-4A04-90F5-28D48474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B7C036C-A469-448D-B100-E13D40054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F8C9F44-A5EB-4EAD-A70D-25BC73B4A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3EA39EB-02E5-4E8B-BA83-F1D63A8AE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5399421-49C7-4E3A-A955-9C29D46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BC4235E-3DEB-4115-9988-D1DCFC94C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FE76DD8-0B8F-4F84-83EE-2C6F7E08D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742285A-D43D-487B-B9D4-5E9D3AF64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BFA70A1-2134-4B65-BF1C-5322F9634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EDB5CF-849F-4160-9BCA-FE826653F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8CACAF-2F5E-41B5-BA78-B062E20F6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56219C-0413-4B4A-9635-7E39F24C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DA08C7-6FC9-4CC0-A852-34B67AC9C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3508AE-330B-4247-A959-7BA1DB2D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22DBAE-7A32-4D94-9EE3-9FAEB47E0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5E1002E-C3A0-4D2A-BD55-DCAB0886014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9942EE5-85DF-2DE1-7ACC-6D3AE264C0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FE49EDE-C506-ADFF-9582-5F03BBF48A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63A017-9A9D-408D-9762-2518EF086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C0E3B159-F479-497F-BA65-FE6D46EB7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0061D5-90F8-4E18-A73B-BF9C4DD61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1221D43-DB03-4335-9EE2-254F8CD72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A2CC979-8BF9-42A9-8780-03D315160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EE723D7-38CB-4888-8276-8530F839D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4BCEF1A-3426-4A5B-A07A-69DE5168138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A9C428-8978-0651-7C15-A5ADE9D1B6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F09A29A-2F05-F46F-26EE-651ED6E7D2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D01B00-A9D9-4DC2-8FDC-AC870C6EC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C615DF-A02E-4DC4-AB84-CE338ADF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03E628-60EB-4DA6-A17D-4476F3953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524740-7D0E-435C-8901-954BC3061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E37620-EFD2-4D3D-93FE-8E1F7E1E8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junio/Indicadores%20alojativos%20Santa%20Cruz%20202506.xlsx" TargetMode="External"/><Relationship Id="rId1" Type="http://schemas.openxmlformats.org/officeDocument/2006/relationships/externalLinkPath" Target="/sites/INVESTIGACION/Documentos%20compartidos/General/Encuesta%20Alojam%20Tur&#237;sticos%20(ISTAC)/2025/Municipios/junio/Indicadores%20alojativos%20Santa%20Cruz%202025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23609</v>
          </cell>
          <cell r="K9">
            <v>23867</v>
          </cell>
          <cell r="M9">
            <v>24602</v>
          </cell>
          <cell r="N9">
            <v>3.0795659278501697E-2</v>
          </cell>
        </row>
        <row r="10">
          <cell r="A10" t="str">
            <v>feb</v>
          </cell>
          <cell r="B10" t="str">
            <v>Febrero</v>
          </cell>
          <cell r="C10">
            <v>23364</v>
          </cell>
          <cell r="I10">
            <v>22775</v>
          </cell>
          <cell r="K10">
            <v>22625</v>
          </cell>
          <cell r="M10">
            <v>24926</v>
          </cell>
          <cell r="N10">
            <v>0.10170165745856363</v>
          </cell>
        </row>
        <row r="11">
          <cell r="A11" t="str">
            <v>mar</v>
          </cell>
          <cell r="B11" t="str">
            <v>Marzo</v>
          </cell>
          <cell r="C11">
            <v>8936</v>
          </cell>
          <cell r="I11">
            <v>25174</v>
          </cell>
          <cell r="K11">
            <v>22971</v>
          </cell>
          <cell r="M11">
            <v>26883</v>
          </cell>
          <cell r="N11">
            <v>0.17030168473292417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19154</v>
          </cell>
          <cell r="K12">
            <v>19029</v>
          </cell>
          <cell r="M12">
            <v>20857</v>
          </cell>
          <cell r="N12">
            <v>9.6063902464659234E-2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17881</v>
          </cell>
          <cell r="K13">
            <v>17439</v>
          </cell>
          <cell r="M13">
            <v>22620</v>
          </cell>
          <cell r="N13">
            <v>0.29709272320660585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17983</v>
          </cell>
          <cell r="K14">
            <v>19479</v>
          </cell>
          <cell r="M14">
            <v>20873</v>
          </cell>
          <cell r="N14">
            <v>7.1564248678063658E-2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16810</v>
          </cell>
          <cell r="K15">
            <v>21632</v>
          </cell>
        </row>
        <row r="16">
          <cell r="A16" t="str">
            <v>ago</v>
          </cell>
          <cell r="B16" t="str">
            <v>Agosto</v>
          </cell>
          <cell r="C16">
            <v>6776</v>
          </cell>
          <cell r="I16">
            <v>14993</v>
          </cell>
          <cell r="K16">
            <v>15201</v>
          </cell>
        </row>
        <row r="17">
          <cell r="A17" t="str">
            <v>sep</v>
          </cell>
          <cell r="B17" t="str">
            <v>Septiembre</v>
          </cell>
          <cell r="C17">
            <v>7423</v>
          </cell>
          <cell r="I17">
            <v>15933</v>
          </cell>
          <cell r="K17">
            <v>19577</v>
          </cell>
        </row>
        <row r="18">
          <cell r="A18" t="str">
            <v>oct</v>
          </cell>
          <cell r="B18" t="str">
            <v>Octubre</v>
          </cell>
          <cell r="C18">
            <v>9298</v>
          </cell>
          <cell r="I18">
            <v>20553</v>
          </cell>
          <cell r="K18">
            <v>19337</v>
          </cell>
        </row>
        <row r="19">
          <cell r="A19" t="str">
            <v>nov</v>
          </cell>
          <cell r="B19" t="str">
            <v>Noviembre</v>
          </cell>
          <cell r="C19">
            <v>8104</v>
          </cell>
          <cell r="I19">
            <v>23667</v>
          </cell>
          <cell r="K19">
            <v>25085</v>
          </cell>
        </row>
        <row r="20">
          <cell r="A20" t="str">
            <v>dic</v>
          </cell>
          <cell r="B20" t="str">
            <v>Diciembre</v>
          </cell>
          <cell r="C20">
            <v>6962</v>
          </cell>
          <cell r="I20">
            <v>20577</v>
          </cell>
          <cell r="K20">
            <v>24629</v>
          </cell>
        </row>
        <row r="21">
          <cell r="A21" t="str">
            <v>Total</v>
          </cell>
          <cell r="C21">
            <v>103516</v>
          </cell>
          <cell r="I21">
            <v>239109</v>
          </cell>
          <cell r="K21">
            <v>250871</v>
          </cell>
          <cell r="M21">
            <v>140761</v>
          </cell>
          <cell r="N21">
            <v>0.12240650665816122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9789</v>
          </cell>
          <cell r="I31">
            <v>10452</v>
          </cell>
          <cell r="K31">
            <v>11900</v>
          </cell>
          <cell r="M31">
            <v>11916</v>
          </cell>
          <cell r="N31">
            <v>1.3445378151260012E-3</v>
          </cell>
        </row>
        <row r="32">
          <cell r="B32" t="str">
            <v>Febrero</v>
          </cell>
          <cell r="C32">
            <v>12212</v>
          </cell>
          <cell r="I32">
            <v>12083</v>
          </cell>
          <cell r="K32">
            <v>11880</v>
          </cell>
          <cell r="M32">
            <v>13464</v>
          </cell>
          <cell r="N32">
            <v>0.1333333333333333</v>
          </cell>
        </row>
        <row r="33">
          <cell r="B33" t="str">
            <v>Marzo</v>
          </cell>
          <cell r="C33">
            <v>4939</v>
          </cell>
          <cell r="I33">
            <v>15380</v>
          </cell>
          <cell r="K33">
            <v>12803</v>
          </cell>
          <cell r="M33">
            <v>15642</v>
          </cell>
          <cell r="N33">
            <v>0.22174490353823328</v>
          </cell>
        </row>
        <row r="34">
          <cell r="B34" t="str">
            <v>Abril</v>
          </cell>
          <cell r="C34">
            <v>0</v>
          </cell>
          <cell r="I34">
            <v>12270</v>
          </cell>
          <cell r="K34">
            <v>11832</v>
          </cell>
          <cell r="M34">
            <v>12892</v>
          </cell>
          <cell r="N34">
            <v>8.9587559161595776E-2</v>
          </cell>
        </row>
        <row r="35">
          <cell r="B35" t="str">
            <v>Mayo</v>
          </cell>
          <cell r="C35">
            <v>0</v>
          </cell>
          <cell r="I35">
            <v>13214</v>
          </cell>
          <cell r="K35">
            <v>12647</v>
          </cell>
          <cell r="M35">
            <v>17139</v>
          </cell>
          <cell r="N35">
            <v>0.3551830473630111</v>
          </cell>
        </row>
        <row r="36">
          <cell r="B36" t="str">
            <v>Junio</v>
          </cell>
          <cell r="C36">
            <v>0</v>
          </cell>
          <cell r="I36">
            <v>13066</v>
          </cell>
          <cell r="K36">
            <v>14875</v>
          </cell>
          <cell r="M36">
            <v>16672</v>
          </cell>
          <cell r="N36">
            <v>0.12080672268907566</v>
          </cell>
        </row>
        <row r="37">
          <cell r="B37" t="str">
            <v>Julio</v>
          </cell>
          <cell r="C37">
            <v>0</v>
          </cell>
          <cell r="I37">
            <v>11727</v>
          </cell>
          <cell r="K37">
            <v>16297</v>
          </cell>
        </row>
        <row r="38">
          <cell r="B38" t="str">
            <v>Agosto</v>
          </cell>
          <cell r="C38">
            <v>4192</v>
          </cell>
          <cell r="I38">
            <v>8822</v>
          </cell>
          <cell r="K38">
            <v>9303</v>
          </cell>
        </row>
        <row r="39">
          <cell r="B39" t="str">
            <v>Septiembre</v>
          </cell>
          <cell r="C39">
            <v>5198</v>
          </cell>
          <cell r="I39">
            <v>11310</v>
          </cell>
          <cell r="K39">
            <v>14314</v>
          </cell>
        </row>
        <row r="40">
          <cell r="B40" t="str">
            <v>Octubre</v>
          </cell>
          <cell r="C40">
            <v>6718</v>
          </cell>
          <cell r="I40">
            <v>13962</v>
          </cell>
          <cell r="K40">
            <v>12735</v>
          </cell>
        </row>
        <row r="41">
          <cell r="B41" t="str">
            <v>Noviembre</v>
          </cell>
          <cell r="C41">
            <v>5458</v>
          </cell>
          <cell r="I41">
            <v>13695</v>
          </cell>
          <cell r="K41">
            <v>14871</v>
          </cell>
        </row>
        <row r="42">
          <cell r="B42" t="str">
            <v>Diciembre</v>
          </cell>
          <cell r="C42">
            <v>4373</v>
          </cell>
          <cell r="I42">
            <v>10449</v>
          </cell>
          <cell r="K42">
            <v>13109</v>
          </cell>
        </row>
        <row r="43">
          <cell r="C43">
            <v>61571</v>
          </cell>
          <cell r="I43">
            <v>146430</v>
          </cell>
          <cell r="K43">
            <v>156566</v>
          </cell>
          <cell r="M43">
            <v>87725</v>
          </cell>
          <cell r="N43">
            <v>0.1552339439272028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4747</v>
          </cell>
          <cell r="I53">
            <v>5450</v>
          </cell>
          <cell r="K53">
            <v>6504</v>
          </cell>
          <cell r="M53">
            <v>7025</v>
          </cell>
          <cell r="N53">
            <v>8.0104551045510508E-2</v>
          </cell>
        </row>
        <row r="54">
          <cell r="B54" t="str">
            <v>Febrero</v>
          </cell>
          <cell r="C54">
            <v>5951</v>
          </cell>
          <cell r="I54">
            <v>6445</v>
          </cell>
          <cell r="K54">
            <v>6868</v>
          </cell>
          <cell r="M54">
            <v>7367</v>
          </cell>
          <cell r="N54">
            <v>7.2655794991263845E-2</v>
          </cell>
        </row>
        <row r="55">
          <cell r="B55" t="str">
            <v>Marzo</v>
          </cell>
          <cell r="C55">
            <v>2527</v>
          </cell>
          <cell r="I55">
            <v>8798</v>
          </cell>
          <cell r="K55">
            <v>6861</v>
          </cell>
          <cell r="M55">
            <v>7666</v>
          </cell>
          <cell r="N55">
            <v>0.11732983530097663</v>
          </cell>
        </row>
        <row r="56">
          <cell r="B56" t="str">
            <v>Abril</v>
          </cell>
          <cell r="C56">
            <v>0</v>
          </cell>
          <cell r="I56">
            <v>6595</v>
          </cell>
          <cell r="K56">
            <v>7072</v>
          </cell>
          <cell r="M56">
            <v>6138</v>
          </cell>
          <cell r="N56">
            <v>-0.13207013574660631</v>
          </cell>
        </row>
        <row r="57">
          <cell r="B57" t="str">
            <v>Mayo</v>
          </cell>
          <cell r="C57">
            <v>0</v>
          </cell>
          <cell r="I57">
            <v>6899</v>
          </cell>
          <cell r="K57">
            <v>6981</v>
          </cell>
          <cell r="M57">
            <v>7712</v>
          </cell>
          <cell r="N57">
            <v>0.10471279186362992</v>
          </cell>
        </row>
        <row r="58">
          <cell r="B58" t="str">
            <v>Junio</v>
          </cell>
          <cell r="C58">
            <v>0</v>
          </cell>
          <cell r="I58">
            <v>6717</v>
          </cell>
          <cell r="K58">
            <v>7542</v>
          </cell>
          <cell r="M58">
            <v>7773</v>
          </cell>
          <cell r="N58">
            <v>3.0628480509148792E-2</v>
          </cell>
        </row>
        <row r="59">
          <cell r="B59" t="str">
            <v>Julio</v>
          </cell>
          <cell r="C59">
            <v>0</v>
          </cell>
          <cell r="I59">
            <v>7240</v>
          </cell>
          <cell r="K59">
            <v>6419</v>
          </cell>
        </row>
        <row r="60">
          <cell r="B60" t="str">
            <v>Agosto</v>
          </cell>
          <cell r="C60">
            <v>2986</v>
          </cell>
          <cell r="I60">
            <v>4888</v>
          </cell>
          <cell r="K60">
            <v>3964</v>
          </cell>
        </row>
        <row r="61">
          <cell r="B61" t="str">
            <v>Septiembre</v>
          </cell>
          <cell r="C61">
            <v>3428</v>
          </cell>
          <cell r="I61">
            <v>6477</v>
          </cell>
          <cell r="K61">
            <v>6205</v>
          </cell>
        </row>
        <row r="62">
          <cell r="B62" t="str">
            <v>Octubre</v>
          </cell>
          <cell r="C62">
            <v>3924</v>
          </cell>
          <cell r="I62">
            <v>7061</v>
          </cell>
          <cell r="K62">
            <v>7713</v>
          </cell>
        </row>
        <row r="63">
          <cell r="B63" t="str">
            <v>Noviembre</v>
          </cell>
          <cell r="C63">
            <v>3089</v>
          </cell>
          <cell r="I63">
            <v>8507</v>
          </cell>
          <cell r="K63">
            <v>8717</v>
          </cell>
        </row>
        <row r="64">
          <cell r="B64" t="str">
            <v>Diciembre</v>
          </cell>
          <cell r="C64">
            <v>2151</v>
          </cell>
          <cell r="I64">
            <v>5232</v>
          </cell>
          <cell r="K64">
            <v>5927</v>
          </cell>
        </row>
        <row r="65">
          <cell r="C65">
            <v>33780</v>
          </cell>
          <cell r="I65">
            <v>80309</v>
          </cell>
          <cell r="K65">
            <v>80773</v>
          </cell>
          <cell r="M65">
            <v>43681</v>
          </cell>
          <cell r="N65">
            <v>4.4300468585636521E-2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5042</v>
          </cell>
          <cell r="I75">
            <v>5002</v>
          </cell>
          <cell r="K75">
            <v>5396</v>
          </cell>
          <cell r="M75">
            <v>4891</v>
          </cell>
          <cell r="N75">
            <v>-9.3587842846552971E-2</v>
          </cell>
        </row>
        <row r="76">
          <cell r="B76" t="str">
            <v>Febrero</v>
          </cell>
          <cell r="C76">
            <v>6261</v>
          </cell>
          <cell r="I76">
            <v>5638</v>
          </cell>
          <cell r="K76">
            <v>5012</v>
          </cell>
          <cell r="M76">
            <v>6097</v>
          </cell>
          <cell r="N76">
            <v>0.21648044692737423</v>
          </cell>
        </row>
        <row r="77">
          <cell r="B77" t="str">
            <v>Marzo</v>
          </cell>
          <cell r="C77">
            <v>2412</v>
          </cell>
          <cell r="I77">
            <v>6582</v>
          </cell>
          <cell r="K77">
            <v>5942</v>
          </cell>
          <cell r="M77">
            <v>7976</v>
          </cell>
          <cell r="N77">
            <v>0.34230898687310662</v>
          </cell>
        </row>
        <row r="78">
          <cell r="B78" t="str">
            <v>Abril</v>
          </cell>
          <cell r="C78">
            <v>0</v>
          </cell>
          <cell r="I78">
            <v>5675</v>
          </cell>
          <cell r="K78">
            <v>4760</v>
          </cell>
          <cell r="M78">
            <v>6754</v>
          </cell>
          <cell r="N78">
            <v>0.41890756302521015</v>
          </cell>
        </row>
        <row r="79">
          <cell r="B79" t="str">
            <v>Mayo</v>
          </cell>
          <cell r="C79">
            <v>0</v>
          </cell>
          <cell r="I79">
            <v>6315</v>
          </cell>
          <cell r="K79">
            <v>5666</v>
          </cell>
          <cell r="M79">
            <v>9427</v>
          </cell>
          <cell r="N79">
            <v>0.66378397458524541</v>
          </cell>
        </row>
        <row r="80">
          <cell r="B80" t="str">
            <v>Junio</v>
          </cell>
          <cell r="C80">
            <v>0</v>
          </cell>
          <cell r="I80">
            <v>6349</v>
          </cell>
          <cell r="K80">
            <v>7333</v>
          </cell>
          <cell r="M80">
            <v>8899</v>
          </cell>
          <cell r="N80">
            <v>0.21355516159825449</v>
          </cell>
        </row>
        <row r="81">
          <cell r="B81" t="str">
            <v>Julio</v>
          </cell>
          <cell r="C81">
            <v>0</v>
          </cell>
          <cell r="I81">
            <v>4487</v>
          </cell>
          <cell r="K81">
            <v>9878</v>
          </cell>
        </row>
        <row r="82">
          <cell r="B82" t="str">
            <v>Agosto</v>
          </cell>
          <cell r="C82">
            <v>1206</v>
          </cell>
          <cell r="I82">
            <v>3934</v>
          </cell>
          <cell r="K82">
            <v>5339</v>
          </cell>
        </row>
        <row r="83">
          <cell r="B83" t="str">
            <v>Septiembre</v>
          </cell>
          <cell r="C83">
            <v>1770</v>
          </cell>
          <cell r="I83">
            <v>4833</v>
          </cell>
          <cell r="K83">
            <v>8109</v>
          </cell>
        </row>
        <row r="84">
          <cell r="B84" t="str">
            <v>Octubre</v>
          </cell>
          <cell r="C84">
            <v>2794</v>
          </cell>
          <cell r="I84">
            <v>6901</v>
          </cell>
          <cell r="K84">
            <v>5022</v>
          </cell>
        </row>
        <row r="85">
          <cell r="B85" t="str">
            <v>Noviembre</v>
          </cell>
          <cell r="C85">
            <v>2369</v>
          </cell>
          <cell r="I85">
            <v>5188</v>
          </cell>
          <cell r="K85">
            <v>6154</v>
          </cell>
        </row>
        <row r="86">
          <cell r="B86" t="str">
            <v>Diciembre</v>
          </cell>
          <cell r="C86">
            <v>2222</v>
          </cell>
          <cell r="I86">
            <v>5217</v>
          </cell>
          <cell r="K86">
            <v>7182</v>
          </cell>
        </row>
        <row r="87">
          <cell r="C87">
            <v>27791</v>
          </cell>
          <cell r="I87">
            <v>66121</v>
          </cell>
          <cell r="K87">
            <v>75793</v>
          </cell>
          <cell r="M87">
            <v>44044</v>
          </cell>
          <cell r="N87">
            <v>0.29127209827318312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10764</v>
          </cell>
          <cell r="I97">
            <v>13157</v>
          </cell>
          <cell r="K97">
            <v>11967</v>
          </cell>
          <cell r="M97">
            <v>12686</v>
          </cell>
          <cell r="N97">
            <v>6.0081891869307347E-2</v>
          </cell>
        </row>
        <row r="98">
          <cell r="B98" t="str">
            <v>Febrero</v>
          </cell>
          <cell r="C98">
            <v>11152</v>
          </cell>
          <cell r="I98">
            <v>10692</v>
          </cell>
          <cell r="K98">
            <v>10745</v>
          </cell>
          <cell r="M98">
            <v>11462</v>
          </cell>
          <cell r="N98">
            <v>6.6728711028385401E-2</v>
          </cell>
        </row>
        <row r="99">
          <cell r="B99" t="str">
            <v>Marzo</v>
          </cell>
          <cell r="C99">
            <v>3997</v>
          </cell>
          <cell r="I99">
            <v>9794</v>
          </cell>
          <cell r="K99">
            <v>10168</v>
          </cell>
          <cell r="M99">
            <v>11241</v>
          </cell>
          <cell r="N99">
            <v>0.10552714398111718</v>
          </cell>
        </row>
        <row r="100">
          <cell r="B100" t="str">
            <v>Abril</v>
          </cell>
          <cell r="C100">
            <v>0</v>
          </cell>
          <cell r="I100">
            <v>6884</v>
          </cell>
          <cell r="K100">
            <v>7197</v>
          </cell>
          <cell r="M100">
            <v>7965</v>
          </cell>
          <cell r="N100">
            <v>0.10671112963734886</v>
          </cell>
        </row>
        <row r="101">
          <cell r="B101" t="str">
            <v>Mayo</v>
          </cell>
          <cell r="C101">
            <v>0</v>
          </cell>
          <cell r="I101">
            <v>4667</v>
          </cell>
          <cell r="K101">
            <v>4792</v>
          </cell>
          <cell r="M101">
            <v>5481</v>
          </cell>
          <cell r="N101">
            <v>0.14378130217028384</v>
          </cell>
        </row>
        <row r="102">
          <cell r="B102" t="str">
            <v>Junio</v>
          </cell>
          <cell r="C102">
            <v>0</v>
          </cell>
          <cell r="I102">
            <v>4917</v>
          </cell>
          <cell r="K102">
            <v>4604</v>
          </cell>
          <cell r="M102">
            <v>4201</v>
          </cell>
          <cell r="N102">
            <v>-8.7532580364900081E-2</v>
          </cell>
        </row>
        <row r="103">
          <cell r="B103" t="str">
            <v>Julio</v>
          </cell>
          <cell r="C103">
            <v>0</v>
          </cell>
          <cell r="I103">
            <v>5083</v>
          </cell>
          <cell r="K103">
            <v>5335</v>
          </cell>
        </row>
        <row r="104">
          <cell r="B104" t="str">
            <v>Agosto</v>
          </cell>
          <cell r="C104">
            <v>2584</v>
          </cell>
          <cell r="I104">
            <v>6171</v>
          </cell>
          <cell r="K104">
            <v>5898</v>
          </cell>
        </row>
        <row r="105">
          <cell r="B105" t="str">
            <v>Septiembre</v>
          </cell>
          <cell r="C105">
            <v>2225</v>
          </cell>
          <cell r="I105">
            <v>4623</v>
          </cell>
          <cell r="K105">
            <v>5263</v>
          </cell>
        </row>
        <row r="106">
          <cell r="B106" t="str">
            <v>Octubre</v>
          </cell>
          <cell r="C106">
            <v>2580</v>
          </cell>
          <cell r="I106">
            <v>6591</v>
          </cell>
          <cell r="K106">
            <v>6602</v>
          </cell>
        </row>
        <row r="107">
          <cell r="B107" t="str">
            <v>Noviembre</v>
          </cell>
          <cell r="C107">
            <v>2646</v>
          </cell>
          <cell r="I107">
            <v>9972</v>
          </cell>
          <cell r="K107">
            <v>10214</v>
          </cell>
        </row>
        <row r="108">
          <cell r="B108" t="str">
            <v>Diciembre</v>
          </cell>
          <cell r="C108">
            <v>2589</v>
          </cell>
          <cell r="I108">
            <v>10128</v>
          </cell>
          <cell r="K108">
            <v>11520</v>
          </cell>
        </row>
        <row r="109">
          <cell r="C109">
            <v>41945</v>
          </cell>
          <cell r="I109">
            <v>92679</v>
          </cell>
          <cell r="K109">
            <v>94305</v>
          </cell>
          <cell r="M109">
            <v>53036</v>
          </cell>
          <cell r="N109">
            <v>7.20190811149517E-2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1289</v>
          </cell>
          <cell r="I119">
            <v>1683</v>
          </cell>
          <cell r="K119">
            <v>1569</v>
          </cell>
          <cell r="M119">
            <v>1627</v>
          </cell>
          <cell r="N119">
            <v>3.696622052262577E-2</v>
          </cell>
        </row>
        <row r="120">
          <cell r="B120" t="str">
            <v>Febrero</v>
          </cell>
          <cell r="C120">
            <v>1151</v>
          </cell>
          <cell r="I120">
            <v>1254</v>
          </cell>
          <cell r="K120">
            <v>1571</v>
          </cell>
          <cell r="M120">
            <v>1243</v>
          </cell>
          <cell r="N120">
            <v>-0.2087842138765118</v>
          </cell>
        </row>
        <row r="121">
          <cell r="B121" t="str">
            <v>Marzo</v>
          </cell>
          <cell r="C121">
            <v>370</v>
          </cell>
          <cell r="I121">
            <v>1157</v>
          </cell>
          <cell r="K121">
            <v>1094</v>
          </cell>
          <cell r="M121">
            <v>1052</v>
          </cell>
          <cell r="N121">
            <v>-3.8391224862888484E-2</v>
          </cell>
        </row>
        <row r="122">
          <cell r="B122" t="str">
            <v>Abril</v>
          </cell>
          <cell r="C122">
            <v>0</v>
          </cell>
          <cell r="I122">
            <v>609</v>
          </cell>
          <cell r="K122">
            <v>736</v>
          </cell>
          <cell r="M122">
            <v>732</v>
          </cell>
          <cell r="N122">
            <v>-5.4347826086956763E-3</v>
          </cell>
        </row>
        <row r="123">
          <cell r="B123" t="str">
            <v>Mayo</v>
          </cell>
          <cell r="C123">
            <v>0</v>
          </cell>
          <cell r="I123">
            <v>455</v>
          </cell>
          <cell r="K123">
            <v>385</v>
          </cell>
          <cell r="M123">
            <v>495</v>
          </cell>
          <cell r="N123">
            <v>0.28571428571428581</v>
          </cell>
        </row>
        <row r="124">
          <cell r="B124" t="str">
            <v>Junio</v>
          </cell>
          <cell r="C124">
            <v>0</v>
          </cell>
          <cell r="I124">
            <v>875</v>
          </cell>
          <cell r="K124">
            <v>683</v>
          </cell>
          <cell r="M124">
            <v>360</v>
          </cell>
          <cell r="N124">
            <v>-0.47291361639824303</v>
          </cell>
        </row>
        <row r="125">
          <cell r="B125" t="str">
            <v>Julio</v>
          </cell>
          <cell r="C125">
            <v>0</v>
          </cell>
          <cell r="I125">
            <v>662</v>
          </cell>
          <cell r="K125">
            <v>605</v>
          </cell>
        </row>
        <row r="126">
          <cell r="B126" t="str">
            <v>Agosto</v>
          </cell>
          <cell r="C126">
            <v>104</v>
          </cell>
          <cell r="I126">
            <v>1478</v>
          </cell>
          <cell r="K126">
            <v>532</v>
          </cell>
        </row>
        <row r="127">
          <cell r="B127" t="str">
            <v>Septiembre</v>
          </cell>
          <cell r="C127">
            <v>105</v>
          </cell>
          <cell r="I127">
            <v>508</v>
          </cell>
          <cell r="K127">
            <v>623</v>
          </cell>
        </row>
        <row r="128">
          <cell r="B128" t="str">
            <v>Octubre</v>
          </cell>
          <cell r="C128">
            <v>148</v>
          </cell>
          <cell r="I128">
            <v>765</v>
          </cell>
          <cell r="K128">
            <v>620</v>
          </cell>
        </row>
        <row r="129">
          <cell r="B129" t="str">
            <v>Noviembre</v>
          </cell>
          <cell r="C129">
            <v>294</v>
          </cell>
          <cell r="I129">
            <v>1068</v>
          </cell>
          <cell r="K129">
            <v>1066</v>
          </cell>
        </row>
        <row r="130">
          <cell r="B130" t="str">
            <v>Diciembre</v>
          </cell>
          <cell r="C130">
            <v>245</v>
          </cell>
          <cell r="I130">
            <v>1132</v>
          </cell>
          <cell r="K130">
            <v>1172</v>
          </cell>
        </row>
        <row r="131">
          <cell r="C131">
            <v>3941</v>
          </cell>
          <cell r="I131">
            <v>11646</v>
          </cell>
          <cell r="K131">
            <v>10656</v>
          </cell>
          <cell r="M131">
            <v>5509</v>
          </cell>
          <cell r="N131">
            <v>-8.761179198410074E-2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1281</v>
          </cell>
          <cell r="G141">
            <v>951</v>
          </cell>
          <cell r="I141">
            <v>2175</v>
          </cell>
          <cell r="K141">
            <v>1964</v>
          </cell>
          <cell r="M141">
            <v>2299</v>
          </cell>
          <cell r="N141">
            <v>0.17057026476578407</v>
          </cell>
        </row>
        <row r="142">
          <cell r="B142" t="str">
            <v>Febrero</v>
          </cell>
          <cell r="C142">
            <v>1141</v>
          </cell>
          <cell r="G142">
            <v>938</v>
          </cell>
          <cell r="I142">
            <v>1580</v>
          </cell>
          <cell r="K142">
            <v>1621</v>
          </cell>
          <cell r="M142">
            <v>1849</v>
          </cell>
          <cell r="N142">
            <v>0.14065391733497834</v>
          </cell>
        </row>
        <row r="143">
          <cell r="B143" t="str">
            <v>Marzo</v>
          </cell>
          <cell r="C143">
            <v>472</v>
          </cell>
          <cell r="G143">
            <v>1100</v>
          </cell>
          <cell r="I143">
            <v>1761</v>
          </cell>
          <cell r="K143">
            <v>1731</v>
          </cell>
          <cell r="M143">
            <v>2042</v>
          </cell>
          <cell r="N143">
            <v>0.1796649335644136</v>
          </cell>
        </row>
        <row r="144">
          <cell r="B144" t="str">
            <v>Abril</v>
          </cell>
          <cell r="C144">
            <v>0</v>
          </cell>
          <cell r="G144">
            <v>852</v>
          </cell>
          <cell r="I144">
            <v>1142</v>
          </cell>
          <cell r="K144">
            <v>987</v>
          </cell>
          <cell r="M144">
            <v>2042</v>
          </cell>
          <cell r="N144">
            <v>1.0688956433637284</v>
          </cell>
        </row>
        <row r="145">
          <cell r="B145" t="str">
            <v>Mayo</v>
          </cell>
          <cell r="C145">
            <v>0</v>
          </cell>
          <cell r="G145">
            <v>480</v>
          </cell>
          <cell r="I145">
            <v>474</v>
          </cell>
          <cell r="K145">
            <v>450</v>
          </cell>
          <cell r="M145">
            <v>2042</v>
          </cell>
          <cell r="N145">
            <v>3.5377777777777775</v>
          </cell>
        </row>
        <row r="146">
          <cell r="B146" t="str">
            <v>Junio</v>
          </cell>
          <cell r="C146">
            <v>0</v>
          </cell>
          <cell r="G146">
            <v>330</v>
          </cell>
          <cell r="I146">
            <v>472</v>
          </cell>
          <cell r="K146">
            <v>414</v>
          </cell>
          <cell r="M146">
            <v>2042</v>
          </cell>
          <cell r="N146">
            <v>3.9323671497584538</v>
          </cell>
        </row>
        <row r="147">
          <cell r="B147" t="str">
            <v>Julio</v>
          </cell>
          <cell r="C147">
            <v>0</v>
          </cell>
          <cell r="G147">
            <v>456</v>
          </cell>
          <cell r="I147">
            <v>509</v>
          </cell>
          <cell r="K147">
            <v>495</v>
          </cell>
        </row>
        <row r="148">
          <cell r="B148" t="str">
            <v>Agosto</v>
          </cell>
          <cell r="C148">
            <v>169</v>
          </cell>
          <cell r="G148">
            <v>554</v>
          </cell>
          <cell r="I148">
            <v>557</v>
          </cell>
          <cell r="K148">
            <v>633</v>
          </cell>
        </row>
        <row r="149">
          <cell r="B149" t="str">
            <v>Septiembre</v>
          </cell>
          <cell r="C149">
            <v>122</v>
          </cell>
          <cell r="G149">
            <v>710</v>
          </cell>
          <cell r="I149">
            <v>556</v>
          </cell>
          <cell r="K149">
            <v>520</v>
          </cell>
        </row>
        <row r="150">
          <cell r="B150" t="str">
            <v>Octubre</v>
          </cell>
          <cell r="C150">
            <v>152</v>
          </cell>
          <cell r="G150">
            <v>1127</v>
          </cell>
          <cell r="I150">
            <v>849</v>
          </cell>
          <cell r="K150">
            <v>789</v>
          </cell>
        </row>
        <row r="151">
          <cell r="B151" t="str">
            <v>Noviembre</v>
          </cell>
          <cell r="C151">
            <v>295</v>
          </cell>
          <cell r="G151">
            <v>1713</v>
          </cell>
          <cell r="I151">
            <v>1379</v>
          </cell>
          <cell r="K151">
            <v>1624</v>
          </cell>
        </row>
        <row r="152">
          <cell r="B152" t="str">
            <v>Diciembre</v>
          </cell>
          <cell r="C152">
            <v>244</v>
          </cell>
          <cell r="G152">
            <v>2050</v>
          </cell>
          <cell r="I152">
            <v>1862</v>
          </cell>
          <cell r="K152">
            <v>1899</v>
          </cell>
        </row>
        <row r="153">
          <cell r="C153">
            <v>4053</v>
          </cell>
          <cell r="G153">
            <v>11261</v>
          </cell>
          <cell r="I153">
            <v>13316</v>
          </cell>
          <cell r="K153">
            <v>13127</v>
          </cell>
          <cell r="M153">
            <v>8018</v>
          </cell>
          <cell r="N153">
            <v>0.11873866331798522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701</v>
          </cell>
          <cell r="I163">
            <v>1025</v>
          </cell>
          <cell r="K163">
            <v>851</v>
          </cell>
          <cell r="M163">
            <v>858</v>
          </cell>
          <cell r="N163">
            <v>8.2256169212691077E-3</v>
          </cell>
        </row>
        <row r="164">
          <cell r="B164" t="str">
            <v>Febrero</v>
          </cell>
          <cell r="C164">
            <v>860</v>
          </cell>
          <cell r="I164">
            <v>854</v>
          </cell>
          <cell r="K164">
            <v>776</v>
          </cell>
          <cell r="M164">
            <v>1068</v>
          </cell>
          <cell r="N164">
            <v>0.37628865979381443</v>
          </cell>
        </row>
        <row r="165">
          <cell r="B165" t="str">
            <v>Marzo</v>
          </cell>
          <cell r="C165">
            <v>389</v>
          </cell>
          <cell r="I165">
            <v>952</v>
          </cell>
          <cell r="K165">
            <v>929</v>
          </cell>
          <cell r="M165">
            <v>747</v>
          </cell>
          <cell r="N165">
            <v>-0.1959095801937567</v>
          </cell>
        </row>
        <row r="166">
          <cell r="B166" t="str">
            <v>Abril</v>
          </cell>
          <cell r="C166">
            <v>0</v>
          </cell>
          <cell r="I166">
            <v>615</v>
          </cell>
          <cell r="K166">
            <v>585</v>
          </cell>
          <cell r="M166">
            <v>630</v>
          </cell>
          <cell r="N166">
            <v>7.6923076923076872E-2</v>
          </cell>
        </row>
        <row r="167">
          <cell r="B167" t="str">
            <v>Mayo</v>
          </cell>
          <cell r="C167">
            <v>0</v>
          </cell>
          <cell r="I167">
            <v>589</v>
          </cell>
          <cell r="K167">
            <v>640</v>
          </cell>
          <cell r="M167">
            <v>580</v>
          </cell>
          <cell r="N167">
            <v>-9.375E-2</v>
          </cell>
        </row>
        <row r="168">
          <cell r="B168" t="str">
            <v>Junio</v>
          </cell>
          <cell r="C168">
            <v>0</v>
          </cell>
          <cell r="I168">
            <v>441</v>
          </cell>
          <cell r="K168">
            <v>365</v>
          </cell>
          <cell r="M168">
            <v>392</v>
          </cell>
          <cell r="N168">
            <v>7.3972602739726057E-2</v>
          </cell>
        </row>
        <row r="169">
          <cell r="B169" t="str">
            <v>Julio</v>
          </cell>
          <cell r="C169">
            <v>0</v>
          </cell>
          <cell r="I169">
            <v>479</v>
          </cell>
          <cell r="K169">
            <v>436</v>
          </cell>
        </row>
        <row r="170">
          <cell r="B170" t="str">
            <v>Agosto</v>
          </cell>
          <cell r="C170">
            <v>171</v>
          </cell>
          <cell r="I170">
            <v>818</v>
          </cell>
          <cell r="K170">
            <v>1062</v>
          </cell>
        </row>
        <row r="171">
          <cell r="B171" t="str">
            <v>Septiembre</v>
          </cell>
          <cell r="C171">
            <v>103</v>
          </cell>
          <cell r="I171">
            <v>548</v>
          </cell>
          <cell r="K171">
            <v>597</v>
          </cell>
        </row>
        <row r="172">
          <cell r="B172" t="str">
            <v>Octubre</v>
          </cell>
          <cell r="C172">
            <v>199</v>
          </cell>
          <cell r="I172">
            <v>726</v>
          </cell>
          <cell r="K172">
            <v>682</v>
          </cell>
        </row>
        <row r="173">
          <cell r="B173" t="str">
            <v>Noviembre</v>
          </cell>
          <cell r="C173">
            <v>107</v>
          </cell>
          <cell r="I173">
            <v>984</v>
          </cell>
          <cell r="K173">
            <v>797</v>
          </cell>
        </row>
        <row r="174">
          <cell r="B174" t="str">
            <v>Diciembre</v>
          </cell>
          <cell r="C174">
            <v>244</v>
          </cell>
          <cell r="I174">
            <v>725</v>
          </cell>
          <cell r="K174">
            <v>847</v>
          </cell>
        </row>
        <row r="175">
          <cell r="C175">
            <v>2906</v>
          </cell>
          <cell r="I175">
            <v>8756</v>
          </cell>
          <cell r="K175">
            <v>8567</v>
          </cell>
          <cell r="M175">
            <v>4275</v>
          </cell>
          <cell r="N175">
            <v>3.1114327062228719E-2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222</v>
          </cell>
          <cell r="I185">
            <v>239</v>
          </cell>
          <cell r="K185">
            <v>277</v>
          </cell>
          <cell r="M185">
            <v>323</v>
          </cell>
          <cell r="N185">
            <v>0.1660649819494584</v>
          </cell>
        </row>
        <row r="186">
          <cell r="B186" t="str">
            <v>Febrero</v>
          </cell>
          <cell r="C186">
            <v>148</v>
          </cell>
          <cell r="I186">
            <v>200</v>
          </cell>
          <cell r="K186">
            <v>198</v>
          </cell>
          <cell r="M186">
            <v>222</v>
          </cell>
          <cell r="N186">
            <v>0.1212121212121211</v>
          </cell>
        </row>
        <row r="187">
          <cell r="B187" t="str">
            <v>Marzo</v>
          </cell>
          <cell r="C187">
            <v>85</v>
          </cell>
          <cell r="I187">
            <v>206</v>
          </cell>
          <cell r="K187">
            <v>181</v>
          </cell>
          <cell r="M187">
            <v>183</v>
          </cell>
          <cell r="N187">
            <v>1.1049723756906049E-2</v>
          </cell>
        </row>
        <row r="188">
          <cell r="B188" t="str">
            <v>Abril</v>
          </cell>
          <cell r="C188">
            <v>0</v>
          </cell>
          <cell r="I188">
            <v>119</v>
          </cell>
          <cell r="K188">
            <v>107</v>
          </cell>
          <cell r="M188">
            <v>135</v>
          </cell>
          <cell r="N188">
            <v>0.26168224299065423</v>
          </cell>
        </row>
        <row r="189">
          <cell r="B189" t="str">
            <v>Mayo</v>
          </cell>
          <cell r="C189">
            <v>0</v>
          </cell>
          <cell r="I189">
            <v>90</v>
          </cell>
          <cell r="K189">
            <v>133</v>
          </cell>
          <cell r="M189">
            <v>153</v>
          </cell>
          <cell r="N189">
            <v>0.15037593984962405</v>
          </cell>
        </row>
        <row r="190">
          <cell r="B190" t="str">
            <v>junio</v>
          </cell>
          <cell r="C190">
            <v>0</v>
          </cell>
          <cell r="I190">
            <v>86</v>
          </cell>
          <cell r="K190">
            <v>117</v>
          </cell>
          <cell r="M190">
            <v>111</v>
          </cell>
          <cell r="N190">
            <v>-5.1282051282051322E-2</v>
          </cell>
        </row>
        <row r="191">
          <cell r="B191" t="str">
            <v>Julio</v>
          </cell>
          <cell r="C191">
            <v>0</v>
          </cell>
          <cell r="I191">
            <v>135</v>
          </cell>
          <cell r="K191">
            <v>123</v>
          </cell>
        </row>
        <row r="192">
          <cell r="B192" t="str">
            <v>Agosto</v>
          </cell>
          <cell r="C192">
            <v>49</v>
          </cell>
          <cell r="I192">
            <v>119</v>
          </cell>
          <cell r="K192">
            <v>112</v>
          </cell>
        </row>
        <row r="193">
          <cell r="B193" t="str">
            <v>Septiembre</v>
          </cell>
          <cell r="C193">
            <v>74</v>
          </cell>
          <cell r="I193">
            <v>102</v>
          </cell>
          <cell r="K193">
            <v>143</v>
          </cell>
        </row>
        <row r="194">
          <cell r="B194" t="str">
            <v>Octubre</v>
          </cell>
          <cell r="C194">
            <v>47</v>
          </cell>
          <cell r="I194">
            <v>137</v>
          </cell>
          <cell r="K194">
            <v>155</v>
          </cell>
        </row>
        <row r="195">
          <cell r="B195" t="str">
            <v>Noviembre</v>
          </cell>
          <cell r="C195">
            <v>57</v>
          </cell>
          <cell r="I195">
            <v>273</v>
          </cell>
          <cell r="K195">
            <v>235</v>
          </cell>
        </row>
        <row r="196">
          <cell r="B196" t="str">
            <v>Diciembre</v>
          </cell>
          <cell r="C196">
            <v>74</v>
          </cell>
          <cell r="I196">
            <v>228</v>
          </cell>
          <cell r="K196">
            <v>310</v>
          </cell>
        </row>
        <row r="197">
          <cell r="C197">
            <v>812</v>
          </cell>
          <cell r="I197">
            <v>1934</v>
          </cell>
          <cell r="K197">
            <v>2091</v>
          </cell>
          <cell r="M197">
            <v>1127</v>
          </cell>
          <cell r="N197">
            <v>0.11253701875616984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231</v>
          </cell>
          <cell r="I207">
            <v>297</v>
          </cell>
          <cell r="K207">
            <v>273</v>
          </cell>
          <cell r="M207">
            <v>376</v>
          </cell>
          <cell r="N207">
            <v>0.37728937728937728</v>
          </cell>
        </row>
        <row r="208">
          <cell r="B208" t="str">
            <v>Febrero</v>
          </cell>
          <cell r="C208">
            <v>215</v>
          </cell>
          <cell r="I208">
            <v>263</v>
          </cell>
          <cell r="K208">
            <v>326</v>
          </cell>
          <cell r="M208">
            <v>304</v>
          </cell>
          <cell r="N208">
            <v>-6.7484662576687171E-2</v>
          </cell>
        </row>
        <row r="209">
          <cell r="B209" t="str">
            <v>Marzo</v>
          </cell>
          <cell r="C209">
            <v>81</v>
          </cell>
          <cell r="I209">
            <v>247</v>
          </cell>
          <cell r="K209">
            <v>210</v>
          </cell>
          <cell r="M209">
            <v>251</v>
          </cell>
          <cell r="N209">
            <v>0.19523809523809521</v>
          </cell>
        </row>
        <row r="210">
          <cell r="B210" t="str">
            <v>Abril</v>
          </cell>
          <cell r="C210">
            <v>0</v>
          </cell>
          <cell r="I210">
            <v>160</v>
          </cell>
          <cell r="K210">
            <v>191</v>
          </cell>
          <cell r="M210">
            <v>133</v>
          </cell>
          <cell r="N210">
            <v>-0.30366492146596857</v>
          </cell>
        </row>
        <row r="211">
          <cell r="B211" t="str">
            <v>Mayo</v>
          </cell>
          <cell r="C211">
            <v>0</v>
          </cell>
          <cell r="I211">
            <v>160</v>
          </cell>
          <cell r="K211">
            <v>146</v>
          </cell>
          <cell r="M211">
            <v>131</v>
          </cell>
          <cell r="N211">
            <v>-0.10273972602739723</v>
          </cell>
        </row>
        <row r="212">
          <cell r="B212" t="str">
            <v>Junio</v>
          </cell>
          <cell r="C212">
            <v>0</v>
          </cell>
          <cell r="I212">
            <v>86</v>
          </cell>
          <cell r="K212">
            <v>103</v>
          </cell>
          <cell r="M212">
            <v>103</v>
          </cell>
          <cell r="N212">
            <v>0</v>
          </cell>
        </row>
        <row r="213">
          <cell r="B213" t="str">
            <v>Julio</v>
          </cell>
          <cell r="C213">
            <v>0</v>
          </cell>
          <cell r="I213">
            <v>303</v>
          </cell>
          <cell r="K213">
            <v>146</v>
          </cell>
        </row>
        <row r="214">
          <cell r="B214" t="str">
            <v>Agosto</v>
          </cell>
          <cell r="C214">
            <v>48</v>
          </cell>
          <cell r="I214">
            <v>234</v>
          </cell>
          <cell r="K214">
            <v>193</v>
          </cell>
        </row>
        <row r="215">
          <cell r="B215" t="str">
            <v>Septiembre</v>
          </cell>
          <cell r="C215">
            <v>19</v>
          </cell>
          <cell r="I215">
            <v>146</v>
          </cell>
          <cell r="K215">
            <v>101</v>
          </cell>
        </row>
        <row r="216">
          <cell r="B216" t="str">
            <v>Octubre</v>
          </cell>
          <cell r="C216">
            <v>30</v>
          </cell>
          <cell r="I216">
            <v>156</v>
          </cell>
          <cell r="K216">
            <v>124</v>
          </cell>
        </row>
        <row r="217">
          <cell r="B217" t="str">
            <v>Noviembre</v>
          </cell>
          <cell r="C217">
            <v>48</v>
          </cell>
          <cell r="I217">
            <v>294</v>
          </cell>
          <cell r="K217">
            <v>296</v>
          </cell>
        </row>
        <row r="218">
          <cell r="B218" t="str">
            <v>Diciembre</v>
          </cell>
          <cell r="C218">
            <v>43</v>
          </cell>
          <cell r="I218">
            <v>291</v>
          </cell>
          <cell r="K218">
            <v>247</v>
          </cell>
        </row>
        <row r="219">
          <cell r="C219">
            <v>784</v>
          </cell>
          <cell r="I219">
            <v>2637</v>
          </cell>
          <cell r="K219">
            <v>2356</v>
          </cell>
          <cell r="M219">
            <v>1298</v>
          </cell>
          <cell r="N219">
            <v>3.9231385108086547E-2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222</v>
          </cell>
          <cell r="I229">
            <v>239</v>
          </cell>
          <cell r="K229">
            <v>277</v>
          </cell>
          <cell r="M229">
            <v>323</v>
          </cell>
          <cell r="N229">
            <v>0.1660649819494584</v>
          </cell>
        </row>
        <row r="230">
          <cell r="B230" t="str">
            <v>Febrero</v>
          </cell>
          <cell r="C230">
            <v>148</v>
          </cell>
          <cell r="I230">
            <v>200</v>
          </cell>
          <cell r="K230">
            <v>198</v>
          </cell>
          <cell r="M230">
            <v>222</v>
          </cell>
          <cell r="N230">
            <v>0.1212121212121211</v>
          </cell>
        </row>
        <row r="231">
          <cell r="B231" t="str">
            <v>Marzo</v>
          </cell>
          <cell r="C231">
            <v>85</v>
          </cell>
          <cell r="I231">
            <v>206</v>
          </cell>
          <cell r="K231">
            <v>181</v>
          </cell>
          <cell r="M231">
            <v>183</v>
          </cell>
          <cell r="N231">
            <v>1.1049723756906049E-2</v>
          </cell>
        </row>
        <row r="232">
          <cell r="B232" t="str">
            <v>Abril</v>
          </cell>
          <cell r="C232">
            <v>0</v>
          </cell>
          <cell r="I232">
            <v>119</v>
          </cell>
          <cell r="K232">
            <v>107</v>
          </cell>
          <cell r="M232">
            <v>135</v>
          </cell>
          <cell r="N232">
            <v>0.26168224299065423</v>
          </cell>
        </row>
        <row r="233">
          <cell r="B233" t="str">
            <v>Mayo</v>
          </cell>
          <cell r="C233">
            <v>0</v>
          </cell>
          <cell r="I233">
            <v>90</v>
          </cell>
          <cell r="K233">
            <v>133</v>
          </cell>
          <cell r="M233">
            <v>153</v>
          </cell>
          <cell r="N233">
            <v>0.15037593984962405</v>
          </cell>
        </row>
        <row r="234">
          <cell r="B234" t="str">
            <v>Junio</v>
          </cell>
          <cell r="C234">
            <v>0</v>
          </cell>
          <cell r="I234">
            <v>86</v>
          </cell>
          <cell r="K234">
            <v>117</v>
          </cell>
          <cell r="M234">
            <v>111</v>
          </cell>
          <cell r="N234">
            <v>-5.1282051282051322E-2</v>
          </cell>
        </row>
        <row r="235">
          <cell r="B235" t="str">
            <v>Julio</v>
          </cell>
          <cell r="C235">
            <v>0</v>
          </cell>
          <cell r="I235">
            <v>135</v>
          </cell>
          <cell r="K235">
            <v>123</v>
          </cell>
        </row>
        <row r="236">
          <cell r="B236" t="str">
            <v>Agosto</v>
          </cell>
          <cell r="C236">
            <v>49</v>
          </cell>
          <cell r="I236">
            <v>119</v>
          </cell>
          <cell r="K236">
            <v>112</v>
          </cell>
        </row>
        <row r="237">
          <cell r="B237" t="str">
            <v>Septiembre</v>
          </cell>
          <cell r="C237">
            <v>74</v>
          </cell>
          <cell r="I237">
            <v>102</v>
          </cell>
          <cell r="K237">
            <v>143</v>
          </cell>
        </row>
        <row r="238">
          <cell r="B238" t="str">
            <v>Octubre</v>
          </cell>
          <cell r="C238">
            <v>47</v>
          </cell>
          <cell r="I238">
            <v>137</v>
          </cell>
          <cell r="K238">
            <v>155</v>
          </cell>
        </row>
        <row r="239">
          <cell r="B239" t="str">
            <v>Noviembre</v>
          </cell>
          <cell r="C239">
            <v>57</v>
          </cell>
          <cell r="I239">
            <v>273</v>
          </cell>
          <cell r="K239">
            <v>235</v>
          </cell>
        </row>
        <row r="240">
          <cell r="B240" t="str">
            <v>Diciembre</v>
          </cell>
          <cell r="C240">
            <v>74</v>
          </cell>
          <cell r="I240">
            <v>228</v>
          </cell>
          <cell r="K240">
            <v>310</v>
          </cell>
        </row>
        <row r="241">
          <cell r="C241">
            <v>812</v>
          </cell>
          <cell r="I241">
            <v>1934</v>
          </cell>
          <cell r="K241">
            <v>2091</v>
          </cell>
          <cell r="M241">
            <v>1127</v>
          </cell>
          <cell r="N241">
            <v>0.11253701875616984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301</v>
          </cell>
          <cell r="I251">
            <v>190</v>
          </cell>
          <cell r="K251">
            <v>268</v>
          </cell>
          <cell r="M251">
            <v>203</v>
          </cell>
          <cell r="N251">
            <v>-0.2425373134328358</v>
          </cell>
        </row>
        <row r="252">
          <cell r="B252" t="str">
            <v>Febrero</v>
          </cell>
          <cell r="C252">
            <v>214</v>
          </cell>
          <cell r="I252">
            <v>153</v>
          </cell>
          <cell r="K252">
            <v>235</v>
          </cell>
          <cell r="M252">
            <v>199</v>
          </cell>
          <cell r="N252">
            <v>-0.15319148936170213</v>
          </cell>
        </row>
        <row r="253">
          <cell r="B253" t="str">
            <v>Marzo</v>
          </cell>
          <cell r="C253">
            <v>115</v>
          </cell>
          <cell r="I253">
            <v>264</v>
          </cell>
          <cell r="K253">
            <v>198</v>
          </cell>
          <cell r="M253">
            <v>146</v>
          </cell>
          <cell r="N253">
            <v>-0.26262626262626265</v>
          </cell>
        </row>
        <row r="254">
          <cell r="B254" t="str">
            <v>Abril</v>
          </cell>
          <cell r="C254">
            <v>0</v>
          </cell>
          <cell r="I254">
            <v>121</v>
          </cell>
          <cell r="K254">
            <v>105</v>
          </cell>
          <cell r="M254">
            <v>82</v>
          </cell>
          <cell r="N254">
            <v>-0.21904761904761905</v>
          </cell>
        </row>
        <row r="255">
          <cell r="B255" t="str">
            <v>Mayo</v>
          </cell>
          <cell r="C255">
            <v>0</v>
          </cell>
          <cell r="I255">
            <v>21</v>
          </cell>
          <cell r="K255">
            <v>13</v>
          </cell>
          <cell r="M255">
            <v>12</v>
          </cell>
          <cell r="N255">
            <v>-7.6923076923076872E-2</v>
          </cell>
        </row>
        <row r="256">
          <cell r="B256" t="str">
            <v>Junio</v>
          </cell>
          <cell r="C256">
            <v>0</v>
          </cell>
          <cell r="I256">
            <v>26</v>
          </cell>
          <cell r="K256">
            <v>39</v>
          </cell>
          <cell r="M256">
            <v>27</v>
          </cell>
          <cell r="N256">
            <v>-0.30769230769230771</v>
          </cell>
        </row>
        <row r="257">
          <cell r="B257" t="str">
            <v>Julio</v>
          </cell>
          <cell r="C257">
            <v>0</v>
          </cell>
          <cell r="I257">
            <v>25</v>
          </cell>
          <cell r="K257">
            <v>46</v>
          </cell>
        </row>
        <row r="258">
          <cell r="B258" t="str">
            <v>Agosto</v>
          </cell>
          <cell r="C258">
            <v>7</v>
          </cell>
          <cell r="I258">
            <v>33</v>
          </cell>
          <cell r="K258">
            <v>18</v>
          </cell>
        </row>
        <row r="259">
          <cell r="B259" t="str">
            <v>Septiembre</v>
          </cell>
          <cell r="C259">
            <v>0</v>
          </cell>
          <cell r="I259">
            <v>28</v>
          </cell>
          <cell r="K259">
            <v>24</v>
          </cell>
        </row>
        <row r="260">
          <cell r="B260" t="str">
            <v>Octubre</v>
          </cell>
          <cell r="C260">
            <v>15</v>
          </cell>
          <cell r="I260">
            <v>115</v>
          </cell>
          <cell r="K260">
            <v>112</v>
          </cell>
        </row>
        <row r="261">
          <cell r="B261" t="str">
            <v>Noviembre</v>
          </cell>
          <cell r="C261">
            <v>11</v>
          </cell>
          <cell r="I261">
            <v>177</v>
          </cell>
          <cell r="K261">
            <v>118</v>
          </cell>
        </row>
        <row r="262">
          <cell r="B262" t="str">
            <v>Diciembre</v>
          </cell>
          <cell r="C262">
            <v>8</v>
          </cell>
          <cell r="I262">
            <v>188</v>
          </cell>
          <cell r="K262">
            <v>158</v>
          </cell>
        </row>
        <row r="263">
          <cell r="C263">
            <v>678</v>
          </cell>
          <cell r="I263">
            <v>1341</v>
          </cell>
          <cell r="K263">
            <v>1334</v>
          </cell>
          <cell r="M263">
            <v>669</v>
          </cell>
          <cell r="N263">
            <v>-0.22027972027972031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386</v>
          </cell>
          <cell r="I273">
            <v>453</v>
          </cell>
          <cell r="K273">
            <v>381</v>
          </cell>
          <cell r="M273">
            <v>448</v>
          </cell>
          <cell r="N273">
            <v>0.1758530183727034</v>
          </cell>
        </row>
        <row r="274">
          <cell r="B274" t="str">
            <v>Febrero</v>
          </cell>
          <cell r="C274">
            <v>408</v>
          </cell>
          <cell r="I274">
            <v>313</v>
          </cell>
          <cell r="K274">
            <v>336</v>
          </cell>
          <cell r="M274">
            <v>370</v>
          </cell>
          <cell r="N274">
            <v>0.10119047619047628</v>
          </cell>
        </row>
        <row r="275">
          <cell r="B275" t="str">
            <v>Marzo</v>
          </cell>
          <cell r="C275">
            <v>176</v>
          </cell>
          <cell r="I275">
            <v>321</v>
          </cell>
          <cell r="K275">
            <v>324</v>
          </cell>
          <cell r="M275">
            <v>322</v>
          </cell>
          <cell r="N275">
            <v>-6.1728395061728669E-3</v>
          </cell>
        </row>
        <row r="276">
          <cell r="B276" t="str">
            <v>Abril</v>
          </cell>
          <cell r="C276">
            <v>0</v>
          </cell>
          <cell r="I276">
            <v>279</v>
          </cell>
          <cell r="K276">
            <v>205</v>
          </cell>
          <cell r="M276">
            <v>156</v>
          </cell>
          <cell r="N276">
            <v>-0.23902439024390243</v>
          </cell>
        </row>
        <row r="277">
          <cell r="B277" t="str">
            <v>Mayo</v>
          </cell>
          <cell r="C277">
            <v>0</v>
          </cell>
          <cell r="I277">
            <v>55</v>
          </cell>
          <cell r="K277">
            <v>46</v>
          </cell>
          <cell r="M277">
            <v>45</v>
          </cell>
          <cell r="N277">
            <v>-2.1739130434782594E-2</v>
          </cell>
        </row>
        <row r="278">
          <cell r="B278" t="str">
            <v>Junio</v>
          </cell>
          <cell r="C278">
            <v>0</v>
          </cell>
          <cell r="I278">
            <v>33</v>
          </cell>
          <cell r="K278">
            <v>26</v>
          </cell>
          <cell r="M278">
            <v>23</v>
          </cell>
          <cell r="N278">
            <v>-0.11538461538461542</v>
          </cell>
        </row>
        <row r="279">
          <cell r="B279" t="str">
            <v>Julio</v>
          </cell>
          <cell r="C279">
            <v>0</v>
          </cell>
          <cell r="I279">
            <v>39</v>
          </cell>
          <cell r="K279">
            <v>47</v>
          </cell>
        </row>
        <row r="280">
          <cell r="B280" t="str">
            <v>Agosto</v>
          </cell>
          <cell r="C280">
            <v>15</v>
          </cell>
          <cell r="I280">
            <v>34</v>
          </cell>
          <cell r="K280">
            <v>38</v>
          </cell>
        </row>
        <row r="281">
          <cell r="B281" t="str">
            <v>Septiembre</v>
          </cell>
          <cell r="C281">
            <v>25</v>
          </cell>
          <cell r="I281">
            <v>37</v>
          </cell>
          <cell r="K281">
            <v>24</v>
          </cell>
        </row>
        <row r="282">
          <cell r="B282" t="str">
            <v>Octubre</v>
          </cell>
          <cell r="C282">
            <v>20</v>
          </cell>
          <cell r="I282">
            <v>242</v>
          </cell>
          <cell r="K282">
            <v>228</v>
          </cell>
        </row>
        <row r="283">
          <cell r="B283" t="str">
            <v>Noviembre</v>
          </cell>
          <cell r="C283">
            <v>27</v>
          </cell>
          <cell r="I283">
            <v>292</v>
          </cell>
          <cell r="K283">
            <v>371</v>
          </cell>
        </row>
        <row r="284">
          <cell r="B284" t="str">
            <v>Diciembre</v>
          </cell>
          <cell r="C284">
            <v>24</v>
          </cell>
          <cell r="I284">
            <v>357</v>
          </cell>
          <cell r="K284">
            <v>467</v>
          </cell>
        </row>
        <row r="285">
          <cell r="C285">
            <v>1097</v>
          </cell>
          <cell r="I285">
            <v>2455</v>
          </cell>
          <cell r="K285">
            <v>2493</v>
          </cell>
          <cell r="M285">
            <v>1364</v>
          </cell>
          <cell r="N285">
            <v>3.4901365705614529E-2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23609</v>
          </cell>
          <cell r="K9">
            <v>23867</v>
          </cell>
          <cell r="M9">
            <v>24602</v>
          </cell>
          <cell r="N9">
            <v>3.0795659278501697E-2</v>
          </cell>
        </row>
        <row r="10">
          <cell r="A10" t="str">
            <v>feb</v>
          </cell>
          <cell r="B10" t="str">
            <v>Febrero</v>
          </cell>
          <cell r="C10">
            <v>23364</v>
          </cell>
          <cell r="I10">
            <v>22775</v>
          </cell>
          <cell r="K10">
            <v>22625</v>
          </cell>
          <cell r="M10">
            <v>24926</v>
          </cell>
          <cell r="N10">
            <v>0.10170165745856363</v>
          </cell>
        </row>
        <row r="11">
          <cell r="A11" t="str">
            <v>mar</v>
          </cell>
          <cell r="B11" t="str">
            <v>Marzo</v>
          </cell>
          <cell r="C11">
            <v>8936</v>
          </cell>
          <cell r="I11">
            <v>25174</v>
          </cell>
          <cell r="K11">
            <v>22971</v>
          </cell>
          <cell r="M11">
            <v>26883</v>
          </cell>
          <cell r="N11">
            <v>0.17030168473292417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19154</v>
          </cell>
          <cell r="K12">
            <v>19029</v>
          </cell>
          <cell r="M12">
            <v>20857</v>
          </cell>
          <cell r="N12">
            <v>9.6063902464659234E-2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17881</v>
          </cell>
          <cell r="K13">
            <v>17439</v>
          </cell>
          <cell r="M13">
            <v>22620</v>
          </cell>
          <cell r="N13">
            <v>0.29709272320660585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17983</v>
          </cell>
          <cell r="K14">
            <v>19479</v>
          </cell>
          <cell r="M14">
            <v>20873</v>
          </cell>
          <cell r="N14">
            <v>7.1564248678063658E-2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16810</v>
          </cell>
          <cell r="K15">
            <v>21632</v>
          </cell>
        </row>
        <row r="16">
          <cell r="A16" t="str">
            <v>ago</v>
          </cell>
          <cell r="B16" t="str">
            <v>Agosto</v>
          </cell>
          <cell r="C16">
            <v>6776</v>
          </cell>
          <cell r="I16">
            <v>14993</v>
          </cell>
          <cell r="K16">
            <v>15201</v>
          </cell>
        </row>
        <row r="17">
          <cell r="A17" t="str">
            <v>sep</v>
          </cell>
          <cell r="B17" t="str">
            <v>Septiembre</v>
          </cell>
          <cell r="C17">
            <v>7423</v>
          </cell>
          <cell r="I17">
            <v>15933</v>
          </cell>
          <cell r="K17">
            <v>19577</v>
          </cell>
        </row>
        <row r="18">
          <cell r="A18" t="str">
            <v>oct</v>
          </cell>
          <cell r="B18" t="str">
            <v>Octubre</v>
          </cell>
          <cell r="C18">
            <v>9298</v>
          </cell>
          <cell r="I18">
            <v>20553</v>
          </cell>
          <cell r="K18">
            <v>19337</v>
          </cell>
        </row>
        <row r="19">
          <cell r="A19" t="str">
            <v>nov</v>
          </cell>
          <cell r="B19" t="str">
            <v>Noviembre</v>
          </cell>
          <cell r="C19">
            <v>8104</v>
          </cell>
          <cell r="I19">
            <v>23667</v>
          </cell>
          <cell r="K19">
            <v>25085</v>
          </cell>
        </row>
        <row r="20">
          <cell r="A20" t="str">
            <v>dic</v>
          </cell>
          <cell r="B20" t="str">
            <v>Diciembre</v>
          </cell>
          <cell r="C20">
            <v>6962</v>
          </cell>
          <cell r="I20">
            <v>20577</v>
          </cell>
          <cell r="K20">
            <v>24629</v>
          </cell>
        </row>
        <row r="21">
          <cell r="A21" t="str">
            <v>Total</v>
          </cell>
          <cell r="C21">
            <v>103516</v>
          </cell>
          <cell r="I21">
            <v>239109</v>
          </cell>
          <cell r="K21">
            <v>250871</v>
          </cell>
          <cell r="M21">
            <v>140761</v>
          </cell>
          <cell r="N21">
            <v>0.12240650665816122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20553</v>
          </cell>
          <cell r="I31">
            <v>23609</v>
          </cell>
          <cell r="K31">
            <v>23867</v>
          </cell>
          <cell r="M31">
            <v>24602</v>
          </cell>
          <cell r="N31">
            <v>3.0795659278501697E-2</v>
          </cell>
        </row>
        <row r="32">
          <cell r="B32" t="str">
            <v>Febrero</v>
          </cell>
          <cell r="C32">
            <v>23364</v>
          </cell>
          <cell r="I32">
            <v>22775</v>
          </cell>
          <cell r="K32">
            <v>22625</v>
          </cell>
          <cell r="M32">
            <v>24926</v>
          </cell>
          <cell r="N32">
            <v>0.10170165745856363</v>
          </cell>
        </row>
        <row r="33">
          <cell r="B33" t="str">
            <v>Marzo</v>
          </cell>
          <cell r="C33">
            <v>8936</v>
          </cell>
          <cell r="I33">
            <v>25174</v>
          </cell>
          <cell r="K33">
            <v>22971</v>
          </cell>
          <cell r="M33">
            <v>26883</v>
          </cell>
          <cell r="N33">
            <v>0.17030168473292417</v>
          </cell>
        </row>
        <row r="34">
          <cell r="B34" t="str">
            <v>Abril</v>
          </cell>
          <cell r="C34">
            <v>0</v>
          </cell>
          <cell r="I34">
            <v>19154</v>
          </cell>
          <cell r="K34">
            <v>19029</v>
          </cell>
          <cell r="M34">
            <v>20857</v>
          </cell>
          <cell r="N34">
            <v>9.6063902464659234E-2</v>
          </cell>
        </row>
        <row r="35">
          <cell r="B35" t="str">
            <v>Mayo</v>
          </cell>
          <cell r="C35">
            <v>0</v>
          </cell>
          <cell r="I35">
            <v>17881</v>
          </cell>
          <cell r="K35">
            <v>17439</v>
          </cell>
          <cell r="M35">
            <v>22620</v>
          </cell>
          <cell r="N35">
            <v>0.29709272320660585</v>
          </cell>
        </row>
        <row r="36">
          <cell r="B36" t="str">
            <v>Junio</v>
          </cell>
          <cell r="C36">
            <v>0</v>
          </cell>
          <cell r="I36">
            <v>17983</v>
          </cell>
          <cell r="K36">
            <v>19479</v>
          </cell>
          <cell r="M36">
            <v>20873</v>
          </cell>
          <cell r="N36">
            <v>7.1564248678063658E-2</v>
          </cell>
        </row>
        <row r="37">
          <cell r="B37" t="str">
            <v>Julio</v>
          </cell>
          <cell r="C37">
            <v>0</v>
          </cell>
          <cell r="I37">
            <v>16810</v>
          </cell>
          <cell r="K37">
            <v>21632</v>
          </cell>
        </row>
        <row r="38">
          <cell r="B38" t="str">
            <v>Agosto</v>
          </cell>
          <cell r="C38">
            <v>6776</v>
          </cell>
          <cell r="I38">
            <v>14993</v>
          </cell>
          <cell r="K38">
            <v>15201</v>
          </cell>
        </row>
        <row r="39">
          <cell r="B39" t="str">
            <v>Septiembre</v>
          </cell>
          <cell r="C39">
            <v>7423</v>
          </cell>
          <cell r="I39">
            <v>15933</v>
          </cell>
          <cell r="K39">
            <v>19577</v>
          </cell>
        </row>
        <row r="40">
          <cell r="B40" t="str">
            <v>Octubre</v>
          </cell>
          <cell r="C40">
            <v>9298</v>
          </cell>
          <cell r="I40">
            <v>20553</v>
          </cell>
          <cell r="K40">
            <v>19337</v>
          </cell>
        </row>
        <row r="41">
          <cell r="B41" t="str">
            <v>Noviembre</v>
          </cell>
          <cell r="C41">
            <v>8104</v>
          </cell>
          <cell r="I41">
            <v>23667</v>
          </cell>
          <cell r="K41">
            <v>25085</v>
          </cell>
        </row>
        <row r="42">
          <cell r="B42" t="str">
            <v>Diciembre</v>
          </cell>
          <cell r="C42">
            <v>6962</v>
          </cell>
          <cell r="I42">
            <v>20577</v>
          </cell>
          <cell r="K42">
            <v>24629</v>
          </cell>
        </row>
        <row r="43">
          <cell r="C43">
            <v>103516</v>
          </cell>
          <cell r="I43">
            <v>239109</v>
          </cell>
          <cell r="K43">
            <v>250871</v>
          </cell>
          <cell r="M43">
            <v>140761</v>
          </cell>
          <cell r="N43">
            <v>0.12240650665816122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9949</v>
          </cell>
          <cell r="I53">
            <v>14009</v>
          </cell>
          <cell r="K53">
            <v>13713</v>
          </cell>
          <cell r="M53">
            <v>15504</v>
          </cell>
          <cell r="N53">
            <v>0.13060599431196684</v>
          </cell>
        </row>
        <row r="54">
          <cell r="B54" t="str">
            <v>Febrero</v>
          </cell>
          <cell r="C54">
            <v>11543</v>
          </cell>
          <cell r="I54">
            <v>13831</v>
          </cell>
          <cell r="K54">
            <v>13097</v>
          </cell>
          <cell r="M54">
            <v>15698</v>
          </cell>
          <cell r="N54">
            <v>0.19859509811407183</v>
          </cell>
        </row>
        <row r="55">
          <cell r="B55" t="str">
            <v>Marzo</v>
          </cell>
          <cell r="C55">
            <v>4800</v>
          </cell>
          <cell r="I55">
            <v>15155</v>
          </cell>
          <cell r="K55">
            <v>13219</v>
          </cell>
          <cell r="M55">
            <v>17327</v>
          </cell>
          <cell r="N55">
            <v>0.31076480823057717</v>
          </cell>
        </row>
        <row r="56">
          <cell r="B56" t="str">
            <v>Abril</v>
          </cell>
          <cell r="C56">
            <v>0</v>
          </cell>
          <cell r="I56">
            <v>11713</v>
          </cell>
          <cell r="K56">
            <v>11165</v>
          </cell>
          <cell r="M56">
            <v>13392</v>
          </cell>
          <cell r="N56">
            <v>0.19946260635915802</v>
          </cell>
        </row>
        <row r="57">
          <cell r="B57" t="str">
            <v>Mayo</v>
          </cell>
          <cell r="C57">
            <v>0</v>
          </cell>
          <cell r="I57">
            <v>10695</v>
          </cell>
          <cell r="K57">
            <v>10226</v>
          </cell>
          <cell r="M57">
            <v>15356</v>
          </cell>
          <cell r="N57">
            <v>0.5016624291022882</v>
          </cell>
        </row>
        <row r="58">
          <cell r="B58" t="str">
            <v>Junio</v>
          </cell>
          <cell r="C58">
            <v>0</v>
          </cell>
          <cell r="I58">
            <v>10170</v>
          </cell>
          <cell r="K58">
            <v>11059</v>
          </cell>
          <cell r="M58">
            <v>14375</v>
          </cell>
          <cell r="N58">
            <v>0.29984627904873862</v>
          </cell>
        </row>
        <row r="59">
          <cell r="B59" t="str">
            <v>Julio</v>
          </cell>
          <cell r="C59">
            <v>0</v>
          </cell>
          <cell r="I59">
            <v>10021</v>
          </cell>
          <cell r="K59">
            <v>12572</v>
          </cell>
        </row>
        <row r="60">
          <cell r="B60" t="str">
            <v>Agosto</v>
          </cell>
          <cell r="C60">
            <v>3541</v>
          </cell>
          <cell r="I60">
            <v>9451</v>
          </cell>
          <cell r="K60">
            <v>9290</v>
          </cell>
        </row>
        <row r="61">
          <cell r="B61" t="str">
            <v>Septiembre</v>
          </cell>
          <cell r="C61">
            <v>3927</v>
          </cell>
          <cell r="I61">
            <v>9475</v>
          </cell>
          <cell r="K61">
            <v>12468</v>
          </cell>
        </row>
        <row r="62">
          <cell r="B62" t="str">
            <v>Octubre</v>
          </cell>
          <cell r="C62">
            <v>5005</v>
          </cell>
          <cell r="I62">
            <v>12972</v>
          </cell>
          <cell r="K62">
            <v>12954</v>
          </cell>
        </row>
        <row r="63">
          <cell r="B63" t="str">
            <v>Noviembre</v>
          </cell>
          <cell r="C63">
            <v>4492</v>
          </cell>
          <cell r="I63">
            <v>15154</v>
          </cell>
          <cell r="K63">
            <v>16047</v>
          </cell>
        </row>
        <row r="64">
          <cell r="B64" t="str">
            <v>Diciembre</v>
          </cell>
          <cell r="C64">
            <v>3684</v>
          </cell>
          <cell r="I64">
            <v>12991</v>
          </cell>
          <cell r="K64">
            <v>15417</v>
          </cell>
        </row>
        <row r="65">
          <cell r="C65">
            <v>54788</v>
          </cell>
          <cell r="I65">
            <v>145637</v>
          </cell>
          <cell r="K65">
            <v>151227</v>
          </cell>
          <cell r="M65">
            <v>91652</v>
          </cell>
          <cell r="N65">
            <v>0.26453179541660332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10604</v>
          </cell>
          <cell r="I75">
            <v>9600</v>
          </cell>
          <cell r="K75">
            <v>10154</v>
          </cell>
          <cell r="M75">
            <v>9098</v>
          </cell>
          <cell r="N75">
            <v>-0.10399842426629902</v>
          </cell>
        </row>
        <row r="76">
          <cell r="B76" t="str">
            <v>Febrero</v>
          </cell>
          <cell r="C76">
            <v>11821</v>
          </cell>
          <cell r="I76">
            <v>8944</v>
          </cell>
          <cell r="K76">
            <v>9528</v>
          </cell>
          <cell r="M76">
            <v>9228</v>
          </cell>
          <cell r="N76">
            <v>-3.1486146095717871E-2</v>
          </cell>
        </row>
        <row r="77">
          <cell r="B77" t="str">
            <v>Marzo</v>
          </cell>
          <cell r="C77">
            <v>4136</v>
          </cell>
          <cell r="I77">
            <v>10019</v>
          </cell>
          <cell r="K77">
            <v>9752</v>
          </cell>
          <cell r="M77">
            <v>9556</v>
          </cell>
          <cell r="N77">
            <v>-2.0098441345365092E-2</v>
          </cell>
        </row>
        <row r="78">
          <cell r="B78" t="str">
            <v>Abril</v>
          </cell>
          <cell r="C78">
            <v>0</v>
          </cell>
          <cell r="I78">
            <v>7441</v>
          </cell>
          <cell r="K78">
            <v>7864</v>
          </cell>
          <cell r="M78">
            <v>7465</v>
          </cell>
          <cell r="N78">
            <v>-5.0737538148524886E-2</v>
          </cell>
        </row>
        <row r="79">
          <cell r="B79" t="str">
            <v>Mayo</v>
          </cell>
          <cell r="C79">
            <v>0</v>
          </cell>
          <cell r="I79">
            <v>7186</v>
          </cell>
          <cell r="K79">
            <v>7213</v>
          </cell>
          <cell r="M79">
            <v>7264</v>
          </cell>
          <cell r="N79">
            <v>7.0705670317481317E-3</v>
          </cell>
        </row>
        <row r="80">
          <cell r="B80" t="str">
            <v>Junio</v>
          </cell>
          <cell r="C80">
            <v>0</v>
          </cell>
          <cell r="I80">
            <v>7813</v>
          </cell>
          <cell r="K80">
            <v>8420</v>
          </cell>
          <cell r="M80">
            <v>6498</v>
          </cell>
          <cell r="N80">
            <v>-0.22826603325415673</v>
          </cell>
        </row>
        <row r="81">
          <cell r="B81" t="str">
            <v>Julio</v>
          </cell>
          <cell r="C81">
            <v>0</v>
          </cell>
          <cell r="I81">
            <v>6789</v>
          </cell>
          <cell r="K81">
            <v>9060</v>
          </cell>
        </row>
        <row r="82">
          <cell r="B82" t="str">
            <v>Agosto</v>
          </cell>
          <cell r="C82">
            <v>3235</v>
          </cell>
          <cell r="I82">
            <v>5542</v>
          </cell>
          <cell r="K82">
            <v>5911</v>
          </cell>
        </row>
        <row r="83">
          <cell r="B83" t="str">
            <v>Septiembre</v>
          </cell>
          <cell r="C83">
            <v>3496</v>
          </cell>
          <cell r="I83">
            <v>6458</v>
          </cell>
          <cell r="K83">
            <v>7109</v>
          </cell>
        </row>
        <row r="84">
          <cell r="B84" t="str">
            <v>Octubre</v>
          </cell>
          <cell r="C84">
            <v>4293</v>
          </cell>
          <cell r="I84">
            <v>7581</v>
          </cell>
          <cell r="K84">
            <v>6383</v>
          </cell>
        </row>
        <row r="85">
          <cell r="B85" t="str">
            <v>Noviembre</v>
          </cell>
          <cell r="C85">
            <v>3612</v>
          </cell>
          <cell r="I85">
            <v>8513</v>
          </cell>
          <cell r="K85">
            <v>9038</v>
          </cell>
        </row>
        <row r="86">
          <cell r="B86" t="str">
            <v>Diciembre</v>
          </cell>
          <cell r="C86">
            <v>3278</v>
          </cell>
          <cell r="I86">
            <v>7586</v>
          </cell>
          <cell r="K86">
            <v>9212</v>
          </cell>
        </row>
        <row r="87">
          <cell r="C87">
            <v>48728</v>
          </cell>
          <cell r="I87">
            <v>93472</v>
          </cell>
          <cell r="K87">
            <v>99644</v>
          </cell>
          <cell r="M87">
            <v>49109</v>
          </cell>
          <cell r="N87">
            <v>-7.2207213164308226E-2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46163</v>
          </cell>
          <cell r="I9">
            <v>59578</v>
          </cell>
          <cell r="K9">
            <v>62651</v>
          </cell>
          <cell r="M9">
            <v>57077</v>
          </cell>
          <cell r="N9">
            <v>-8.8969050773331615E-2</v>
          </cell>
        </row>
        <row r="10">
          <cell r="A10" t="str">
            <v>feb</v>
          </cell>
          <cell r="B10" t="str">
            <v>Febrero</v>
          </cell>
          <cell r="C10">
            <v>51846</v>
          </cell>
          <cell r="I10">
            <v>52194</v>
          </cell>
          <cell r="K10">
            <v>55957</v>
          </cell>
          <cell r="M10">
            <v>52638</v>
          </cell>
          <cell r="N10">
            <v>-5.9313401361759888E-2</v>
          </cell>
        </row>
        <row r="11">
          <cell r="A11" t="str">
            <v>mar</v>
          </cell>
          <cell r="B11" t="str">
            <v>Marzo</v>
          </cell>
          <cell r="C11">
            <v>20252</v>
          </cell>
          <cell r="I11">
            <v>58354</v>
          </cell>
          <cell r="K11">
            <v>58643</v>
          </cell>
          <cell r="M11">
            <v>56752</v>
          </cell>
          <cell r="N11">
            <v>-3.2245962860017352E-2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42717</v>
          </cell>
          <cell r="K12">
            <v>46133</v>
          </cell>
          <cell r="M12">
            <v>47123</v>
          </cell>
          <cell r="N12">
            <v>2.1459692627836979E-2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42611</v>
          </cell>
          <cell r="K13">
            <v>38316</v>
          </cell>
          <cell r="M13">
            <v>45582</v>
          </cell>
          <cell r="N13">
            <v>0.18963357344190412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38639</v>
          </cell>
          <cell r="K14">
            <v>40074</v>
          </cell>
          <cell r="M14">
            <v>42497</v>
          </cell>
          <cell r="N14">
            <v>6.0463143185107482E-2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40407</v>
          </cell>
          <cell r="K15">
            <v>45242</v>
          </cell>
        </row>
        <row r="16">
          <cell r="A16" t="str">
            <v>ago</v>
          </cell>
          <cell r="B16" t="str">
            <v>Agosto</v>
          </cell>
          <cell r="C16">
            <v>15225</v>
          </cell>
          <cell r="I16">
            <v>43373</v>
          </cell>
          <cell r="K16">
            <v>42595</v>
          </cell>
        </row>
        <row r="17">
          <cell r="A17" t="str">
            <v>sep</v>
          </cell>
          <cell r="B17" t="str">
            <v>Septiembre</v>
          </cell>
          <cell r="C17">
            <v>14501</v>
          </cell>
          <cell r="I17">
            <v>40151</v>
          </cell>
          <cell r="K17">
            <v>43154</v>
          </cell>
        </row>
        <row r="18">
          <cell r="A18" t="str">
            <v>oct</v>
          </cell>
          <cell r="B18" t="str">
            <v>Octubre</v>
          </cell>
          <cell r="C18">
            <v>17308</v>
          </cell>
          <cell r="I18">
            <v>49321</v>
          </cell>
          <cell r="K18">
            <v>43124</v>
          </cell>
        </row>
        <row r="19">
          <cell r="A19" t="str">
            <v>nov</v>
          </cell>
          <cell r="B19" t="str">
            <v>Noviembre</v>
          </cell>
          <cell r="C19">
            <v>14807</v>
          </cell>
          <cell r="I19">
            <v>55991</v>
          </cell>
          <cell r="K19">
            <v>53169</v>
          </cell>
        </row>
        <row r="20">
          <cell r="A20" t="str">
            <v>dic</v>
          </cell>
          <cell r="B20" t="str">
            <v>Diciembre</v>
          </cell>
          <cell r="C20">
            <v>13546</v>
          </cell>
          <cell r="I20">
            <v>53126</v>
          </cell>
          <cell r="K20">
            <v>55215</v>
          </cell>
        </row>
        <row r="21">
          <cell r="A21" t="str">
            <v>Total</v>
          </cell>
          <cell r="C21">
            <v>216673</v>
          </cell>
          <cell r="I21">
            <v>576462</v>
          </cell>
          <cell r="K21">
            <v>584273</v>
          </cell>
          <cell r="M21">
            <v>301669</v>
          </cell>
          <cell r="N21">
            <v>-3.4794250001657367E-4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18094</v>
          </cell>
          <cell r="I31">
            <v>21636</v>
          </cell>
          <cell r="K31">
            <v>25181</v>
          </cell>
          <cell r="M31">
            <v>23120</v>
          </cell>
          <cell r="N31">
            <v>-8.1847424645566047E-2</v>
          </cell>
        </row>
        <row r="32">
          <cell r="B32" t="str">
            <v>Febrero</v>
          </cell>
          <cell r="C32">
            <v>23371</v>
          </cell>
          <cell r="I32">
            <v>23651</v>
          </cell>
          <cell r="K32">
            <v>24442</v>
          </cell>
          <cell r="M32">
            <v>23832</v>
          </cell>
          <cell r="N32">
            <v>-2.4957041158661375E-2</v>
          </cell>
        </row>
        <row r="33">
          <cell r="B33" t="str">
            <v>Marzo</v>
          </cell>
          <cell r="C33">
            <v>9500</v>
          </cell>
          <cell r="I33">
            <v>30146</v>
          </cell>
          <cell r="K33">
            <v>25658</v>
          </cell>
          <cell r="M33">
            <v>30942</v>
          </cell>
          <cell r="N33">
            <v>0.20593966793982377</v>
          </cell>
        </row>
        <row r="34">
          <cell r="B34" t="str">
            <v>Abril</v>
          </cell>
          <cell r="C34">
            <v>0</v>
          </cell>
          <cell r="I34">
            <v>25115</v>
          </cell>
          <cell r="K34">
            <v>22776</v>
          </cell>
          <cell r="M34">
            <v>26836</v>
          </cell>
          <cell r="N34">
            <v>0.17825781524411655</v>
          </cell>
        </row>
        <row r="35">
          <cell r="B35" t="str">
            <v>Mayo</v>
          </cell>
          <cell r="C35">
            <v>0</v>
          </cell>
          <cell r="I35">
            <v>28209</v>
          </cell>
          <cell r="K35">
            <v>24741</v>
          </cell>
          <cell r="M35">
            <v>30811</v>
          </cell>
          <cell r="N35">
            <v>0.24534174043086376</v>
          </cell>
        </row>
        <row r="36">
          <cell r="B36" t="str">
            <v>Junio</v>
          </cell>
          <cell r="C36">
            <v>0</v>
          </cell>
          <cell r="I36">
            <v>25871</v>
          </cell>
          <cell r="K36">
            <v>28215</v>
          </cell>
          <cell r="M36">
            <v>31150</v>
          </cell>
          <cell r="N36">
            <v>0.10402268297005146</v>
          </cell>
        </row>
        <row r="37">
          <cell r="B37" t="str">
            <v>Julio</v>
          </cell>
          <cell r="C37">
            <v>0</v>
          </cell>
          <cell r="I37">
            <v>25078</v>
          </cell>
          <cell r="K37">
            <v>30089</v>
          </cell>
        </row>
        <row r="38">
          <cell r="B38" t="str">
            <v>Agosto</v>
          </cell>
          <cell r="C38">
            <v>9653</v>
          </cell>
          <cell r="I38">
            <v>22168</v>
          </cell>
          <cell r="K38">
            <v>21698</v>
          </cell>
        </row>
        <row r="39">
          <cell r="B39" t="str">
            <v>Septiembre</v>
          </cell>
          <cell r="C39">
            <v>9944</v>
          </cell>
          <cell r="I39">
            <v>23087</v>
          </cell>
          <cell r="K39">
            <v>27092</v>
          </cell>
        </row>
        <row r="40">
          <cell r="B40" t="str">
            <v>Octubre</v>
          </cell>
          <cell r="C40">
            <v>12162</v>
          </cell>
          <cell r="I40">
            <v>28464</v>
          </cell>
          <cell r="K40">
            <v>24346</v>
          </cell>
        </row>
        <row r="41">
          <cell r="B41" t="str">
            <v>Noviembre</v>
          </cell>
          <cell r="C41">
            <v>9442</v>
          </cell>
          <cell r="I41">
            <v>26745</v>
          </cell>
          <cell r="K41">
            <v>29114</v>
          </cell>
        </row>
        <row r="42">
          <cell r="B42" t="str">
            <v>Diciembre</v>
          </cell>
          <cell r="C42">
            <v>7829</v>
          </cell>
          <cell r="I42">
            <v>22180</v>
          </cell>
          <cell r="K42">
            <v>25047</v>
          </cell>
        </row>
        <row r="43">
          <cell r="C43">
            <v>116562</v>
          </cell>
          <cell r="I43">
            <v>302350</v>
          </cell>
          <cell r="K43">
            <v>308399</v>
          </cell>
          <cell r="M43">
            <v>166691</v>
          </cell>
          <cell r="N43">
            <v>0.10381887652056454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9493</v>
          </cell>
          <cell r="I53">
            <v>11784</v>
          </cell>
          <cell r="K53">
            <v>14922</v>
          </cell>
          <cell r="M53">
            <v>14862</v>
          </cell>
          <cell r="N53">
            <v>-4.0209087253719744E-3</v>
          </cell>
        </row>
        <row r="54">
          <cell r="B54" t="str">
            <v>Febrero</v>
          </cell>
          <cell r="C54">
            <v>12705</v>
          </cell>
          <cell r="I54">
            <v>13893</v>
          </cell>
          <cell r="K54">
            <v>15680</v>
          </cell>
          <cell r="M54">
            <v>14169</v>
          </cell>
          <cell r="N54">
            <v>-9.636479591836733E-2</v>
          </cell>
        </row>
        <row r="55">
          <cell r="B55" t="str">
            <v>Marzo</v>
          </cell>
          <cell r="C55">
            <v>5294</v>
          </cell>
          <cell r="I55">
            <v>18087</v>
          </cell>
          <cell r="K55">
            <v>14870</v>
          </cell>
          <cell r="M55">
            <v>17196</v>
          </cell>
          <cell r="N55">
            <v>0.15642232683254886</v>
          </cell>
        </row>
        <row r="56">
          <cell r="B56" t="str">
            <v>Abril</v>
          </cell>
          <cell r="C56">
            <v>0</v>
          </cell>
          <cell r="I56">
            <v>14354</v>
          </cell>
          <cell r="K56">
            <v>13713</v>
          </cell>
          <cell r="M56">
            <v>14757</v>
          </cell>
          <cell r="N56">
            <v>7.613213738788005E-2</v>
          </cell>
        </row>
        <row r="57">
          <cell r="B57" t="str">
            <v>Mayo</v>
          </cell>
          <cell r="C57">
            <v>0</v>
          </cell>
          <cell r="I57">
            <v>16688</v>
          </cell>
          <cell r="K57">
            <v>14967</v>
          </cell>
          <cell r="M57">
            <v>15736</v>
          </cell>
          <cell r="N57">
            <v>5.13797020110911E-2</v>
          </cell>
        </row>
        <row r="58">
          <cell r="B58" t="str">
            <v>Junio</v>
          </cell>
          <cell r="C58">
            <v>0</v>
          </cell>
          <cell r="I58">
            <v>14668</v>
          </cell>
          <cell r="K58">
            <v>15572</v>
          </cell>
          <cell r="M58">
            <v>15923</v>
          </cell>
          <cell r="N58">
            <v>2.2540457230927347E-2</v>
          </cell>
        </row>
        <row r="59">
          <cell r="B59" t="str">
            <v>Julio</v>
          </cell>
          <cell r="C59">
            <v>0</v>
          </cell>
          <cell r="I59">
            <v>16466</v>
          </cell>
          <cell r="K59">
            <v>13056</v>
          </cell>
        </row>
        <row r="60">
          <cell r="B60" t="str">
            <v>Agosto</v>
          </cell>
          <cell r="C60">
            <v>7712</v>
          </cell>
          <cell r="I60">
            <v>13548</v>
          </cell>
          <cell r="K60">
            <v>9705</v>
          </cell>
        </row>
        <row r="61">
          <cell r="B61" t="str">
            <v>Septiembre</v>
          </cell>
          <cell r="C61">
            <v>7090</v>
          </cell>
          <cell r="I61">
            <v>15730</v>
          </cell>
          <cell r="K61">
            <v>13601</v>
          </cell>
        </row>
        <row r="62">
          <cell r="B62" t="str">
            <v>Octubre</v>
          </cell>
          <cell r="C62">
            <v>7680</v>
          </cell>
          <cell r="I62">
            <v>16623</v>
          </cell>
          <cell r="K62">
            <v>16019</v>
          </cell>
        </row>
        <row r="63">
          <cell r="B63" t="str">
            <v>Noviembre</v>
          </cell>
          <cell r="C63">
            <v>5836</v>
          </cell>
          <cell r="I63">
            <v>17852</v>
          </cell>
          <cell r="K63">
            <v>19160</v>
          </cell>
        </row>
        <row r="64">
          <cell r="B64" t="str">
            <v>Diciembre</v>
          </cell>
          <cell r="C64">
            <v>4463</v>
          </cell>
          <cell r="I64">
            <v>11703</v>
          </cell>
          <cell r="K64">
            <v>13225</v>
          </cell>
        </row>
        <row r="65">
          <cell r="C65">
            <v>71188</v>
          </cell>
          <cell r="I65">
            <v>181396</v>
          </cell>
          <cell r="K65">
            <v>174490</v>
          </cell>
          <cell r="M65">
            <v>92643</v>
          </cell>
          <cell r="N65">
            <v>3.2533101511301288E-2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8601</v>
          </cell>
          <cell r="I75">
            <v>9852</v>
          </cell>
          <cell r="K75">
            <v>10259</v>
          </cell>
          <cell r="M75">
            <v>8258</v>
          </cell>
          <cell r="N75">
            <v>-0.19504825031679496</v>
          </cell>
        </row>
        <row r="76">
          <cell r="B76" t="str">
            <v>Febrero</v>
          </cell>
          <cell r="C76">
            <v>10666</v>
          </cell>
          <cell r="I76">
            <v>9758</v>
          </cell>
          <cell r="K76">
            <v>8762</v>
          </cell>
          <cell r="M76">
            <v>9663</v>
          </cell>
          <cell r="N76">
            <v>0.10283040401734755</v>
          </cell>
        </row>
        <row r="77">
          <cell r="B77" t="str">
            <v>Marzo</v>
          </cell>
          <cell r="C77">
            <v>4206</v>
          </cell>
          <cell r="I77">
            <v>12059</v>
          </cell>
          <cell r="K77">
            <v>10788</v>
          </cell>
          <cell r="M77">
            <v>13746</v>
          </cell>
          <cell r="N77">
            <v>0.27419354838709675</v>
          </cell>
        </row>
        <row r="78">
          <cell r="B78" t="str">
            <v>Abril</v>
          </cell>
          <cell r="C78">
            <v>0</v>
          </cell>
          <cell r="I78">
            <v>10761</v>
          </cell>
          <cell r="K78">
            <v>9063</v>
          </cell>
          <cell r="M78">
            <v>12079</v>
          </cell>
          <cell r="N78">
            <v>0.33278163963367535</v>
          </cell>
        </row>
        <row r="79">
          <cell r="B79" t="str">
            <v>Mayo</v>
          </cell>
          <cell r="C79">
            <v>0</v>
          </cell>
          <cell r="I79">
            <v>11521</v>
          </cell>
          <cell r="K79">
            <v>9774</v>
          </cell>
          <cell r="M79">
            <v>15075</v>
          </cell>
          <cell r="N79">
            <v>0.5423572744014733</v>
          </cell>
        </row>
        <row r="80">
          <cell r="B80" t="str">
            <v>Junio</v>
          </cell>
          <cell r="C80">
            <v>0</v>
          </cell>
          <cell r="I80">
            <v>11203</v>
          </cell>
          <cell r="K80">
            <v>12643</v>
          </cell>
          <cell r="M80">
            <v>15227</v>
          </cell>
          <cell r="N80">
            <v>0.20438187139128372</v>
          </cell>
        </row>
        <row r="81">
          <cell r="B81" t="str">
            <v>Julio</v>
          </cell>
          <cell r="C81">
            <v>0</v>
          </cell>
          <cell r="I81">
            <v>8612</v>
          </cell>
          <cell r="K81">
            <v>17033</v>
          </cell>
        </row>
        <row r="82">
          <cell r="B82" t="str">
            <v>Agosto</v>
          </cell>
          <cell r="C82">
            <v>1941</v>
          </cell>
          <cell r="I82">
            <v>8620</v>
          </cell>
          <cell r="K82">
            <v>11993</v>
          </cell>
        </row>
        <row r="83">
          <cell r="B83" t="str">
            <v>Septiembre</v>
          </cell>
          <cell r="C83">
            <v>2854</v>
          </cell>
          <cell r="I83">
            <v>7357</v>
          </cell>
          <cell r="K83">
            <v>13491</v>
          </cell>
        </row>
        <row r="84">
          <cell r="B84" t="str">
            <v>Octubre</v>
          </cell>
          <cell r="C84">
            <v>4482</v>
          </cell>
          <cell r="I84">
            <v>11841</v>
          </cell>
          <cell r="K84">
            <v>8327</v>
          </cell>
        </row>
        <row r="85">
          <cell r="B85" t="str">
            <v>Noviembre</v>
          </cell>
          <cell r="C85">
            <v>3606</v>
          </cell>
          <cell r="I85">
            <v>8893</v>
          </cell>
          <cell r="K85">
            <v>9954</v>
          </cell>
        </row>
        <row r="86">
          <cell r="B86" t="str">
            <v>Diciembre</v>
          </cell>
          <cell r="C86">
            <v>3366</v>
          </cell>
          <cell r="I86">
            <v>10477</v>
          </cell>
          <cell r="K86">
            <v>11822</v>
          </cell>
        </row>
        <row r="87">
          <cell r="C87">
            <v>45374</v>
          </cell>
          <cell r="I87">
            <v>120954</v>
          </cell>
          <cell r="K87">
            <v>133909</v>
          </cell>
          <cell r="M87">
            <v>74048</v>
          </cell>
          <cell r="N87">
            <v>0.20817765014929268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28069</v>
          </cell>
          <cell r="I97">
            <v>37942</v>
          </cell>
          <cell r="K97">
            <v>37470</v>
          </cell>
          <cell r="M97">
            <v>33957</v>
          </cell>
          <cell r="N97">
            <v>-9.375500400320258E-2</v>
          </cell>
        </row>
        <row r="98">
          <cell r="B98" t="str">
            <v>Febrero</v>
          </cell>
          <cell r="C98">
            <v>28475</v>
          </cell>
          <cell r="I98">
            <v>28543</v>
          </cell>
          <cell r="K98">
            <v>31515</v>
          </cell>
          <cell r="M98">
            <v>28806</v>
          </cell>
          <cell r="N98">
            <v>-8.5959067110899623E-2</v>
          </cell>
        </row>
        <row r="99">
          <cell r="B99" t="str">
            <v>Marzo</v>
          </cell>
          <cell r="C99">
            <v>10752</v>
          </cell>
          <cell r="I99">
            <v>28208</v>
          </cell>
          <cell r="K99">
            <v>32985</v>
          </cell>
          <cell r="M99">
            <v>25810</v>
          </cell>
          <cell r="N99">
            <v>-0.21752311656813705</v>
          </cell>
        </row>
        <row r="100">
          <cell r="B100" t="str">
            <v>Abril</v>
          </cell>
          <cell r="C100">
            <v>0</v>
          </cell>
          <cell r="I100">
            <v>17602</v>
          </cell>
          <cell r="K100">
            <v>23357</v>
          </cell>
          <cell r="M100">
            <v>20287</v>
          </cell>
          <cell r="N100">
            <v>-0.13143811277133188</v>
          </cell>
        </row>
        <row r="101">
          <cell r="B101" t="str">
            <v>Mayo</v>
          </cell>
          <cell r="C101">
            <v>0</v>
          </cell>
          <cell r="I101">
            <v>14402</v>
          </cell>
          <cell r="K101">
            <v>13575</v>
          </cell>
          <cell r="M101">
            <v>14771</v>
          </cell>
          <cell r="N101">
            <v>8.8103130755064374E-2</v>
          </cell>
        </row>
        <row r="102">
          <cell r="B102" t="str">
            <v>Junio</v>
          </cell>
          <cell r="C102">
            <v>0</v>
          </cell>
          <cell r="I102">
            <v>12768</v>
          </cell>
          <cell r="K102">
            <v>11859</v>
          </cell>
          <cell r="M102">
            <v>11347</v>
          </cell>
          <cell r="N102">
            <v>-4.3173960704949832E-2</v>
          </cell>
        </row>
        <row r="103">
          <cell r="B103" t="str">
            <v>Julio</v>
          </cell>
          <cell r="C103">
            <v>0</v>
          </cell>
          <cell r="I103">
            <v>15329</v>
          </cell>
          <cell r="K103">
            <v>15153</v>
          </cell>
        </row>
        <row r="104">
          <cell r="B104" t="str">
            <v>Agosto</v>
          </cell>
          <cell r="C104">
            <v>5572</v>
          </cell>
          <cell r="I104">
            <v>21205</v>
          </cell>
          <cell r="K104">
            <v>20897</v>
          </cell>
        </row>
        <row r="105">
          <cell r="B105" t="str">
            <v>Septiembre</v>
          </cell>
          <cell r="C105">
            <v>4557</v>
          </cell>
          <cell r="I105">
            <v>17064</v>
          </cell>
          <cell r="K105">
            <v>16062</v>
          </cell>
        </row>
        <row r="106">
          <cell r="B106" t="str">
            <v>Octubre</v>
          </cell>
          <cell r="C106">
            <v>5146</v>
          </cell>
          <cell r="I106">
            <v>20857</v>
          </cell>
          <cell r="K106">
            <v>18778</v>
          </cell>
        </row>
        <row r="107">
          <cell r="B107" t="str">
            <v>Noviembre</v>
          </cell>
          <cell r="C107">
            <v>5365</v>
          </cell>
          <cell r="I107">
            <v>29246</v>
          </cell>
          <cell r="K107">
            <v>24055</v>
          </cell>
        </row>
        <row r="108">
          <cell r="B108" t="str">
            <v>Diciembre</v>
          </cell>
          <cell r="C108">
            <v>5717</v>
          </cell>
          <cell r="I108">
            <v>30946</v>
          </cell>
          <cell r="K108">
            <v>30168</v>
          </cell>
        </row>
        <row r="109">
          <cell r="C109">
            <v>100111</v>
          </cell>
          <cell r="I109">
            <v>274112</v>
          </cell>
          <cell r="K109">
            <v>275874</v>
          </cell>
          <cell r="M109">
            <v>134978</v>
          </cell>
          <cell r="N109">
            <v>-0.10468887842346497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4037</v>
          </cell>
          <cell r="I119">
            <v>5079</v>
          </cell>
          <cell r="K119">
            <v>5741</v>
          </cell>
          <cell r="M119">
            <v>5027</v>
          </cell>
          <cell r="N119">
            <v>-0.12436857690297853</v>
          </cell>
        </row>
        <row r="120">
          <cell r="B120" t="str">
            <v>Febrero</v>
          </cell>
          <cell r="C120">
            <v>3425</v>
          </cell>
          <cell r="I120">
            <v>3403</v>
          </cell>
          <cell r="K120">
            <v>4850</v>
          </cell>
          <cell r="M120">
            <v>3993</v>
          </cell>
          <cell r="N120">
            <v>-0.17670103092783507</v>
          </cell>
        </row>
        <row r="121">
          <cell r="B121" t="str">
            <v>Marzo</v>
          </cell>
          <cell r="C121">
            <v>1454</v>
          </cell>
          <cell r="I121">
            <v>3286</v>
          </cell>
          <cell r="K121">
            <v>4425</v>
          </cell>
          <cell r="M121">
            <v>2634</v>
          </cell>
          <cell r="N121">
            <v>-0.40474576271186435</v>
          </cell>
        </row>
        <row r="122">
          <cell r="B122" t="str">
            <v>Abril</v>
          </cell>
          <cell r="C122">
            <v>0</v>
          </cell>
          <cell r="I122">
            <v>2023</v>
          </cell>
          <cell r="K122">
            <v>3860</v>
          </cell>
          <cell r="M122">
            <v>2256</v>
          </cell>
          <cell r="N122">
            <v>-0.41554404145077717</v>
          </cell>
        </row>
        <row r="123">
          <cell r="B123" t="str">
            <v>Mayo</v>
          </cell>
          <cell r="C123">
            <v>0</v>
          </cell>
          <cell r="I123">
            <v>1553</v>
          </cell>
          <cell r="K123">
            <v>1323</v>
          </cell>
          <cell r="M123">
            <v>1409</v>
          </cell>
          <cell r="N123">
            <v>6.5003779289493524E-2</v>
          </cell>
        </row>
        <row r="124">
          <cell r="B124" t="str">
            <v>Junio</v>
          </cell>
          <cell r="C124">
            <v>0</v>
          </cell>
          <cell r="I124">
            <v>1777</v>
          </cell>
          <cell r="K124">
            <v>1481</v>
          </cell>
          <cell r="M124">
            <v>1064</v>
          </cell>
          <cell r="N124">
            <v>-0.28156650911546255</v>
          </cell>
        </row>
        <row r="125">
          <cell r="B125" t="str">
            <v>Julio</v>
          </cell>
          <cell r="C125">
            <v>0</v>
          </cell>
          <cell r="I125">
            <v>1965</v>
          </cell>
          <cell r="K125">
            <v>1886</v>
          </cell>
        </row>
        <row r="126">
          <cell r="B126" t="str">
            <v>Agosto</v>
          </cell>
          <cell r="C126">
            <v>231</v>
          </cell>
          <cell r="I126">
            <v>4366</v>
          </cell>
          <cell r="K126">
            <v>2083</v>
          </cell>
        </row>
        <row r="127">
          <cell r="B127" t="str">
            <v>Septiembre</v>
          </cell>
          <cell r="C127">
            <v>271</v>
          </cell>
          <cell r="I127">
            <v>4909</v>
          </cell>
          <cell r="K127">
            <v>2363</v>
          </cell>
        </row>
        <row r="128">
          <cell r="B128" t="str">
            <v>Octubre</v>
          </cell>
          <cell r="C128">
            <v>273</v>
          </cell>
          <cell r="I128">
            <v>4936</v>
          </cell>
          <cell r="K128">
            <v>1826</v>
          </cell>
        </row>
        <row r="129">
          <cell r="B129" t="str">
            <v>Noviembre</v>
          </cell>
          <cell r="C129">
            <v>586</v>
          </cell>
          <cell r="I129">
            <v>3283</v>
          </cell>
          <cell r="K129">
            <v>2998</v>
          </cell>
        </row>
        <row r="130">
          <cell r="B130" t="str">
            <v>Diciembre</v>
          </cell>
          <cell r="C130">
            <v>669</v>
          </cell>
          <cell r="I130">
            <v>3687</v>
          </cell>
          <cell r="K130">
            <v>3685</v>
          </cell>
        </row>
        <row r="131">
          <cell r="C131">
            <v>11431</v>
          </cell>
          <cell r="I131">
            <v>40267</v>
          </cell>
          <cell r="K131">
            <v>36521</v>
          </cell>
          <cell r="M131">
            <v>16383</v>
          </cell>
          <cell r="N131">
            <v>-0.24432656826568266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4131</v>
          </cell>
          <cell r="I141">
            <v>6542</v>
          </cell>
          <cell r="K141">
            <v>6067</v>
          </cell>
          <cell r="M141">
            <v>6090</v>
          </cell>
          <cell r="N141">
            <v>3.791000494478336E-3</v>
          </cell>
        </row>
        <row r="142">
          <cell r="B142" t="str">
            <v>Febrero</v>
          </cell>
          <cell r="C142">
            <v>3220</v>
          </cell>
          <cell r="I142">
            <v>4664</v>
          </cell>
          <cell r="K142">
            <v>4561</v>
          </cell>
          <cell r="M142">
            <v>4794</v>
          </cell>
          <cell r="N142">
            <v>5.1085288313966304E-2</v>
          </cell>
        </row>
        <row r="143">
          <cell r="B143" t="str">
            <v>Marzo</v>
          </cell>
          <cell r="C143">
            <v>1575</v>
          </cell>
          <cell r="I143">
            <v>5403</v>
          </cell>
          <cell r="K143">
            <v>5795</v>
          </cell>
          <cell r="M143">
            <v>4786</v>
          </cell>
          <cell r="N143">
            <v>-0.17411561691113031</v>
          </cell>
        </row>
        <row r="144">
          <cell r="B144" t="str">
            <v>Abril</v>
          </cell>
          <cell r="C144">
            <v>0</v>
          </cell>
          <cell r="I144">
            <v>3248</v>
          </cell>
          <cell r="K144">
            <v>3013</v>
          </cell>
          <cell r="M144">
            <v>3430</v>
          </cell>
          <cell r="N144">
            <v>0.13840026551609697</v>
          </cell>
        </row>
        <row r="145">
          <cell r="B145" t="str">
            <v>Mayo</v>
          </cell>
          <cell r="C145">
            <v>0</v>
          </cell>
          <cell r="I145">
            <v>1617</v>
          </cell>
          <cell r="K145">
            <v>1644</v>
          </cell>
          <cell r="M145">
            <v>1465</v>
          </cell>
          <cell r="N145">
            <v>-0.10888077858880774</v>
          </cell>
        </row>
        <row r="146">
          <cell r="B146" t="str">
            <v>Junio</v>
          </cell>
          <cell r="C146">
            <v>0</v>
          </cell>
          <cell r="I146">
            <v>1064</v>
          </cell>
          <cell r="K146">
            <v>1312</v>
          </cell>
          <cell r="M146">
            <v>1070</v>
          </cell>
          <cell r="N146">
            <v>-0.18445121951219512</v>
          </cell>
        </row>
        <row r="147">
          <cell r="B147" t="str">
            <v>Julio</v>
          </cell>
          <cell r="C147">
            <v>0</v>
          </cell>
          <cell r="I147">
            <v>1913</v>
          </cell>
          <cell r="K147">
            <v>1547</v>
          </cell>
        </row>
        <row r="148">
          <cell r="B148" t="str">
            <v>Agosto</v>
          </cell>
          <cell r="C148">
            <v>423</v>
          </cell>
          <cell r="I148">
            <v>2985</v>
          </cell>
          <cell r="K148">
            <v>2860</v>
          </cell>
        </row>
        <row r="149">
          <cell r="B149" t="str">
            <v>Septiembre</v>
          </cell>
          <cell r="C149">
            <v>265</v>
          </cell>
          <cell r="I149">
            <v>2184</v>
          </cell>
          <cell r="K149">
            <v>2212</v>
          </cell>
        </row>
        <row r="150">
          <cell r="B150" t="str">
            <v>Octubre</v>
          </cell>
          <cell r="C150">
            <v>260</v>
          </cell>
          <cell r="I150">
            <v>3162</v>
          </cell>
          <cell r="K150">
            <v>3189</v>
          </cell>
        </row>
        <row r="151">
          <cell r="B151" t="str">
            <v>Noviembre</v>
          </cell>
          <cell r="C151">
            <v>688</v>
          </cell>
          <cell r="I151">
            <v>4616</v>
          </cell>
          <cell r="K151">
            <v>4412</v>
          </cell>
        </row>
        <row r="152">
          <cell r="B152" t="str">
            <v>Diciembre</v>
          </cell>
          <cell r="C152">
            <v>611</v>
          </cell>
          <cell r="I152">
            <v>6047</v>
          </cell>
          <cell r="K152">
            <v>5549</v>
          </cell>
        </row>
        <row r="153">
          <cell r="C153">
            <v>11548</v>
          </cell>
          <cell r="I153">
            <v>43445</v>
          </cell>
          <cell r="K153">
            <v>42161</v>
          </cell>
          <cell r="M153">
            <v>21635</v>
          </cell>
          <cell r="N153">
            <v>-3.3806716684530169E-2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1856</v>
          </cell>
          <cell r="I163">
            <v>3344</v>
          </cell>
          <cell r="K163">
            <v>2895</v>
          </cell>
          <cell r="M163">
            <v>2278</v>
          </cell>
          <cell r="N163">
            <v>-0.21312607944732298</v>
          </cell>
        </row>
        <row r="164">
          <cell r="B164" t="str">
            <v>Febrero</v>
          </cell>
          <cell r="C164">
            <v>2151</v>
          </cell>
          <cell r="I164">
            <v>2356</v>
          </cell>
          <cell r="K164">
            <v>2461</v>
          </cell>
          <cell r="M164">
            <v>2576</v>
          </cell>
          <cell r="N164">
            <v>4.6728971962616717E-2</v>
          </cell>
        </row>
        <row r="165">
          <cell r="B165" t="str">
            <v>Marzo</v>
          </cell>
          <cell r="C165">
            <v>911</v>
          </cell>
          <cell r="I165">
            <v>2785</v>
          </cell>
          <cell r="K165">
            <v>2820</v>
          </cell>
          <cell r="M165">
            <v>1872</v>
          </cell>
          <cell r="N165">
            <v>-0.33617021276595749</v>
          </cell>
        </row>
        <row r="166">
          <cell r="B166" t="str">
            <v>Abril</v>
          </cell>
          <cell r="C166">
            <v>0</v>
          </cell>
          <cell r="I166">
            <v>1759</v>
          </cell>
          <cell r="K166">
            <v>1879</v>
          </cell>
          <cell r="M166">
            <v>1696</v>
          </cell>
          <cell r="N166">
            <v>-9.739222990952634E-2</v>
          </cell>
        </row>
        <row r="167">
          <cell r="B167" t="str">
            <v>Mayo</v>
          </cell>
          <cell r="C167">
            <v>0</v>
          </cell>
          <cell r="I167">
            <v>2014</v>
          </cell>
          <cell r="K167">
            <v>1952</v>
          </cell>
          <cell r="M167">
            <v>1563</v>
          </cell>
          <cell r="N167">
            <v>-0.19928278688524592</v>
          </cell>
        </row>
        <row r="168">
          <cell r="B168" t="str">
            <v>Junio</v>
          </cell>
          <cell r="C168">
            <v>0</v>
          </cell>
          <cell r="I168">
            <v>1678</v>
          </cell>
          <cell r="K168">
            <v>905</v>
          </cell>
          <cell r="M168">
            <v>923</v>
          </cell>
          <cell r="N168">
            <v>1.9889502762430844E-2</v>
          </cell>
        </row>
        <row r="169">
          <cell r="B169" t="str">
            <v>Julio</v>
          </cell>
          <cell r="C169">
            <v>0</v>
          </cell>
          <cell r="I169">
            <v>1543</v>
          </cell>
          <cell r="K169">
            <v>1293</v>
          </cell>
        </row>
        <row r="170">
          <cell r="B170" t="str">
            <v>Agosto</v>
          </cell>
          <cell r="C170">
            <v>432</v>
          </cell>
          <cell r="I170">
            <v>3093</v>
          </cell>
          <cell r="K170">
            <v>3962</v>
          </cell>
        </row>
        <row r="171">
          <cell r="B171" t="str">
            <v>Septiembre</v>
          </cell>
          <cell r="C171">
            <v>212</v>
          </cell>
          <cell r="I171">
            <v>1358</v>
          </cell>
          <cell r="K171">
            <v>2078</v>
          </cell>
        </row>
        <row r="172">
          <cell r="B172" t="str">
            <v>Octubre</v>
          </cell>
          <cell r="C172">
            <v>349</v>
          </cell>
          <cell r="I172">
            <v>1685</v>
          </cell>
          <cell r="K172">
            <v>1740</v>
          </cell>
        </row>
        <row r="173">
          <cell r="B173" t="str">
            <v>Noviembre</v>
          </cell>
          <cell r="C173">
            <v>204</v>
          </cell>
          <cell r="I173">
            <v>2852</v>
          </cell>
          <cell r="K173">
            <v>2022</v>
          </cell>
        </row>
        <row r="174">
          <cell r="B174" t="str">
            <v>Diciembre</v>
          </cell>
          <cell r="C174">
            <v>597</v>
          </cell>
          <cell r="I174">
            <v>2270</v>
          </cell>
          <cell r="K174">
            <v>2368</v>
          </cell>
        </row>
        <row r="175">
          <cell r="C175">
            <v>7014</v>
          </cell>
          <cell r="I175">
            <v>26737</v>
          </cell>
          <cell r="K175">
            <v>26375</v>
          </cell>
          <cell r="M175">
            <v>10908</v>
          </cell>
          <cell r="N175">
            <v>-0.15520446096654272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529</v>
          </cell>
          <cell r="I185">
            <v>618</v>
          </cell>
          <cell r="K185">
            <v>796</v>
          </cell>
          <cell r="M185">
            <v>915</v>
          </cell>
          <cell r="N185">
            <v>0.14949748743718594</v>
          </cell>
        </row>
        <row r="186">
          <cell r="B186" t="str">
            <v>Febrero</v>
          </cell>
          <cell r="C186">
            <v>333</v>
          </cell>
          <cell r="I186">
            <v>515</v>
          </cell>
          <cell r="K186">
            <v>580</v>
          </cell>
          <cell r="M186">
            <v>590</v>
          </cell>
          <cell r="N186">
            <v>1.7241379310344751E-2</v>
          </cell>
        </row>
        <row r="187">
          <cell r="B187" t="str">
            <v>Marzo</v>
          </cell>
          <cell r="C187">
            <v>258</v>
          </cell>
          <cell r="I187">
            <v>852</v>
          </cell>
          <cell r="K187">
            <v>529</v>
          </cell>
          <cell r="M187">
            <v>411</v>
          </cell>
          <cell r="N187">
            <v>-0.22306238185255201</v>
          </cell>
        </row>
        <row r="188">
          <cell r="B188" t="str">
            <v>Abril</v>
          </cell>
          <cell r="C188">
            <v>0</v>
          </cell>
          <cell r="I188">
            <v>425</v>
          </cell>
          <cell r="K188">
            <v>432</v>
          </cell>
          <cell r="M188">
            <v>296</v>
          </cell>
          <cell r="N188">
            <v>-0.31481481481481477</v>
          </cell>
        </row>
        <row r="189">
          <cell r="B189" t="str">
            <v>Mayo</v>
          </cell>
          <cell r="C189">
            <v>0</v>
          </cell>
          <cell r="I189">
            <v>258</v>
          </cell>
          <cell r="K189">
            <v>367</v>
          </cell>
          <cell r="M189">
            <v>397</v>
          </cell>
          <cell r="N189">
            <v>8.1743869209809361E-2</v>
          </cell>
        </row>
        <row r="190">
          <cell r="B190" t="str">
            <v>junio</v>
          </cell>
          <cell r="C190">
            <v>0</v>
          </cell>
          <cell r="I190">
            <v>221</v>
          </cell>
          <cell r="K190">
            <v>272</v>
          </cell>
          <cell r="M190">
            <v>281</v>
          </cell>
          <cell r="N190">
            <v>3.3088235294117752E-2</v>
          </cell>
        </row>
        <row r="191">
          <cell r="B191" t="str">
            <v>Julio</v>
          </cell>
          <cell r="C191">
            <v>0</v>
          </cell>
          <cell r="I191">
            <v>344</v>
          </cell>
          <cell r="K191">
            <v>325</v>
          </cell>
        </row>
        <row r="192">
          <cell r="B192" t="str">
            <v>Agosto</v>
          </cell>
          <cell r="C192">
            <v>126</v>
          </cell>
          <cell r="I192">
            <v>416</v>
          </cell>
          <cell r="K192">
            <v>463</v>
          </cell>
        </row>
        <row r="193">
          <cell r="B193" t="str">
            <v>Septiembre</v>
          </cell>
          <cell r="C193">
            <v>140</v>
          </cell>
          <cell r="I193">
            <v>288</v>
          </cell>
          <cell r="K193">
            <v>439</v>
          </cell>
        </row>
        <row r="194">
          <cell r="B194" t="str">
            <v>Octubre</v>
          </cell>
          <cell r="C194">
            <v>131</v>
          </cell>
          <cell r="I194">
            <v>386</v>
          </cell>
          <cell r="K194">
            <v>369</v>
          </cell>
        </row>
        <row r="195">
          <cell r="B195" t="str">
            <v>Noviembre</v>
          </cell>
          <cell r="C195">
            <v>98</v>
          </cell>
          <cell r="I195">
            <v>961</v>
          </cell>
          <cell r="K195">
            <v>532</v>
          </cell>
        </row>
        <row r="196">
          <cell r="B196" t="str">
            <v>Diciembre</v>
          </cell>
          <cell r="C196">
            <v>193</v>
          </cell>
          <cell r="I196">
            <v>674</v>
          </cell>
          <cell r="K196">
            <v>812</v>
          </cell>
        </row>
        <row r="197">
          <cell r="C197">
            <v>1919</v>
          </cell>
          <cell r="I197">
            <v>5958</v>
          </cell>
          <cell r="K197">
            <v>5916</v>
          </cell>
          <cell r="M197">
            <v>2890</v>
          </cell>
          <cell r="N197">
            <v>-2.8897849462365621E-2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661</v>
          </cell>
          <cell r="I207">
            <v>839</v>
          </cell>
          <cell r="K207">
            <v>913</v>
          </cell>
          <cell r="M207">
            <v>1114</v>
          </cell>
          <cell r="N207">
            <v>0.22015334063526826</v>
          </cell>
        </row>
        <row r="208">
          <cell r="B208" t="str">
            <v>Febrero</v>
          </cell>
          <cell r="C208">
            <v>450</v>
          </cell>
          <cell r="I208">
            <v>647</v>
          </cell>
          <cell r="K208">
            <v>794</v>
          </cell>
          <cell r="M208">
            <v>881</v>
          </cell>
          <cell r="N208">
            <v>0.10957178841309823</v>
          </cell>
        </row>
        <row r="209">
          <cell r="B209" t="str">
            <v>Marzo</v>
          </cell>
          <cell r="C209">
            <v>200</v>
          </cell>
          <cell r="I209">
            <v>645</v>
          </cell>
          <cell r="K209">
            <v>658</v>
          </cell>
          <cell r="M209">
            <v>653</v>
          </cell>
          <cell r="N209">
            <v>-7.5987841945288626E-3</v>
          </cell>
        </row>
        <row r="210">
          <cell r="B210" t="str">
            <v>Abril</v>
          </cell>
          <cell r="C210">
            <v>0</v>
          </cell>
          <cell r="I210">
            <v>482</v>
          </cell>
          <cell r="K210">
            <v>538</v>
          </cell>
          <cell r="M210">
            <v>382</v>
          </cell>
          <cell r="N210">
            <v>-0.28996282527881045</v>
          </cell>
        </row>
        <row r="211">
          <cell r="B211" t="str">
            <v>Mayo</v>
          </cell>
          <cell r="C211">
            <v>0</v>
          </cell>
          <cell r="I211">
            <v>431</v>
          </cell>
          <cell r="K211">
            <v>534</v>
          </cell>
          <cell r="M211">
            <v>431</v>
          </cell>
          <cell r="N211">
            <v>-0.19288389513108617</v>
          </cell>
        </row>
        <row r="212">
          <cell r="B212" t="str">
            <v>Junio</v>
          </cell>
          <cell r="C212">
            <v>0</v>
          </cell>
          <cell r="I212">
            <v>225</v>
          </cell>
          <cell r="K212">
            <v>267</v>
          </cell>
          <cell r="M212">
            <v>360</v>
          </cell>
          <cell r="N212">
            <v>0.348314606741573</v>
          </cell>
        </row>
        <row r="213">
          <cell r="B213" t="str">
            <v>Julio</v>
          </cell>
          <cell r="C213">
            <v>0</v>
          </cell>
          <cell r="I213">
            <v>569</v>
          </cell>
          <cell r="K213">
            <v>431</v>
          </cell>
        </row>
        <row r="214">
          <cell r="B214" t="str">
            <v>Agosto</v>
          </cell>
          <cell r="C214">
            <v>77</v>
          </cell>
          <cell r="I214">
            <v>720</v>
          </cell>
          <cell r="K214">
            <v>977</v>
          </cell>
        </row>
        <row r="215">
          <cell r="B215" t="str">
            <v>Septiembre</v>
          </cell>
          <cell r="C215">
            <v>29</v>
          </cell>
          <cell r="I215">
            <v>576</v>
          </cell>
          <cell r="K215">
            <v>351</v>
          </cell>
        </row>
        <row r="216">
          <cell r="B216" t="str">
            <v>Octubre</v>
          </cell>
          <cell r="C216">
            <v>47</v>
          </cell>
          <cell r="I216">
            <v>441</v>
          </cell>
          <cell r="K216">
            <v>517</v>
          </cell>
        </row>
        <row r="217">
          <cell r="B217" t="str">
            <v>Noviembre</v>
          </cell>
          <cell r="C217">
            <v>129</v>
          </cell>
          <cell r="I217">
            <v>827</v>
          </cell>
          <cell r="K217">
            <v>704</v>
          </cell>
        </row>
        <row r="218">
          <cell r="B218" t="str">
            <v>Diciembre</v>
          </cell>
          <cell r="C218">
            <v>101</v>
          </cell>
          <cell r="I218">
            <v>981</v>
          </cell>
          <cell r="K218">
            <v>744</v>
          </cell>
        </row>
        <row r="219">
          <cell r="C219">
            <v>1882</v>
          </cell>
          <cell r="I219">
            <v>7383</v>
          </cell>
          <cell r="K219">
            <v>7428</v>
          </cell>
          <cell r="M219">
            <v>3821</v>
          </cell>
          <cell r="N219">
            <v>3.1587473002159916E-2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738</v>
          </cell>
          <cell r="I229">
            <v>531</v>
          </cell>
          <cell r="K229">
            <v>839</v>
          </cell>
          <cell r="M229">
            <v>555</v>
          </cell>
          <cell r="N229">
            <v>-0.33849821215733011</v>
          </cell>
        </row>
        <row r="230">
          <cell r="B230" t="str">
            <v>Febrero</v>
          </cell>
          <cell r="C230">
            <v>520</v>
          </cell>
          <cell r="I230">
            <v>389</v>
          </cell>
          <cell r="K230">
            <v>667</v>
          </cell>
          <cell r="M230">
            <v>428</v>
          </cell>
          <cell r="N230">
            <v>-0.35832083958020988</v>
          </cell>
        </row>
        <row r="231">
          <cell r="B231" t="str">
            <v>Marzo</v>
          </cell>
          <cell r="C231">
            <v>322</v>
          </cell>
          <cell r="I231">
            <v>538</v>
          </cell>
          <cell r="K231">
            <v>523</v>
          </cell>
          <cell r="M231">
            <v>403</v>
          </cell>
          <cell r="N231">
            <v>-0.22944550669216057</v>
          </cell>
        </row>
        <row r="232">
          <cell r="B232" t="str">
            <v>Abril</v>
          </cell>
          <cell r="C232">
            <v>0</v>
          </cell>
          <cell r="I232">
            <v>210</v>
          </cell>
          <cell r="K232">
            <v>220</v>
          </cell>
          <cell r="M232">
            <v>184</v>
          </cell>
          <cell r="N232">
            <v>-0.16363636363636369</v>
          </cell>
        </row>
        <row r="233">
          <cell r="B233" t="str">
            <v>Mayo</v>
          </cell>
          <cell r="C233">
            <v>0</v>
          </cell>
          <cell r="I233">
            <v>51</v>
          </cell>
          <cell r="K233">
            <v>37</v>
          </cell>
          <cell r="M233">
            <v>24</v>
          </cell>
          <cell r="N233">
            <v>-0.35135135135135132</v>
          </cell>
        </row>
        <row r="234">
          <cell r="B234" t="str">
            <v>Junio</v>
          </cell>
          <cell r="C234">
            <v>0</v>
          </cell>
          <cell r="I234">
            <v>162</v>
          </cell>
          <cell r="K234">
            <v>228</v>
          </cell>
          <cell r="M234">
            <v>75</v>
          </cell>
          <cell r="N234">
            <v>-0.67105263157894735</v>
          </cell>
        </row>
        <row r="235">
          <cell r="B235" t="str">
            <v>Julio</v>
          </cell>
          <cell r="C235">
            <v>0</v>
          </cell>
          <cell r="I235">
            <v>144</v>
          </cell>
          <cell r="K235">
            <v>319</v>
          </cell>
        </row>
        <row r="236">
          <cell r="B236" t="str">
            <v>Agosto</v>
          </cell>
          <cell r="C236">
            <v>11</v>
          </cell>
          <cell r="I236">
            <v>234</v>
          </cell>
          <cell r="K236">
            <v>102</v>
          </cell>
        </row>
        <row r="237">
          <cell r="B237" t="str">
            <v>Septiembre</v>
          </cell>
          <cell r="C237">
            <v>0</v>
          </cell>
          <cell r="I237">
            <v>136</v>
          </cell>
          <cell r="K237">
            <v>55</v>
          </cell>
        </row>
        <row r="238">
          <cell r="B238" t="str">
            <v>Octubre</v>
          </cell>
          <cell r="C238">
            <v>45</v>
          </cell>
          <cell r="I238">
            <v>223</v>
          </cell>
          <cell r="K238">
            <v>251</v>
          </cell>
        </row>
        <row r="239">
          <cell r="B239" t="str">
            <v>Noviembre</v>
          </cell>
          <cell r="C239">
            <v>18</v>
          </cell>
          <cell r="I239">
            <v>445</v>
          </cell>
          <cell r="K239">
            <v>252</v>
          </cell>
        </row>
        <row r="240">
          <cell r="B240" t="str">
            <v>Diciembre</v>
          </cell>
          <cell r="C240">
            <v>13</v>
          </cell>
          <cell r="I240">
            <v>442</v>
          </cell>
          <cell r="K240">
            <v>377</v>
          </cell>
        </row>
        <row r="241">
          <cell r="C241">
            <v>1701</v>
          </cell>
          <cell r="I241">
            <v>3505</v>
          </cell>
          <cell r="K241">
            <v>3870</v>
          </cell>
          <cell r="M241">
            <v>1669</v>
          </cell>
          <cell r="N241">
            <v>-0.3361177406523469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814</v>
          </cell>
          <cell r="I255">
            <v>1003</v>
          </cell>
          <cell r="K255">
            <v>905</v>
          </cell>
          <cell r="M255">
            <v>985</v>
          </cell>
          <cell r="N255">
            <v>8.8397790055248615E-2</v>
          </cell>
        </row>
        <row r="256">
          <cell r="B256" t="str">
            <v>Febrero</v>
          </cell>
          <cell r="C256">
            <v>745</v>
          </cell>
          <cell r="I256">
            <v>608</v>
          </cell>
          <cell r="K256">
            <v>788</v>
          </cell>
          <cell r="M256">
            <v>653</v>
          </cell>
          <cell r="N256">
            <v>-0.17131979695431476</v>
          </cell>
        </row>
        <row r="257">
          <cell r="B257" t="str">
            <v>Marzo</v>
          </cell>
          <cell r="C257">
            <v>339</v>
          </cell>
          <cell r="I257">
            <v>626</v>
          </cell>
          <cell r="K257">
            <v>694</v>
          </cell>
          <cell r="M257">
            <v>528</v>
          </cell>
          <cell r="N257">
            <v>-0.23919308357348701</v>
          </cell>
        </row>
        <row r="258">
          <cell r="B258" t="str">
            <v>Abril</v>
          </cell>
          <cell r="C258">
            <v>0</v>
          </cell>
          <cell r="I258">
            <v>411</v>
          </cell>
          <cell r="K258">
            <v>581</v>
          </cell>
          <cell r="M258">
            <v>256</v>
          </cell>
          <cell r="N258">
            <v>-0.55938037865748713</v>
          </cell>
        </row>
        <row r="259">
          <cell r="B259" t="str">
            <v>Mayo</v>
          </cell>
          <cell r="C259">
            <v>0</v>
          </cell>
          <cell r="I259">
            <v>95</v>
          </cell>
          <cell r="K259">
            <v>78</v>
          </cell>
          <cell r="M259">
            <v>122</v>
          </cell>
          <cell r="N259">
            <v>0.5641025641025641</v>
          </cell>
        </row>
        <row r="260">
          <cell r="B260" t="str">
            <v>Junio</v>
          </cell>
          <cell r="C260">
            <v>0</v>
          </cell>
          <cell r="I260">
            <v>78</v>
          </cell>
          <cell r="K260">
            <v>57</v>
          </cell>
          <cell r="M260">
            <v>74</v>
          </cell>
          <cell r="N260">
            <v>0.29824561403508776</v>
          </cell>
        </row>
        <row r="261">
          <cell r="B261" t="str">
            <v>Julio</v>
          </cell>
          <cell r="C261">
            <v>0</v>
          </cell>
          <cell r="I261">
            <v>141</v>
          </cell>
          <cell r="K261">
            <v>175</v>
          </cell>
        </row>
        <row r="262">
          <cell r="B262" t="str">
            <v>Agosto</v>
          </cell>
          <cell r="C262">
            <v>24</v>
          </cell>
          <cell r="I262">
            <v>102</v>
          </cell>
          <cell r="K262">
            <v>168</v>
          </cell>
        </row>
        <row r="263">
          <cell r="B263" t="str">
            <v>Septiembre</v>
          </cell>
          <cell r="C263">
            <v>63</v>
          </cell>
          <cell r="I263">
            <v>105</v>
          </cell>
          <cell r="K263">
            <v>48</v>
          </cell>
        </row>
        <row r="264">
          <cell r="B264" t="str">
            <v>Octubre</v>
          </cell>
          <cell r="C264">
            <v>33</v>
          </cell>
          <cell r="I264">
            <v>452</v>
          </cell>
          <cell r="K264">
            <v>379</v>
          </cell>
        </row>
        <row r="265">
          <cell r="B265" t="str">
            <v>Noviembre</v>
          </cell>
          <cell r="C265">
            <v>49</v>
          </cell>
          <cell r="I265">
            <v>635</v>
          </cell>
          <cell r="K265">
            <v>655</v>
          </cell>
        </row>
        <row r="266">
          <cell r="B266" t="str">
            <v>Diciembre</v>
          </cell>
          <cell r="C266">
            <v>47</v>
          </cell>
          <cell r="I266">
            <v>656</v>
          </cell>
          <cell r="K266">
            <v>889</v>
          </cell>
        </row>
        <row r="267">
          <cell r="C267">
            <v>2155</v>
          </cell>
          <cell r="I267">
            <v>4912</v>
          </cell>
          <cell r="K267">
            <v>5417</v>
          </cell>
          <cell r="M267">
            <v>2618</v>
          </cell>
          <cell r="N267">
            <v>-0.15630035449564939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46163</v>
          </cell>
          <cell r="I9">
            <v>59578</v>
          </cell>
          <cell r="K9">
            <v>62651</v>
          </cell>
          <cell r="M9">
            <v>57077</v>
          </cell>
          <cell r="N9">
            <v>-8.8969050773331615E-2</v>
          </cell>
        </row>
        <row r="10">
          <cell r="A10" t="str">
            <v>feb</v>
          </cell>
          <cell r="B10" t="str">
            <v>Febrero</v>
          </cell>
          <cell r="C10">
            <v>51846</v>
          </cell>
          <cell r="I10">
            <v>52194</v>
          </cell>
          <cell r="K10">
            <v>55957</v>
          </cell>
          <cell r="M10">
            <v>52638</v>
          </cell>
          <cell r="N10">
            <v>-5.9313401361759888E-2</v>
          </cell>
        </row>
        <row r="11">
          <cell r="A11" t="str">
            <v>mar</v>
          </cell>
          <cell r="B11" t="str">
            <v>Marzo</v>
          </cell>
          <cell r="C11">
            <v>20252</v>
          </cell>
          <cell r="I11">
            <v>58354</v>
          </cell>
          <cell r="K11">
            <v>58643</v>
          </cell>
          <cell r="M11">
            <v>56752</v>
          </cell>
          <cell r="N11">
            <v>-3.2245962860017352E-2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42717</v>
          </cell>
          <cell r="K12">
            <v>46133</v>
          </cell>
          <cell r="M12">
            <v>47123</v>
          </cell>
          <cell r="N12">
            <v>2.1459692627836979E-2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42611</v>
          </cell>
          <cell r="K13">
            <v>38316</v>
          </cell>
          <cell r="M13">
            <v>45582</v>
          </cell>
          <cell r="N13">
            <v>0.18963357344190412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38639</v>
          </cell>
          <cell r="K14">
            <v>40074</v>
          </cell>
          <cell r="M14">
            <v>42497</v>
          </cell>
          <cell r="N14">
            <v>6.0463143185107482E-2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40407</v>
          </cell>
          <cell r="K15">
            <v>45242</v>
          </cell>
        </row>
        <row r="16">
          <cell r="A16" t="str">
            <v>ago</v>
          </cell>
          <cell r="B16" t="str">
            <v>Agosto</v>
          </cell>
          <cell r="C16">
            <v>15225</v>
          </cell>
          <cell r="I16">
            <v>43373</v>
          </cell>
          <cell r="K16">
            <v>42595</v>
          </cell>
        </row>
        <row r="17">
          <cell r="A17" t="str">
            <v>sep</v>
          </cell>
          <cell r="B17" t="str">
            <v>Septiembre</v>
          </cell>
          <cell r="C17">
            <v>14501</v>
          </cell>
          <cell r="I17">
            <v>40151</v>
          </cell>
          <cell r="K17">
            <v>43154</v>
          </cell>
        </row>
        <row r="18">
          <cell r="A18" t="str">
            <v>oct</v>
          </cell>
          <cell r="B18" t="str">
            <v>Octubre</v>
          </cell>
          <cell r="C18">
            <v>17308</v>
          </cell>
          <cell r="I18">
            <v>49321</v>
          </cell>
          <cell r="K18">
            <v>43124</v>
          </cell>
        </row>
        <row r="19">
          <cell r="A19" t="str">
            <v>nov</v>
          </cell>
          <cell r="B19" t="str">
            <v>Noviembre</v>
          </cell>
          <cell r="C19">
            <v>14807</v>
          </cell>
          <cell r="I19">
            <v>55991</v>
          </cell>
          <cell r="K19">
            <v>53169</v>
          </cell>
        </row>
        <row r="20">
          <cell r="A20" t="str">
            <v>dic</v>
          </cell>
          <cell r="B20" t="str">
            <v>Diciembre</v>
          </cell>
          <cell r="C20">
            <v>13546</v>
          </cell>
          <cell r="I20">
            <v>53126</v>
          </cell>
          <cell r="K20">
            <v>55215</v>
          </cell>
        </row>
        <row r="21">
          <cell r="C21">
            <v>216673</v>
          </cell>
          <cell r="I21">
            <v>576462</v>
          </cell>
          <cell r="K21">
            <v>584273</v>
          </cell>
          <cell r="M21">
            <v>301669</v>
          </cell>
          <cell r="N21">
            <v>-3.4794250001657367E-4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46163</v>
          </cell>
          <cell r="I31">
            <v>59578</v>
          </cell>
          <cell r="K31">
            <v>62651</v>
          </cell>
          <cell r="M31">
            <v>57077</v>
          </cell>
          <cell r="N31">
            <v>-8.8969050773331615E-2</v>
          </cell>
        </row>
        <row r="32">
          <cell r="B32" t="str">
            <v>Febrero</v>
          </cell>
          <cell r="C32">
            <v>51846</v>
          </cell>
          <cell r="I32">
            <v>52194</v>
          </cell>
          <cell r="K32">
            <v>55957</v>
          </cell>
          <cell r="M32">
            <v>52638</v>
          </cell>
          <cell r="N32">
            <v>-5.9313401361759888E-2</v>
          </cell>
        </row>
        <row r="33">
          <cell r="B33" t="str">
            <v>Marzo</v>
          </cell>
          <cell r="C33">
            <v>20252</v>
          </cell>
          <cell r="I33">
            <v>58354</v>
          </cell>
          <cell r="K33">
            <v>58643</v>
          </cell>
          <cell r="M33">
            <v>56752</v>
          </cell>
          <cell r="N33">
            <v>-3.2245962860017352E-2</v>
          </cell>
        </row>
        <row r="34">
          <cell r="B34" t="str">
            <v>Abril</v>
          </cell>
          <cell r="C34">
            <v>0</v>
          </cell>
          <cell r="I34">
            <v>42717</v>
          </cell>
          <cell r="K34">
            <v>46133</v>
          </cell>
          <cell r="M34">
            <v>47123</v>
          </cell>
          <cell r="N34">
            <v>2.1459692627836979E-2</v>
          </cell>
        </row>
        <row r="35">
          <cell r="B35" t="str">
            <v>Mayo</v>
          </cell>
          <cell r="C35">
            <v>0</v>
          </cell>
          <cell r="I35">
            <v>42611</v>
          </cell>
          <cell r="K35">
            <v>38316</v>
          </cell>
          <cell r="M35">
            <v>45582</v>
          </cell>
          <cell r="N35">
            <v>0.18963357344190412</v>
          </cell>
        </row>
        <row r="36">
          <cell r="B36" t="str">
            <v>Junio</v>
          </cell>
          <cell r="C36">
            <v>0</v>
          </cell>
          <cell r="I36">
            <v>38639</v>
          </cell>
          <cell r="K36">
            <v>40074</v>
          </cell>
          <cell r="M36">
            <v>42497</v>
          </cell>
          <cell r="N36">
            <v>6.0463143185107482E-2</v>
          </cell>
        </row>
        <row r="37">
          <cell r="B37" t="str">
            <v>Julio</v>
          </cell>
          <cell r="C37">
            <v>0</v>
          </cell>
          <cell r="I37">
            <v>40407</v>
          </cell>
          <cell r="K37">
            <v>45242</v>
          </cell>
        </row>
        <row r="38">
          <cell r="B38" t="str">
            <v>Agosto</v>
          </cell>
          <cell r="C38">
            <v>15225</v>
          </cell>
          <cell r="I38">
            <v>43373</v>
          </cell>
          <cell r="K38">
            <v>42595</v>
          </cell>
        </row>
        <row r="39">
          <cell r="B39" t="str">
            <v>Septiembre</v>
          </cell>
          <cell r="C39">
            <v>14501</v>
          </cell>
          <cell r="I39">
            <v>40151</v>
          </cell>
          <cell r="K39">
            <v>43154</v>
          </cell>
        </row>
        <row r="40">
          <cell r="B40" t="str">
            <v>Octubre</v>
          </cell>
          <cell r="C40">
            <v>17308</v>
          </cell>
          <cell r="I40">
            <v>49321</v>
          </cell>
          <cell r="K40">
            <v>43124</v>
          </cell>
        </row>
        <row r="41">
          <cell r="B41" t="str">
            <v>Noviembre</v>
          </cell>
          <cell r="C41">
            <v>14807</v>
          </cell>
          <cell r="I41">
            <v>55991</v>
          </cell>
          <cell r="K41">
            <v>53169</v>
          </cell>
        </row>
        <row r="42">
          <cell r="B42" t="str">
            <v>Diciembre</v>
          </cell>
          <cell r="C42">
            <v>13546</v>
          </cell>
          <cell r="I42">
            <v>53126</v>
          </cell>
          <cell r="K42">
            <v>55215</v>
          </cell>
        </row>
        <row r="43">
          <cell r="C43">
            <v>216673</v>
          </cell>
          <cell r="I43">
            <v>576462</v>
          </cell>
          <cell r="K43">
            <v>584273</v>
          </cell>
          <cell r="M43">
            <v>301669</v>
          </cell>
          <cell r="N43">
            <v>-3.4794250001657367E-4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24068</v>
          </cell>
          <cell r="I53">
            <v>35523</v>
          </cell>
          <cell r="K53">
            <v>36719</v>
          </cell>
          <cell r="M53">
            <v>39716</v>
          </cell>
          <cell r="N53">
            <v>8.1619869822162849E-2</v>
          </cell>
        </row>
        <row r="54">
          <cell r="B54" t="str">
            <v>Febrero</v>
          </cell>
          <cell r="C54">
            <v>26644</v>
          </cell>
          <cell r="I54">
            <v>32889</v>
          </cell>
          <cell r="K54">
            <v>33731</v>
          </cell>
          <cell r="M54">
            <v>36223</v>
          </cell>
          <cell r="N54">
            <v>7.3878627968337662E-2</v>
          </cell>
        </row>
        <row r="55">
          <cell r="B55" t="str">
            <v>Marzo</v>
          </cell>
          <cell r="C55">
            <v>11112</v>
          </cell>
          <cell r="I55">
            <v>34565</v>
          </cell>
          <cell r="K55">
            <v>33512</v>
          </cell>
          <cell r="M55">
            <v>38616</v>
          </cell>
          <cell r="N55">
            <v>0.15230365242301258</v>
          </cell>
        </row>
        <row r="56">
          <cell r="B56" t="str">
            <v>Abril</v>
          </cell>
          <cell r="C56">
            <v>0</v>
          </cell>
          <cell r="I56">
            <v>27273</v>
          </cell>
          <cell r="K56">
            <v>28433</v>
          </cell>
          <cell r="M56">
            <v>32762</v>
          </cell>
          <cell r="N56">
            <v>0.15225266415784477</v>
          </cell>
        </row>
        <row r="57">
          <cell r="B57" t="str">
            <v>Mayo</v>
          </cell>
          <cell r="C57">
            <v>0</v>
          </cell>
          <cell r="I57">
            <v>24835</v>
          </cell>
          <cell r="K57">
            <v>22675</v>
          </cell>
          <cell r="M57">
            <v>31774</v>
          </cell>
          <cell r="N57">
            <v>0.40127894156560084</v>
          </cell>
        </row>
        <row r="58">
          <cell r="B58" t="str">
            <v>Junio</v>
          </cell>
          <cell r="C58">
            <v>0</v>
          </cell>
          <cell r="I58">
            <v>22412</v>
          </cell>
          <cell r="K58">
            <v>24289</v>
          </cell>
          <cell r="M58">
            <v>29665</v>
          </cell>
          <cell r="N58">
            <v>0.22133476059121415</v>
          </cell>
        </row>
        <row r="59">
          <cell r="B59" t="str">
            <v>Julio</v>
          </cell>
          <cell r="C59">
            <v>0</v>
          </cell>
          <cell r="I59">
            <v>26095</v>
          </cell>
          <cell r="K59">
            <v>28719</v>
          </cell>
        </row>
        <row r="60">
          <cell r="B60" t="str">
            <v>Agosto</v>
          </cell>
          <cell r="C60">
            <v>8166</v>
          </cell>
          <cell r="I60">
            <v>29282</v>
          </cell>
          <cell r="K60">
            <v>30070</v>
          </cell>
        </row>
        <row r="61">
          <cell r="B61" t="str">
            <v>Septiembre</v>
          </cell>
          <cell r="C61">
            <v>7660</v>
          </cell>
          <cell r="I61">
            <v>26434</v>
          </cell>
          <cell r="K61">
            <v>29036</v>
          </cell>
        </row>
        <row r="62">
          <cell r="B62" t="str">
            <v>Octubre</v>
          </cell>
          <cell r="C62">
            <v>8994</v>
          </cell>
          <cell r="I62">
            <v>31067</v>
          </cell>
          <cell r="K62">
            <v>29987</v>
          </cell>
        </row>
        <row r="63">
          <cell r="B63" t="str">
            <v>Noviembre</v>
          </cell>
          <cell r="C63">
            <v>8059</v>
          </cell>
          <cell r="I63">
            <v>34767</v>
          </cell>
          <cell r="K63">
            <v>36706</v>
          </cell>
        </row>
        <row r="64">
          <cell r="B64" t="str">
            <v>Diciembre</v>
          </cell>
          <cell r="C64">
            <v>7306</v>
          </cell>
          <cell r="I64">
            <v>32286</v>
          </cell>
          <cell r="K64">
            <v>37306</v>
          </cell>
        </row>
        <row r="65">
          <cell r="C65">
            <v>117055</v>
          </cell>
          <cell r="I65">
            <v>357428</v>
          </cell>
          <cell r="K65">
            <v>371183</v>
          </cell>
          <cell r="M65">
            <v>208756</v>
          </cell>
          <cell r="N65">
            <v>0.16390033396707171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22095</v>
          </cell>
          <cell r="I75">
            <v>24055</v>
          </cell>
          <cell r="K75">
            <v>25932</v>
          </cell>
          <cell r="M75">
            <v>17361</v>
          </cell>
          <cell r="N75">
            <v>-0.33051827857473393</v>
          </cell>
        </row>
        <row r="76">
          <cell r="B76" t="str">
            <v>Febrero</v>
          </cell>
          <cell r="C76">
            <v>25202</v>
          </cell>
          <cell r="I76">
            <v>19305</v>
          </cell>
          <cell r="K76">
            <v>22226</v>
          </cell>
          <cell r="M76">
            <v>16415</v>
          </cell>
          <cell r="N76">
            <v>-0.26145055340592094</v>
          </cell>
        </row>
        <row r="77">
          <cell r="B77" t="str">
            <v>Marzo</v>
          </cell>
          <cell r="C77">
            <v>9140</v>
          </cell>
          <cell r="I77">
            <v>23789</v>
          </cell>
          <cell r="K77">
            <v>25131</v>
          </cell>
          <cell r="M77">
            <v>18136</v>
          </cell>
          <cell r="N77">
            <v>-0.27834149058931201</v>
          </cell>
        </row>
        <row r="78">
          <cell r="B78" t="str">
            <v>Abril</v>
          </cell>
          <cell r="C78">
            <v>0</v>
          </cell>
          <cell r="I78">
            <v>15444</v>
          </cell>
          <cell r="K78">
            <v>17700</v>
          </cell>
          <cell r="M78">
            <v>14361</v>
          </cell>
          <cell r="N78">
            <v>-0.18864406779661014</v>
          </cell>
        </row>
        <row r="79">
          <cell r="B79" t="str">
            <v>Mayo</v>
          </cell>
          <cell r="C79">
            <v>0</v>
          </cell>
          <cell r="I79">
            <v>17776</v>
          </cell>
          <cell r="K79">
            <v>15641</v>
          </cell>
          <cell r="M79">
            <v>13808</v>
          </cell>
          <cell r="N79">
            <v>-0.11719199539671377</v>
          </cell>
        </row>
        <row r="80">
          <cell r="B80" t="str">
            <v>Junio</v>
          </cell>
          <cell r="C80">
            <v>0</v>
          </cell>
          <cell r="I80">
            <v>16227</v>
          </cell>
          <cell r="K80">
            <v>15785</v>
          </cell>
          <cell r="M80">
            <v>12832</v>
          </cell>
          <cell r="N80">
            <v>-0.18707633829585046</v>
          </cell>
        </row>
        <row r="81">
          <cell r="B81" t="str">
            <v>Julio</v>
          </cell>
          <cell r="C81">
            <v>0</v>
          </cell>
          <cell r="I81">
            <v>14312</v>
          </cell>
          <cell r="K81">
            <v>16523</v>
          </cell>
        </row>
        <row r="82">
          <cell r="B82" t="str">
            <v>Agosto</v>
          </cell>
          <cell r="C82">
            <v>7059</v>
          </cell>
          <cell r="I82">
            <v>14091</v>
          </cell>
          <cell r="K82">
            <v>12525</v>
          </cell>
        </row>
        <row r="83">
          <cell r="B83" t="str">
            <v>Septiembre</v>
          </cell>
          <cell r="C83">
            <v>6841</v>
          </cell>
          <cell r="I83">
            <v>13717</v>
          </cell>
          <cell r="K83">
            <v>14118</v>
          </cell>
        </row>
        <row r="84">
          <cell r="B84" t="str">
            <v>Octubre</v>
          </cell>
          <cell r="C84">
            <v>8314</v>
          </cell>
          <cell r="I84">
            <v>18254</v>
          </cell>
          <cell r="K84">
            <v>13137</v>
          </cell>
        </row>
        <row r="85">
          <cell r="B85" t="str">
            <v>Noviembre</v>
          </cell>
          <cell r="C85">
            <v>6748</v>
          </cell>
          <cell r="I85">
            <v>21224</v>
          </cell>
          <cell r="K85">
            <v>16463</v>
          </cell>
        </row>
        <row r="86">
          <cell r="B86" t="str">
            <v>Diciembre</v>
          </cell>
          <cell r="C86">
            <v>6240</v>
          </cell>
          <cell r="I86">
            <v>20840</v>
          </cell>
          <cell r="K86">
            <v>17909</v>
          </cell>
        </row>
        <row r="87">
          <cell r="C87">
            <v>99618</v>
          </cell>
          <cell r="I87">
            <v>219034</v>
          </cell>
          <cell r="K87">
            <v>213090</v>
          </cell>
          <cell r="M87">
            <v>92913</v>
          </cell>
          <cell r="N87">
            <v>-0.24099987746599683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9B431-60B3-4B8E-B38A-F49E31791BDA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53</v>
      </c>
    </row>
    <row r="4" spans="2:13" ht="23.25" x14ac:dyDescent="0.35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221</v>
      </c>
    </row>
    <row r="53" spans="2:2" ht="15.75" x14ac:dyDescent="0.25">
      <c r="B53" s="6" t="s">
        <v>222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A798026E-4370-4843-8B72-0D343AF40C9C}"/>
    <hyperlink ref="B19" location="'Viajeros entr evol mensu TF'!A1" tooltip="Evolución mensual de viajeros entrentrados en Tenerife según lugar de residencia" display="Evolución mensual de viajeros entrados en Tenerife según lugar de residencia" xr:uid="{32A75A19-54E2-4600-862A-29B9AC54D069}"/>
    <hyperlink ref="B14" location="'Establecim aloj islas cat y tip'!A1" tooltip="Establecimientos alojativos Canarias e islas" display="Establecimientos alojativos Canarias e islas" xr:uid="{1F56A132-DFF5-4916-9086-881E82711E6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A9E7BB16-3379-4C16-A538-DB6337C63EAD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2ABAD49D-2658-410D-98A4-AF38B654A713}"/>
    <hyperlink ref="B37" location="'Pernoctaciones lugar reside'!A1" tooltip="Pernoctaciones registradas en establecimientos alojativos de Canarias e islas según tipología y categoría" display="'Pernoctaciones lugar reside'!A1" xr:uid="{4C69D131-4D8E-40F1-87EF-E1E6D7F87AE0}"/>
    <hyperlink ref="B8" location="'Resumen indicadores (aloj)'!A1" tooltip="Resumen indicadores Tenerife" display="'Resumen indicadores (aloj)'!A1" xr:uid="{7AB4CF97-2C0A-44D2-9C38-9599C1A55DF0}"/>
    <hyperlink ref="B9" location="'Resumen indicadores municipios '!A1" tooltip="Resumen indicadores municipios Tenerife" display="Resumen indicadores municipios Tenerife" xr:uid="{2AFD408B-589F-4E33-929D-140D7BD7BEB3}"/>
    <hyperlink ref="B20" location="'Viajeros entr evol mensu TF cat'!A1" tooltip="Evolución mensual de viajeros entrentrados en Tenerife según lugar de residencia" display="'Viajeros entr evol mensu TF cat'!A1" xr:uid="{88D4BFB2-0EAA-4B2F-BF39-675E633C9173}"/>
    <hyperlink ref="B21" location="'Viajeros entr evol anual TF cat'!A1" tooltip="Evolución mensual de viajeros entrentrados en Tenerife según lugar de residencia" display="'Viajeros entr evol anual TF cat'!A1" xr:uid="{EC1A3CE0-9A01-405D-A8FD-6422B9E485B2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39ED02D-5AEC-4BFA-9852-247CFEE0818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9757A1A5-51C7-4143-B65D-32DC73FF67CD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2384AEE4-6CE8-41D6-BD11-9CC94665C4A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F3D8830-70DF-402F-9C61-2C185C410ECB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6F7DC1D6-A800-45F0-8B93-AFF78D5DE13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3F272CE-BE6B-40DA-88D1-D97324E099D3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40CCB32-C703-4B4E-A96B-CD447A439465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024F794-706A-4A4F-8CB8-B703839D50A0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B230F432-C4C2-4D89-B5B4-242B85033257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BBC8B7D-DEAE-41CB-BCC1-8E22AD33DCA6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1ACCB91A-BD04-402A-81AC-B88F34E05EF0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CB9A3E7-6200-437C-B547-5456513CA4D7}"/>
    <hyperlink ref="B35" location="'Pernoctaciones evol mensu TF'!A1" tooltip="Evolución mensual de pernoctaciones en Tenerife según lugar de residencia" display="'Pernoctaciones evol mensu TF'!A1" xr:uid="{E3A1A2B1-CD8D-42E0-9FE6-2A3682095E9C}"/>
    <hyperlink ref="B36" location="'Pernocta evol mensu TF cat'!A1" tooltip="Evolución mensual de pernoctaciones en Tenerife según lugar de residencia" display="'Pernocta evol mensu TF cat'!A1" xr:uid="{C684038C-F88E-43F2-8C15-DE9EEFB4358D}"/>
    <hyperlink ref="B38" location="'Pernoctaciones lugar residen ac'!A1" tooltip="Pernoctaciones registradas en establecimientos alojativos de Canarias e islas según tipología y categoría" display="'Pernoctaciones lugar residen ac'!A1" xr:uid="{B852A4DB-E460-4091-909F-7EFCC7DE78A1}"/>
    <hyperlink ref="B39" location="'Pernoctaciones lugar reside año'!A1" tooltip="Pernoctaciones registradas en establecimientos alojativos de Canarias e islas según tipología y categoría" display="'Pernoctaciones lugar reside año'!A1" xr:uid="{C1C0889F-FE95-4717-818C-665A08A84EF7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A7EF50D-1909-4952-879E-F5EC1FCCA5D6}"/>
    <hyperlink ref="B41" location="'EM evol menusual lugar resd'!A1" tooltip="Evolución mensual de estancia media en Tenerife según lugar de residencia" display="'EM evol menusual lugar resd'!A1" xr:uid="{75614E5D-660E-42B4-9D61-644C9C5FB55D}"/>
    <hyperlink ref="B42" location="'EM evol mensu TF cat '!A1" tooltip="Evolución mensual de estancia media en Tenerife según lugar de residencia" display="'EM evol mensu TF cat '!A1" xr:uid="{4E803668-1D59-4C35-A634-5944DF1081F0}"/>
    <hyperlink ref="B44" location="'tasa de ocupación evol mens'!A1" tooltip="Evolución mensual de estancia media en Tenerife según lugar de residencia" display="'tasa de ocupación evol mens'!A1" xr:uid="{1A9AA7FF-3BAE-457B-B19D-7BF92D3F330F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A7119864-8057-4530-8004-521881E26183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856EB91E-7A4C-47C7-95EC-8B9332216EF0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E9647F6-1E10-496E-83BD-5544D2785827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54E6DFE-3FEB-44E2-9596-458FAF051D31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70F3922C-C5E1-4C6B-A649-D60D344BE965}"/>
    <hyperlink ref="B47" location="'ADR municipios'!A1" display="Tarifa media diaria (ADR) Tenerife y municipios" xr:uid="{D8A8BCA8-85FB-406A-AB3B-774FB1333683}"/>
    <hyperlink ref="B48" location="'RevPAR  municipios'!A1" display="Ingresos medios por habitación (RevPar) Tenerife y municipios" xr:uid="{4B3D136B-C227-47CB-9811-9529447469B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C5BDF-79F2-43EC-8FF7-4164E5E5A97C}">
  <sheetPr>
    <tabColor theme="7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1" t="s">
        <v>249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 t="shared" ref="E7" si="0">G7-1</f>
        <v>2021</v>
      </c>
      <c r="F7" s="306"/>
      <c r="G7" s="307">
        <f t="shared" ref="G7" si="1">I7-1</f>
        <v>2022</v>
      </c>
      <c r="H7" s="306"/>
      <c r="I7" s="307">
        <f t="shared" ref="I7" si="2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20553</v>
      </c>
      <c r="D9" s="121">
        <v>0</v>
      </c>
      <c r="E9" s="120">
        <v>4767</v>
      </c>
      <c r="F9" s="121">
        <f t="shared" ref="F9:L21" si="3">IFERROR(E9/C9-1,"-")</f>
        <v>-0.76806305648810391</v>
      </c>
      <c r="G9" s="120">
        <v>14146</v>
      </c>
      <c r="H9" s="121">
        <f t="shared" si="3"/>
        <v>1.9674847912733373</v>
      </c>
      <c r="I9" s="120">
        <v>23609</v>
      </c>
      <c r="J9" s="121">
        <f t="shared" si="3"/>
        <v>0.66895235402233855</v>
      </c>
      <c r="K9" s="120">
        <v>23867</v>
      </c>
      <c r="L9" s="121">
        <f t="shared" si="3"/>
        <v>1.0928035918505552E-2</v>
      </c>
      <c r="M9" s="120">
        <v>24602</v>
      </c>
      <c r="N9" s="121">
        <f t="shared" ref="N9" si="4">IFERROR(M9/K9-1,"-")</f>
        <v>3.0795659278501697E-2</v>
      </c>
    </row>
    <row r="10" spans="1:15" x14ac:dyDescent="0.25">
      <c r="A10" s="1" t="s">
        <v>74</v>
      </c>
      <c r="B10" s="119" t="s">
        <v>75</v>
      </c>
      <c r="C10" s="120">
        <v>23364</v>
      </c>
      <c r="D10" s="121">
        <v>0.11634574036026568</v>
      </c>
      <c r="E10" s="120">
        <v>8041</v>
      </c>
      <c r="F10" s="121">
        <f t="shared" si="3"/>
        <v>-0.65583804143126179</v>
      </c>
      <c r="G10" s="120">
        <v>17059</v>
      </c>
      <c r="H10" s="121">
        <f t="shared" si="3"/>
        <v>1.1215023007088671</v>
      </c>
      <c r="I10" s="120">
        <v>22775</v>
      </c>
      <c r="J10" s="121">
        <f t="shared" si="3"/>
        <v>0.33507239580280213</v>
      </c>
      <c r="K10" s="120">
        <v>22625</v>
      </c>
      <c r="L10" s="121">
        <f t="shared" si="3"/>
        <v>-6.5861690450055299E-3</v>
      </c>
      <c r="M10" s="120">
        <v>24926</v>
      </c>
      <c r="N10" s="121">
        <f>IFERROR(M10/K10-1,"-")</f>
        <v>0.10170165745856363</v>
      </c>
    </row>
    <row r="11" spans="1:15" x14ac:dyDescent="0.25">
      <c r="A11" s="1" t="s">
        <v>76</v>
      </c>
      <c r="B11" s="119" t="s">
        <v>77</v>
      </c>
      <c r="C11" s="120">
        <v>8936</v>
      </c>
      <c r="D11" s="121">
        <v>-0.58969649662518941</v>
      </c>
      <c r="E11" s="120">
        <v>10312</v>
      </c>
      <c r="F11" s="121">
        <f t="shared" si="3"/>
        <v>0.15398388540734098</v>
      </c>
      <c r="G11" s="120">
        <v>20054</v>
      </c>
      <c r="H11" s="121">
        <f t="shared" si="3"/>
        <v>0.94472459270752518</v>
      </c>
      <c r="I11" s="120">
        <v>25174</v>
      </c>
      <c r="J11" s="121">
        <f t="shared" si="3"/>
        <v>0.25531066121472024</v>
      </c>
      <c r="K11" s="120">
        <v>22971</v>
      </c>
      <c r="L11" s="121">
        <f t="shared" si="3"/>
        <v>-8.7510923969174592E-2</v>
      </c>
      <c r="M11" s="120">
        <v>26883</v>
      </c>
      <c r="N11" s="121">
        <f>IFERROR(M11/K11-1,"-")</f>
        <v>0.17030168473292417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9597</v>
      </c>
      <c r="F12" s="121" t="str">
        <f t="shared" si="3"/>
        <v>-</v>
      </c>
      <c r="G12" s="120">
        <v>17340</v>
      </c>
      <c r="H12" s="121">
        <f t="shared" si="3"/>
        <v>0.8068146295717411</v>
      </c>
      <c r="I12" s="120">
        <v>19154</v>
      </c>
      <c r="J12" s="121">
        <f t="shared" si="3"/>
        <v>0.10461361014994242</v>
      </c>
      <c r="K12" s="120">
        <v>19029</v>
      </c>
      <c r="L12" s="121">
        <f t="shared" si="3"/>
        <v>-6.5260519995823385E-3</v>
      </c>
      <c r="M12" s="120">
        <v>20857</v>
      </c>
      <c r="N12" s="121">
        <f>IFERROR(M12/K12-1,"-")</f>
        <v>9.6063902464659234E-2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12545</v>
      </c>
      <c r="F13" s="121" t="str">
        <f t="shared" si="3"/>
        <v>-</v>
      </c>
      <c r="G13" s="120">
        <v>18214</v>
      </c>
      <c r="H13" s="121">
        <f t="shared" si="3"/>
        <v>0.45189318453567151</v>
      </c>
      <c r="I13" s="120">
        <v>17881</v>
      </c>
      <c r="J13" s="121">
        <f t="shared" si="3"/>
        <v>-1.828263972768196E-2</v>
      </c>
      <c r="K13" s="120">
        <v>17439</v>
      </c>
      <c r="L13" s="121">
        <f t="shared" si="3"/>
        <v>-2.4718975448800418E-2</v>
      </c>
      <c r="M13" s="120">
        <v>22620</v>
      </c>
      <c r="N13" s="121">
        <f>IFERROR(M13/K13-1,"-")</f>
        <v>0.29709272320660585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13541</v>
      </c>
      <c r="F14" s="121" t="str">
        <f t="shared" si="3"/>
        <v>-</v>
      </c>
      <c r="G14" s="120">
        <v>17608</v>
      </c>
      <c r="H14" s="121">
        <f t="shared" si="3"/>
        <v>0.30034709401078197</v>
      </c>
      <c r="I14" s="120">
        <v>17983</v>
      </c>
      <c r="J14" s="121">
        <f t="shared" si="3"/>
        <v>2.1297137664697763E-2</v>
      </c>
      <c r="K14" s="120">
        <v>19479</v>
      </c>
      <c r="L14" s="121">
        <f t="shared" si="3"/>
        <v>8.3189679141411288E-2</v>
      </c>
      <c r="M14" s="120">
        <v>20873</v>
      </c>
      <c r="N14" s="121">
        <f t="shared" ref="N14:N16" si="5">IFERROR(M14/K14-1,"-")</f>
        <v>7.1564248678063658E-2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14398</v>
      </c>
      <c r="F15" s="121" t="str">
        <f t="shared" si="3"/>
        <v>-</v>
      </c>
      <c r="G15" s="120">
        <v>18083</v>
      </c>
      <c r="H15" s="121">
        <f t="shared" si="3"/>
        <v>0.25593832476732881</v>
      </c>
      <c r="I15" s="120">
        <v>16810</v>
      </c>
      <c r="J15" s="121">
        <f t="shared" si="3"/>
        <v>-7.0397611015871275E-2</v>
      </c>
      <c r="K15" s="120">
        <v>21632</v>
      </c>
      <c r="L15" s="121">
        <f t="shared" si="3"/>
        <v>0.28685306365258767</v>
      </c>
      <c r="M15" s="120">
        <v>23873</v>
      </c>
      <c r="N15" s="121">
        <f t="shared" si="5"/>
        <v>0.10359652366863914</v>
      </c>
    </row>
    <row r="16" spans="1:15" x14ac:dyDescent="0.25">
      <c r="A16" s="1" t="s">
        <v>86</v>
      </c>
      <c r="B16" s="119" t="s">
        <v>87</v>
      </c>
      <c r="C16" s="120">
        <v>6776</v>
      </c>
      <c r="D16" s="121">
        <v>-0.50873631552236642</v>
      </c>
      <c r="E16" s="120">
        <v>13925</v>
      </c>
      <c r="F16" s="121">
        <f t="shared" si="3"/>
        <v>1.0550472255017711</v>
      </c>
      <c r="G16" s="120">
        <v>15520</v>
      </c>
      <c r="H16" s="121">
        <f t="shared" si="3"/>
        <v>0.1145421903052064</v>
      </c>
      <c r="I16" s="120">
        <v>14993</v>
      </c>
      <c r="J16" s="121">
        <f t="shared" si="3"/>
        <v>-3.39561855670103E-2</v>
      </c>
      <c r="K16" s="120">
        <v>15201</v>
      </c>
      <c r="L16" s="121">
        <f t="shared" si="3"/>
        <v>1.3873140799039563E-2</v>
      </c>
      <c r="M16" s="120">
        <v>16969</v>
      </c>
      <c r="N16" s="121">
        <f t="shared" si="5"/>
        <v>0.11630813762252479</v>
      </c>
    </row>
    <row r="17" spans="1:15" x14ac:dyDescent="0.25">
      <c r="A17" s="1" t="s">
        <v>88</v>
      </c>
      <c r="B17" s="119" t="s">
        <v>89</v>
      </c>
      <c r="C17" s="120">
        <v>7423</v>
      </c>
      <c r="D17" s="121">
        <v>-0.53583041520760388</v>
      </c>
      <c r="E17" s="120">
        <v>16473</v>
      </c>
      <c r="F17" s="121">
        <f t="shared" si="3"/>
        <v>1.2191836184830929</v>
      </c>
      <c r="G17" s="120">
        <v>19959</v>
      </c>
      <c r="H17" s="121">
        <f t="shared" si="3"/>
        <v>0.21161901293024954</v>
      </c>
      <c r="I17" s="120">
        <v>15933</v>
      </c>
      <c r="J17" s="121">
        <f t="shared" si="3"/>
        <v>-0.2017135127010371</v>
      </c>
      <c r="K17" s="120">
        <v>19577</v>
      </c>
      <c r="L17" s="121">
        <f t="shared" si="3"/>
        <v>0.22870771355049269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9298</v>
      </c>
      <c r="D18" s="121">
        <v>-0.50216844246934733</v>
      </c>
      <c r="E18" s="120">
        <v>19721</v>
      </c>
      <c r="F18" s="121">
        <f t="shared" si="3"/>
        <v>1.1209937620993764</v>
      </c>
      <c r="G18" s="120">
        <v>21932</v>
      </c>
      <c r="H18" s="121">
        <f t="shared" si="3"/>
        <v>0.11211399016277057</v>
      </c>
      <c r="I18" s="120">
        <v>20553</v>
      </c>
      <c r="J18" s="121">
        <f t="shared" si="3"/>
        <v>-6.2876162684661674E-2</v>
      </c>
      <c r="K18" s="120">
        <v>19337</v>
      </c>
      <c r="L18" s="121">
        <f t="shared" si="3"/>
        <v>-5.9164112295042037E-2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8104</v>
      </c>
      <c r="D19" s="121">
        <v>-0.62628545077242337</v>
      </c>
      <c r="E19" s="120">
        <v>22740</v>
      </c>
      <c r="F19" s="121">
        <f t="shared" si="3"/>
        <v>1.8060217176702862</v>
      </c>
      <c r="G19" s="120">
        <v>25251</v>
      </c>
      <c r="H19" s="121">
        <f t="shared" si="3"/>
        <v>0.11042216358839041</v>
      </c>
      <c r="I19" s="120">
        <v>23667</v>
      </c>
      <c r="J19" s="121">
        <f t="shared" si="3"/>
        <v>-6.2730188903409756E-2</v>
      </c>
      <c r="K19" s="120">
        <v>25085</v>
      </c>
      <c r="L19" s="121">
        <f t="shared" si="3"/>
        <v>5.9914649089449545E-2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6962</v>
      </c>
      <c r="D20" s="121">
        <v>-0.66725612961812364</v>
      </c>
      <c r="E20" s="120">
        <v>18198</v>
      </c>
      <c r="F20" s="121">
        <f t="shared" si="3"/>
        <v>1.6139040505601838</v>
      </c>
      <c r="G20" s="120">
        <v>23965</v>
      </c>
      <c r="H20" s="121">
        <f t="shared" si="3"/>
        <v>0.3169029563688317</v>
      </c>
      <c r="I20" s="120">
        <v>20577</v>
      </c>
      <c r="J20" s="121">
        <f t="shared" si="3"/>
        <v>-0.14137283538493639</v>
      </c>
      <c r="K20" s="120">
        <v>24629</v>
      </c>
      <c r="L20" s="121">
        <f t="shared" si="3"/>
        <v>0.19691889002284113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103516</v>
      </c>
      <c r="D21" s="124">
        <v>-0.53035864165324509</v>
      </c>
      <c r="E21" s="123">
        <v>164258</v>
      </c>
      <c r="F21" s="124">
        <f t="shared" si="3"/>
        <v>0.58678851578499946</v>
      </c>
      <c r="G21" s="123">
        <v>229131</v>
      </c>
      <c r="H21" s="124">
        <f t="shared" si="3"/>
        <v>0.39494575606667559</v>
      </c>
      <c r="I21" s="123">
        <v>239109</v>
      </c>
      <c r="J21" s="124">
        <f t="shared" si="3"/>
        <v>4.3547141155059865E-2</v>
      </c>
      <c r="K21" s="123">
        <v>250871</v>
      </c>
      <c r="L21" s="124">
        <f t="shared" si="3"/>
        <v>4.9190954752853289E-2</v>
      </c>
      <c r="M21" s="123">
        <v>181603</v>
      </c>
      <c r="N21" s="124">
        <v>0.11932718206640658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1" t="s">
        <v>250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$C$7</f>
        <v>2020</v>
      </c>
      <c r="D29" s="306"/>
      <c r="E29" s="307">
        <f>$C$7</f>
        <v>2020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20/19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20553</v>
      </c>
      <c r="D31" s="121">
        <v>0</v>
      </c>
      <c r="E31" s="120">
        <v>20553</v>
      </c>
      <c r="F31" s="121">
        <f t="shared" ref="F31:L43" si="6">IFERROR(E31/C31-1,"-")</f>
        <v>0</v>
      </c>
      <c r="G31" s="120">
        <v>14146</v>
      </c>
      <c r="H31" s="121">
        <f t="shared" si="6"/>
        <v>-0.31173064759402525</v>
      </c>
      <c r="I31" s="120">
        <v>23609</v>
      </c>
      <c r="J31" s="121">
        <f t="shared" si="6"/>
        <v>0.66895235402233855</v>
      </c>
      <c r="K31" s="120">
        <v>23867</v>
      </c>
      <c r="L31" s="121">
        <f t="shared" si="6"/>
        <v>1.0928035918505552E-2</v>
      </c>
      <c r="M31" s="120">
        <v>24602</v>
      </c>
      <c r="N31" s="121">
        <f t="shared" ref="N31:N38" si="7">IFERROR(M31/K31-1,"-")</f>
        <v>3.0795659278501697E-2</v>
      </c>
    </row>
    <row r="32" spans="1:15" x14ac:dyDescent="0.25">
      <c r="B32" s="119" t="s">
        <v>75</v>
      </c>
      <c r="C32" s="120">
        <v>23364</v>
      </c>
      <c r="D32" s="121">
        <v>0.11634574036026568</v>
      </c>
      <c r="E32" s="120">
        <v>23364</v>
      </c>
      <c r="F32" s="121">
        <f t="shared" si="6"/>
        <v>0</v>
      </c>
      <c r="G32" s="120">
        <v>17059</v>
      </c>
      <c r="H32" s="121">
        <f t="shared" si="6"/>
        <v>-0.2698596130799521</v>
      </c>
      <c r="I32" s="120">
        <v>22775</v>
      </c>
      <c r="J32" s="121">
        <f t="shared" si="6"/>
        <v>0.33507239580280213</v>
      </c>
      <c r="K32" s="120">
        <v>22625</v>
      </c>
      <c r="L32" s="121">
        <f t="shared" si="6"/>
        <v>-6.5861690450055299E-3</v>
      </c>
      <c r="M32" s="120">
        <v>24926</v>
      </c>
      <c r="N32" s="121">
        <f t="shared" si="7"/>
        <v>0.10170165745856363</v>
      </c>
    </row>
    <row r="33" spans="2:15" x14ac:dyDescent="0.25">
      <c r="B33" s="119" t="s">
        <v>77</v>
      </c>
      <c r="C33" s="120">
        <v>8936</v>
      </c>
      <c r="D33" s="121">
        <v>-0.58969649662518941</v>
      </c>
      <c r="E33" s="120">
        <v>8936</v>
      </c>
      <c r="F33" s="121">
        <f t="shared" si="6"/>
        <v>0</v>
      </c>
      <c r="G33" s="120">
        <v>20054</v>
      </c>
      <c r="H33" s="121">
        <f t="shared" si="6"/>
        <v>1.2441808415398388</v>
      </c>
      <c r="I33" s="120">
        <v>25174</v>
      </c>
      <c r="J33" s="121">
        <f t="shared" si="6"/>
        <v>0.25531066121472024</v>
      </c>
      <c r="K33" s="120">
        <v>22971</v>
      </c>
      <c r="L33" s="121">
        <f t="shared" si="6"/>
        <v>-8.7510923969174592E-2</v>
      </c>
      <c r="M33" s="120">
        <v>26883</v>
      </c>
      <c r="N33" s="121">
        <f t="shared" si="7"/>
        <v>0.17030168473292417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0</v>
      </c>
      <c r="F34" s="121" t="str">
        <f t="shared" si="6"/>
        <v>-</v>
      </c>
      <c r="G34" s="120">
        <v>17340</v>
      </c>
      <c r="H34" s="121" t="str">
        <f t="shared" si="6"/>
        <v>-</v>
      </c>
      <c r="I34" s="120">
        <v>19154</v>
      </c>
      <c r="J34" s="121">
        <f t="shared" si="6"/>
        <v>0.10461361014994242</v>
      </c>
      <c r="K34" s="120">
        <v>19029</v>
      </c>
      <c r="L34" s="121">
        <f t="shared" si="6"/>
        <v>-6.5260519995823385E-3</v>
      </c>
      <c r="M34" s="120">
        <v>20857</v>
      </c>
      <c r="N34" s="121">
        <f t="shared" si="7"/>
        <v>9.6063902464659234E-2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0</v>
      </c>
      <c r="F35" s="121" t="str">
        <f t="shared" si="6"/>
        <v>-</v>
      </c>
      <c r="G35" s="120">
        <v>18214</v>
      </c>
      <c r="H35" s="121" t="str">
        <f t="shared" si="6"/>
        <v>-</v>
      </c>
      <c r="I35" s="120">
        <v>17881</v>
      </c>
      <c r="J35" s="121">
        <f t="shared" si="6"/>
        <v>-1.828263972768196E-2</v>
      </c>
      <c r="K35" s="120">
        <v>17439</v>
      </c>
      <c r="L35" s="121">
        <f t="shared" si="6"/>
        <v>-2.4718975448800418E-2</v>
      </c>
      <c r="M35" s="120">
        <v>22620</v>
      </c>
      <c r="N35" s="121">
        <f t="shared" si="7"/>
        <v>0.29709272320660585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0</v>
      </c>
      <c r="F36" s="121" t="str">
        <f t="shared" si="6"/>
        <v>-</v>
      </c>
      <c r="G36" s="120">
        <v>17608</v>
      </c>
      <c r="H36" s="121" t="str">
        <f t="shared" si="6"/>
        <v>-</v>
      </c>
      <c r="I36" s="120">
        <v>17983</v>
      </c>
      <c r="J36" s="121">
        <f t="shared" si="6"/>
        <v>2.1297137664697763E-2</v>
      </c>
      <c r="K36" s="120">
        <v>19479</v>
      </c>
      <c r="L36" s="121">
        <f t="shared" si="6"/>
        <v>8.3189679141411288E-2</v>
      </c>
      <c r="M36" s="120">
        <v>20873</v>
      </c>
      <c r="N36" s="121">
        <f t="shared" si="7"/>
        <v>7.1564248678063658E-2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0</v>
      </c>
      <c r="F37" s="121" t="str">
        <f t="shared" si="6"/>
        <v>-</v>
      </c>
      <c r="G37" s="120">
        <v>18083</v>
      </c>
      <c r="H37" s="121" t="str">
        <f t="shared" si="6"/>
        <v>-</v>
      </c>
      <c r="I37" s="120">
        <v>16810</v>
      </c>
      <c r="J37" s="121">
        <f t="shared" si="6"/>
        <v>-7.0397611015871275E-2</v>
      </c>
      <c r="K37" s="120">
        <v>21632</v>
      </c>
      <c r="L37" s="121">
        <f t="shared" si="6"/>
        <v>0.28685306365258767</v>
      </c>
      <c r="M37" s="120">
        <v>23873</v>
      </c>
      <c r="N37" s="121">
        <f t="shared" si="7"/>
        <v>0.10359652366863914</v>
      </c>
    </row>
    <row r="38" spans="2:15" x14ac:dyDescent="0.25">
      <c r="B38" s="119" t="s">
        <v>87</v>
      </c>
      <c r="C38" s="120">
        <v>6776</v>
      </c>
      <c r="D38" s="121">
        <v>-0.50873631552236642</v>
      </c>
      <c r="E38" s="120">
        <v>6776</v>
      </c>
      <c r="F38" s="121">
        <f t="shared" si="6"/>
        <v>0</v>
      </c>
      <c r="G38" s="120">
        <v>15520</v>
      </c>
      <c r="H38" s="121">
        <f t="shared" si="6"/>
        <v>1.2904368358913811</v>
      </c>
      <c r="I38" s="120">
        <v>14993</v>
      </c>
      <c r="J38" s="121">
        <f t="shared" si="6"/>
        <v>-3.39561855670103E-2</v>
      </c>
      <c r="K38" s="120">
        <v>15201</v>
      </c>
      <c r="L38" s="121">
        <f t="shared" si="6"/>
        <v>1.3873140799039563E-2</v>
      </c>
      <c r="M38" s="120">
        <v>16969</v>
      </c>
      <c r="N38" s="121">
        <f t="shared" si="7"/>
        <v>0.11630813762252479</v>
      </c>
    </row>
    <row r="39" spans="2:15" x14ac:dyDescent="0.25">
      <c r="B39" s="119" t="s">
        <v>89</v>
      </c>
      <c r="C39" s="120">
        <v>7423</v>
      </c>
      <c r="D39" s="121">
        <v>-0.53583041520760388</v>
      </c>
      <c r="E39" s="120">
        <v>7423</v>
      </c>
      <c r="F39" s="121">
        <f t="shared" si="6"/>
        <v>0</v>
      </c>
      <c r="G39" s="120">
        <v>19959</v>
      </c>
      <c r="H39" s="121">
        <f t="shared" si="6"/>
        <v>1.6888050653374647</v>
      </c>
      <c r="I39" s="120">
        <v>15933</v>
      </c>
      <c r="J39" s="121">
        <f t="shared" si="6"/>
        <v>-0.2017135127010371</v>
      </c>
      <c r="K39" s="120">
        <v>19577</v>
      </c>
      <c r="L39" s="121">
        <f t="shared" si="6"/>
        <v>0.22870771355049269</v>
      </c>
      <c r="M39" s="120"/>
      <c r="N39" s="121"/>
    </row>
    <row r="40" spans="2:15" x14ac:dyDescent="0.25">
      <c r="B40" s="119" t="s">
        <v>91</v>
      </c>
      <c r="C40" s="120">
        <v>9298</v>
      </c>
      <c r="D40" s="121">
        <v>-0.50216844246934733</v>
      </c>
      <c r="E40" s="120">
        <v>9298</v>
      </c>
      <c r="F40" s="121">
        <f t="shared" si="6"/>
        <v>0</v>
      </c>
      <c r="G40" s="120">
        <v>21932</v>
      </c>
      <c r="H40" s="121">
        <f t="shared" si="6"/>
        <v>1.3587868358786834</v>
      </c>
      <c r="I40" s="120">
        <v>20553</v>
      </c>
      <c r="J40" s="121">
        <f t="shared" si="6"/>
        <v>-6.2876162684661674E-2</v>
      </c>
      <c r="K40" s="120">
        <v>19337</v>
      </c>
      <c r="L40" s="121">
        <f t="shared" si="6"/>
        <v>-5.9164112295042037E-2</v>
      </c>
      <c r="M40" s="120"/>
      <c r="N40" s="121"/>
    </row>
    <row r="41" spans="2:15" x14ac:dyDescent="0.25">
      <c r="B41" s="119" t="s">
        <v>93</v>
      </c>
      <c r="C41" s="120">
        <v>8104</v>
      </c>
      <c r="D41" s="121">
        <v>-0.62628545077242337</v>
      </c>
      <c r="E41" s="120">
        <v>8104</v>
      </c>
      <c r="F41" s="121">
        <f t="shared" si="6"/>
        <v>0</v>
      </c>
      <c r="G41" s="120">
        <v>25251</v>
      </c>
      <c r="H41" s="121">
        <f t="shared" si="6"/>
        <v>2.115868706811451</v>
      </c>
      <c r="I41" s="120">
        <v>23667</v>
      </c>
      <c r="J41" s="121">
        <f t="shared" si="6"/>
        <v>-6.2730188903409756E-2</v>
      </c>
      <c r="K41" s="120">
        <v>25085</v>
      </c>
      <c r="L41" s="121">
        <f t="shared" si="6"/>
        <v>5.9914649089449545E-2</v>
      </c>
      <c r="M41" s="120"/>
      <c r="N41" s="121"/>
    </row>
    <row r="42" spans="2:15" x14ac:dyDescent="0.25">
      <c r="B42" s="119" t="s">
        <v>95</v>
      </c>
      <c r="C42" s="120">
        <v>6962</v>
      </c>
      <c r="D42" s="121">
        <v>-0.66725612961812364</v>
      </c>
      <c r="E42" s="120">
        <v>6962</v>
      </c>
      <c r="F42" s="121">
        <f t="shared" si="6"/>
        <v>0</v>
      </c>
      <c r="G42" s="120">
        <v>23965</v>
      </c>
      <c r="H42" s="121">
        <f t="shared" si="6"/>
        <v>2.4422579718471704</v>
      </c>
      <c r="I42" s="120">
        <v>20577</v>
      </c>
      <c r="J42" s="121">
        <f t="shared" si="6"/>
        <v>-0.14137283538493639</v>
      </c>
      <c r="K42" s="120">
        <v>24629</v>
      </c>
      <c r="L42" s="121">
        <f t="shared" si="6"/>
        <v>0.19691889002284113</v>
      </c>
      <c r="M42" s="120"/>
      <c r="N42" s="121"/>
    </row>
    <row r="43" spans="2:15" ht="15.75" x14ac:dyDescent="0.25">
      <c r="B43" s="122" t="s">
        <v>32</v>
      </c>
      <c r="C43" s="123">
        <v>103516</v>
      </c>
      <c r="D43" s="124">
        <v>-0.53035864165324509</v>
      </c>
      <c r="E43" s="123">
        <v>103516</v>
      </c>
      <c r="F43" s="124">
        <f t="shared" si="6"/>
        <v>0</v>
      </c>
      <c r="G43" s="123">
        <v>229131</v>
      </c>
      <c r="H43" s="124">
        <f t="shared" si="6"/>
        <v>1.2134839058696238</v>
      </c>
      <c r="I43" s="123">
        <v>239109</v>
      </c>
      <c r="J43" s="124">
        <f t="shared" si="6"/>
        <v>4.3547141155059865E-2</v>
      </c>
      <c r="K43" s="123">
        <v>250871</v>
      </c>
      <c r="L43" s="124">
        <f t="shared" si="6"/>
        <v>4.9190954752853289E-2</v>
      </c>
      <c r="M43" s="123">
        <v>181603</v>
      </c>
      <c r="N43" s="124">
        <v>0.11932718206640658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1" t="s">
        <v>251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$C$7</f>
        <v>2020</v>
      </c>
      <c r="D51" s="306"/>
      <c r="E51" s="307">
        <f>$C$7</f>
        <v>2020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20/19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9949</v>
      </c>
      <c r="D53" s="121">
        <v>-7.33047690014903E-2</v>
      </c>
      <c r="E53" s="120">
        <v>9949</v>
      </c>
      <c r="F53" s="121">
        <f t="shared" ref="F53:L65" si="8">IFERROR(E53/C53-1,"-")</f>
        <v>0</v>
      </c>
      <c r="G53" s="120">
        <v>8448</v>
      </c>
      <c r="H53" s="121">
        <f t="shared" si="8"/>
        <v>-0.15086943411398135</v>
      </c>
      <c r="I53" s="120">
        <v>14009</v>
      </c>
      <c r="J53" s="121">
        <f t="shared" si="8"/>
        <v>0.65826231060606055</v>
      </c>
      <c r="K53" s="120">
        <v>13713</v>
      </c>
      <c r="L53" s="121">
        <f t="shared" si="8"/>
        <v>-2.1129274038118373E-2</v>
      </c>
      <c r="M53" s="120">
        <v>15504</v>
      </c>
      <c r="N53" s="121">
        <f t="shared" ref="N53:N60" si="9">IFERROR(M53/K53-1,"-")</f>
        <v>0.13060599431196684</v>
      </c>
    </row>
    <row r="54" spans="1:15" x14ac:dyDescent="0.25">
      <c r="A54" s="1">
        <v>2</v>
      </c>
      <c r="B54" s="119" t="s">
        <v>75</v>
      </c>
      <c r="C54" s="120">
        <v>11543</v>
      </c>
      <c r="D54" s="121">
        <v>8.8551490003772271E-2</v>
      </c>
      <c r="E54" s="120">
        <v>11543</v>
      </c>
      <c r="F54" s="121">
        <f t="shared" si="8"/>
        <v>0</v>
      </c>
      <c r="G54" s="120">
        <v>10670</v>
      </c>
      <c r="H54" s="121">
        <f t="shared" si="8"/>
        <v>-7.5630252100840289E-2</v>
      </c>
      <c r="I54" s="120">
        <v>13831</v>
      </c>
      <c r="J54" s="121">
        <f t="shared" si="8"/>
        <v>0.29625117150890357</v>
      </c>
      <c r="K54" s="120">
        <v>13097</v>
      </c>
      <c r="L54" s="121">
        <f t="shared" si="8"/>
        <v>-5.3069192393897735E-2</v>
      </c>
      <c r="M54" s="120">
        <v>15698</v>
      </c>
      <c r="N54" s="121">
        <f t="shared" si="9"/>
        <v>0.19859509811407183</v>
      </c>
    </row>
    <row r="55" spans="1:15" x14ac:dyDescent="0.25">
      <c r="A55" s="1">
        <v>3</v>
      </c>
      <c r="B55" s="119" t="s">
        <v>77</v>
      </c>
      <c r="C55" s="120">
        <v>4800</v>
      </c>
      <c r="D55" s="121">
        <v>-0.58513396715643906</v>
      </c>
      <c r="E55" s="120">
        <v>4800</v>
      </c>
      <c r="F55" s="121">
        <f t="shared" si="8"/>
        <v>0</v>
      </c>
      <c r="G55" s="120">
        <v>12702</v>
      </c>
      <c r="H55" s="121">
        <f t="shared" si="8"/>
        <v>1.6462500000000002</v>
      </c>
      <c r="I55" s="120">
        <v>15155</v>
      </c>
      <c r="J55" s="121">
        <f t="shared" si="8"/>
        <v>0.19311919382774367</v>
      </c>
      <c r="K55" s="120">
        <v>13219</v>
      </c>
      <c r="L55" s="121">
        <f t="shared" si="8"/>
        <v>-0.1277466182777961</v>
      </c>
      <c r="M55" s="120">
        <v>17327</v>
      </c>
      <c r="N55" s="121">
        <f t="shared" si="9"/>
        <v>0.31076480823057717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8"/>
        <v>-</v>
      </c>
      <c r="G56" s="120">
        <v>11294</v>
      </c>
      <c r="H56" s="121" t="str">
        <f t="shared" si="8"/>
        <v>-</v>
      </c>
      <c r="I56" s="120">
        <v>11713</v>
      </c>
      <c r="J56" s="121">
        <f t="shared" si="8"/>
        <v>3.7099344784841559E-2</v>
      </c>
      <c r="K56" s="120">
        <v>11165</v>
      </c>
      <c r="L56" s="121">
        <f t="shared" si="8"/>
        <v>-4.6785622812259842E-2</v>
      </c>
      <c r="M56" s="120">
        <v>13392</v>
      </c>
      <c r="N56" s="121">
        <f t="shared" si="9"/>
        <v>0.19946260635915802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8"/>
        <v>-</v>
      </c>
      <c r="G57" s="120">
        <v>10870</v>
      </c>
      <c r="H57" s="121" t="str">
        <f t="shared" si="8"/>
        <v>-</v>
      </c>
      <c r="I57" s="120">
        <v>10695</v>
      </c>
      <c r="J57" s="121">
        <f t="shared" si="8"/>
        <v>-1.609935602575896E-2</v>
      </c>
      <c r="K57" s="120">
        <v>10226</v>
      </c>
      <c r="L57" s="121">
        <f t="shared" si="8"/>
        <v>-4.3852267414679735E-2</v>
      </c>
      <c r="M57" s="120">
        <v>15356</v>
      </c>
      <c r="N57" s="121">
        <f t="shared" si="9"/>
        <v>0.5016624291022882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8"/>
        <v>-</v>
      </c>
      <c r="G58" s="120">
        <v>10141</v>
      </c>
      <c r="H58" s="121" t="str">
        <f t="shared" si="8"/>
        <v>-</v>
      </c>
      <c r="I58" s="120">
        <v>10170</v>
      </c>
      <c r="J58" s="121">
        <f t="shared" si="8"/>
        <v>2.8596785326890917E-3</v>
      </c>
      <c r="K58" s="120">
        <v>11059</v>
      </c>
      <c r="L58" s="121">
        <f t="shared" si="8"/>
        <v>8.7413962635201514E-2</v>
      </c>
      <c r="M58" s="120">
        <v>14375</v>
      </c>
      <c r="N58" s="121">
        <f t="shared" si="9"/>
        <v>0.29984627904873862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0</v>
      </c>
      <c r="F59" s="121" t="str">
        <f t="shared" si="8"/>
        <v>-</v>
      </c>
      <c r="G59" s="120">
        <v>10838</v>
      </c>
      <c r="H59" s="121" t="str">
        <f t="shared" si="8"/>
        <v>-</v>
      </c>
      <c r="I59" s="120">
        <v>10021</v>
      </c>
      <c r="J59" s="121">
        <f t="shared" si="8"/>
        <v>-7.5382911976379363E-2</v>
      </c>
      <c r="K59" s="120">
        <v>12572</v>
      </c>
      <c r="L59" s="121">
        <f t="shared" si="8"/>
        <v>0.25456541263346977</v>
      </c>
      <c r="M59" s="120">
        <v>16611</v>
      </c>
      <c r="N59" s="121">
        <f t="shared" si="9"/>
        <v>0.32126948775055686</v>
      </c>
    </row>
    <row r="60" spans="1:15" x14ac:dyDescent="0.25">
      <c r="A60" s="1">
        <v>8</v>
      </c>
      <c r="B60" s="119" t="s">
        <v>87</v>
      </c>
      <c r="C60" s="120">
        <v>3541</v>
      </c>
      <c r="D60" s="121">
        <v>-0.46453954332375624</v>
      </c>
      <c r="E60" s="120">
        <v>3541</v>
      </c>
      <c r="F60" s="121">
        <f t="shared" si="8"/>
        <v>0</v>
      </c>
      <c r="G60" s="120">
        <v>8772</v>
      </c>
      <c r="H60" s="121">
        <f t="shared" si="8"/>
        <v>1.4772663089522733</v>
      </c>
      <c r="I60" s="120">
        <v>9451</v>
      </c>
      <c r="J60" s="121">
        <f t="shared" si="8"/>
        <v>7.7405380756953912E-2</v>
      </c>
      <c r="K60" s="120">
        <v>9290</v>
      </c>
      <c r="L60" s="121">
        <f t="shared" si="8"/>
        <v>-1.7035234366733709E-2</v>
      </c>
      <c r="M60" s="120">
        <v>11918</v>
      </c>
      <c r="N60" s="121">
        <f t="shared" si="9"/>
        <v>0.28288482238966628</v>
      </c>
    </row>
    <row r="61" spans="1:15" x14ac:dyDescent="0.25">
      <c r="A61" s="1">
        <v>9</v>
      </c>
      <c r="B61" s="119" t="s">
        <v>89</v>
      </c>
      <c r="C61" s="120">
        <v>3927</v>
      </c>
      <c r="D61" s="121">
        <v>-0.49315952503871963</v>
      </c>
      <c r="E61" s="120">
        <v>3927</v>
      </c>
      <c r="F61" s="121">
        <f t="shared" si="8"/>
        <v>0</v>
      </c>
      <c r="G61" s="120">
        <v>11314</v>
      </c>
      <c r="H61" s="121">
        <f t="shared" si="8"/>
        <v>1.8810797046091166</v>
      </c>
      <c r="I61" s="120">
        <v>9475</v>
      </c>
      <c r="J61" s="121">
        <f t="shared" si="8"/>
        <v>-0.16254198338341874</v>
      </c>
      <c r="K61" s="120">
        <v>12468</v>
      </c>
      <c r="L61" s="121">
        <f t="shared" si="8"/>
        <v>0.31588390501319252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5005</v>
      </c>
      <c r="D62" s="121">
        <v>-0.45276623660616666</v>
      </c>
      <c r="E62" s="120">
        <v>5005</v>
      </c>
      <c r="F62" s="121">
        <f t="shared" si="8"/>
        <v>0</v>
      </c>
      <c r="G62" s="120">
        <v>12410</v>
      </c>
      <c r="H62" s="121">
        <f t="shared" si="8"/>
        <v>1.4795204795204797</v>
      </c>
      <c r="I62" s="120">
        <v>12972</v>
      </c>
      <c r="J62" s="121">
        <f t="shared" si="8"/>
        <v>4.5286059629331188E-2</v>
      </c>
      <c r="K62" s="120">
        <v>12954</v>
      </c>
      <c r="L62" s="121">
        <f t="shared" si="8"/>
        <v>-1.3876040703052483E-3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4492</v>
      </c>
      <c r="D63" s="121">
        <v>-0.60110114554657668</v>
      </c>
      <c r="E63" s="120">
        <v>4492</v>
      </c>
      <c r="F63" s="121">
        <f t="shared" si="8"/>
        <v>0</v>
      </c>
      <c r="G63" s="120">
        <v>14671</v>
      </c>
      <c r="H63" s="121">
        <f t="shared" si="8"/>
        <v>2.2660284951024043</v>
      </c>
      <c r="I63" s="120">
        <v>15154</v>
      </c>
      <c r="J63" s="121">
        <f t="shared" si="8"/>
        <v>3.2922091200327186E-2</v>
      </c>
      <c r="K63" s="120">
        <v>16047</v>
      </c>
      <c r="L63" s="121">
        <f t="shared" si="8"/>
        <v>5.8928335752936434E-2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3684</v>
      </c>
      <c r="D64" s="121">
        <v>-0.62686113643269525</v>
      </c>
      <c r="E64" s="120">
        <v>3684</v>
      </c>
      <c r="F64" s="121">
        <f t="shared" si="8"/>
        <v>0</v>
      </c>
      <c r="G64" s="120">
        <v>13567</v>
      </c>
      <c r="H64" s="121">
        <f t="shared" si="8"/>
        <v>2.6826818675352877</v>
      </c>
      <c r="I64" s="120">
        <v>12991</v>
      </c>
      <c r="J64" s="121">
        <f t="shared" si="8"/>
        <v>-4.2455959313039027E-2</v>
      </c>
      <c r="K64" s="120">
        <v>15417</v>
      </c>
      <c r="L64" s="121">
        <f t="shared" si="8"/>
        <v>0.18674466938649825</v>
      </c>
      <c r="M64" s="120"/>
      <c r="N64" s="121"/>
    </row>
    <row r="65" spans="1:15" ht="15.75" x14ac:dyDescent="0.25">
      <c r="B65" s="122" t="s">
        <v>32</v>
      </c>
      <c r="C65" s="123">
        <v>54788</v>
      </c>
      <c r="D65" s="124">
        <v>-0.50564839210307866</v>
      </c>
      <c r="E65" s="123">
        <v>54788</v>
      </c>
      <c r="F65" s="124">
        <f t="shared" si="8"/>
        <v>0</v>
      </c>
      <c r="G65" s="123">
        <v>135697</v>
      </c>
      <c r="H65" s="124">
        <f t="shared" si="8"/>
        <v>1.4767649850332187</v>
      </c>
      <c r="I65" s="123">
        <v>145637</v>
      </c>
      <c r="J65" s="124">
        <f t="shared" si="8"/>
        <v>7.3251435182796865E-2</v>
      </c>
      <c r="K65" s="123">
        <v>151227</v>
      </c>
      <c r="L65" s="124">
        <f t="shared" si="8"/>
        <v>3.8383103194929769E-2</v>
      </c>
      <c r="M65" s="123">
        <v>120181</v>
      </c>
      <c r="N65" s="124">
        <v>0.27390000105998458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1" t="s">
        <v>252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$C$7</f>
        <v>2020</v>
      </c>
      <c r="D73" s="306"/>
      <c r="E73" s="307">
        <f>$C$7</f>
        <v>2020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20/19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10604</v>
      </c>
      <c r="D75" s="121">
        <v>8.0167057145767551E-2</v>
      </c>
      <c r="E75" s="120">
        <v>10604</v>
      </c>
      <c r="F75" s="121">
        <f t="shared" ref="F75:L87" si="10">IFERROR(E75/C75-1,"-")</f>
        <v>0</v>
      </c>
      <c r="G75" s="120">
        <v>5698</v>
      </c>
      <c r="H75" s="121">
        <f t="shared" si="10"/>
        <v>-0.46265560165975106</v>
      </c>
      <c r="I75" s="120">
        <v>9600</v>
      </c>
      <c r="J75" s="121">
        <f t="shared" si="10"/>
        <v>0.68480168480168491</v>
      </c>
      <c r="K75" s="120">
        <v>10154</v>
      </c>
      <c r="L75" s="121">
        <f t="shared" si="10"/>
        <v>5.770833333333325E-2</v>
      </c>
      <c r="M75" s="120">
        <v>9098</v>
      </c>
      <c r="N75" s="121">
        <f t="shared" ref="N75:N82" si="11">IFERROR(M75/K75-1,"-")</f>
        <v>-0.10399842426629902</v>
      </c>
    </row>
    <row r="76" spans="1:15" x14ac:dyDescent="0.25">
      <c r="A76" s="1">
        <v>2</v>
      </c>
      <c r="B76" s="119" t="s">
        <v>75</v>
      </c>
      <c r="C76" s="120">
        <v>11821</v>
      </c>
      <c r="D76" s="121">
        <v>0.14489104116222751</v>
      </c>
      <c r="E76" s="120">
        <v>11821</v>
      </c>
      <c r="F76" s="121">
        <f t="shared" si="10"/>
        <v>0</v>
      </c>
      <c r="G76" s="120">
        <v>6389</v>
      </c>
      <c r="H76" s="121">
        <f t="shared" si="10"/>
        <v>-0.45952119110058376</v>
      </c>
      <c r="I76" s="120">
        <v>8944</v>
      </c>
      <c r="J76" s="121">
        <f t="shared" si="10"/>
        <v>0.39990608858976362</v>
      </c>
      <c r="K76" s="120">
        <v>9528</v>
      </c>
      <c r="L76" s="121">
        <f t="shared" si="10"/>
        <v>6.5295169946332665E-2</v>
      </c>
      <c r="M76" s="120">
        <v>9228</v>
      </c>
      <c r="N76" s="121">
        <f t="shared" si="11"/>
        <v>-3.1486146095717871E-2</v>
      </c>
    </row>
    <row r="77" spans="1:15" x14ac:dyDescent="0.25">
      <c r="A77" s="1">
        <v>3</v>
      </c>
      <c r="B77" s="119" t="s">
        <v>77</v>
      </c>
      <c r="C77" s="120">
        <v>4136</v>
      </c>
      <c r="D77" s="121">
        <v>-0.59486727397394457</v>
      </c>
      <c r="E77" s="120">
        <v>4136</v>
      </c>
      <c r="F77" s="121">
        <f t="shared" si="10"/>
        <v>0</v>
      </c>
      <c r="G77" s="120">
        <v>7352</v>
      </c>
      <c r="H77" s="121">
        <f t="shared" si="10"/>
        <v>0.77756286266924568</v>
      </c>
      <c r="I77" s="120">
        <v>10019</v>
      </c>
      <c r="J77" s="121">
        <f t="shared" si="10"/>
        <v>0.36275843307943423</v>
      </c>
      <c r="K77" s="120">
        <v>9752</v>
      </c>
      <c r="L77" s="121">
        <f t="shared" si="10"/>
        <v>-2.6649366204211988E-2</v>
      </c>
      <c r="M77" s="120">
        <v>9556</v>
      </c>
      <c r="N77" s="121">
        <f t="shared" si="11"/>
        <v>-2.0098441345365092E-2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10"/>
        <v>-</v>
      </c>
      <c r="G78" s="120">
        <v>6046</v>
      </c>
      <c r="H78" s="121" t="str">
        <f t="shared" si="10"/>
        <v>-</v>
      </c>
      <c r="I78" s="120">
        <v>7441</v>
      </c>
      <c r="J78" s="121">
        <f t="shared" si="10"/>
        <v>0.23073106185908032</v>
      </c>
      <c r="K78" s="120">
        <v>7864</v>
      </c>
      <c r="L78" s="121">
        <f t="shared" si="10"/>
        <v>5.6847197957263784E-2</v>
      </c>
      <c r="M78" s="120">
        <v>7465</v>
      </c>
      <c r="N78" s="121">
        <f t="shared" si="11"/>
        <v>-5.0737538148524886E-2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10"/>
        <v>-</v>
      </c>
      <c r="G79" s="120">
        <v>7344</v>
      </c>
      <c r="H79" s="121" t="str">
        <f t="shared" si="10"/>
        <v>-</v>
      </c>
      <c r="I79" s="120">
        <v>7186</v>
      </c>
      <c r="J79" s="121">
        <f t="shared" si="10"/>
        <v>-2.1514161220043571E-2</v>
      </c>
      <c r="K79" s="120">
        <v>7213</v>
      </c>
      <c r="L79" s="121">
        <f t="shared" si="10"/>
        <v>3.7573058725299813E-3</v>
      </c>
      <c r="M79" s="120">
        <v>7264</v>
      </c>
      <c r="N79" s="121">
        <f t="shared" si="11"/>
        <v>7.0705670317481317E-3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10"/>
        <v>-</v>
      </c>
      <c r="G80" s="120">
        <v>7467</v>
      </c>
      <c r="H80" s="121" t="str">
        <f t="shared" si="10"/>
        <v>-</v>
      </c>
      <c r="I80" s="120">
        <v>7813</v>
      </c>
      <c r="J80" s="121">
        <f t="shared" si="10"/>
        <v>4.6337217088522786E-2</v>
      </c>
      <c r="K80" s="120">
        <v>8420</v>
      </c>
      <c r="L80" s="121">
        <f t="shared" si="10"/>
        <v>7.7691027774222432E-2</v>
      </c>
      <c r="M80" s="120">
        <v>6498</v>
      </c>
      <c r="N80" s="121">
        <f t="shared" si="11"/>
        <v>-0.22826603325415673</v>
      </c>
    </row>
    <row r="81" spans="1:14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0</v>
      </c>
      <c r="F81" s="121" t="str">
        <f t="shared" si="10"/>
        <v>-</v>
      </c>
      <c r="G81" s="120">
        <v>7245</v>
      </c>
      <c r="H81" s="121" t="str">
        <f t="shared" si="10"/>
        <v>-</v>
      </c>
      <c r="I81" s="120">
        <v>6789</v>
      </c>
      <c r="J81" s="121">
        <f t="shared" si="10"/>
        <v>-6.2939958592132528E-2</v>
      </c>
      <c r="K81" s="120">
        <v>9060</v>
      </c>
      <c r="L81" s="121">
        <f t="shared" si="10"/>
        <v>0.33451171011931069</v>
      </c>
      <c r="M81" s="120">
        <v>7262</v>
      </c>
      <c r="N81" s="121">
        <f t="shared" si="11"/>
        <v>-0.19845474613686531</v>
      </c>
    </row>
    <row r="82" spans="1:14" x14ac:dyDescent="0.25">
      <c r="A82" s="1">
        <v>8</v>
      </c>
      <c r="B82" s="119" t="s">
        <v>87</v>
      </c>
      <c r="C82" s="120">
        <v>3235</v>
      </c>
      <c r="D82" s="121">
        <v>-0.54944289693593307</v>
      </c>
      <c r="E82" s="120">
        <v>3235</v>
      </c>
      <c r="F82" s="121">
        <f t="shared" si="10"/>
        <v>0</v>
      </c>
      <c r="G82" s="120">
        <v>6748</v>
      </c>
      <c r="H82" s="121">
        <f t="shared" si="10"/>
        <v>1.0859350850077281</v>
      </c>
      <c r="I82" s="120">
        <v>5542</v>
      </c>
      <c r="J82" s="121">
        <f t="shared" si="10"/>
        <v>-0.17871962062833435</v>
      </c>
      <c r="K82" s="120">
        <v>5911</v>
      </c>
      <c r="L82" s="121">
        <f t="shared" si="10"/>
        <v>6.6582461205340948E-2</v>
      </c>
      <c r="M82" s="120">
        <v>5051</v>
      </c>
      <c r="N82" s="121">
        <f t="shared" si="11"/>
        <v>-0.14549145660632723</v>
      </c>
    </row>
    <row r="83" spans="1:14" x14ac:dyDescent="0.25">
      <c r="A83" s="1">
        <v>9</v>
      </c>
      <c r="B83" s="119" t="s">
        <v>89</v>
      </c>
      <c r="C83" s="120">
        <v>3496</v>
      </c>
      <c r="D83" s="121">
        <v>-0.57593401261523525</v>
      </c>
      <c r="E83" s="120">
        <v>3496</v>
      </c>
      <c r="F83" s="121">
        <f t="shared" si="10"/>
        <v>0</v>
      </c>
      <c r="G83" s="120">
        <v>8645</v>
      </c>
      <c r="H83" s="121">
        <f t="shared" si="10"/>
        <v>1.472826086956522</v>
      </c>
      <c r="I83" s="120">
        <v>6458</v>
      </c>
      <c r="J83" s="121">
        <f t="shared" si="10"/>
        <v>-0.25297860034702135</v>
      </c>
      <c r="K83" s="120">
        <v>7109</v>
      </c>
      <c r="L83" s="121">
        <f t="shared" si="10"/>
        <v>0.10080520284917927</v>
      </c>
      <c r="M83" s="120"/>
      <c r="N83" s="121"/>
    </row>
    <row r="84" spans="1:14" x14ac:dyDescent="0.25">
      <c r="A84" s="1">
        <v>10</v>
      </c>
      <c r="B84" s="119" t="s">
        <v>91</v>
      </c>
      <c r="C84" s="120">
        <v>4293</v>
      </c>
      <c r="D84" s="121">
        <v>-0.54957507082152968</v>
      </c>
      <c r="E84" s="120">
        <v>4293</v>
      </c>
      <c r="F84" s="121">
        <f t="shared" si="10"/>
        <v>0</v>
      </c>
      <c r="G84" s="120">
        <v>9522</v>
      </c>
      <c r="H84" s="121">
        <f t="shared" si="10"/>
        <v>1.2180293501048216</v>
      </c>
      <c r="I84" s="120">
        <v>7581</v>
      </c>
      <c r="J84" s="121">
        <f t="shared" si="10"/>
        <v>-0.20384373030875869</v>
      </c>
      <c r="K84" s="120">
        <v>6383</v>
      </c>
      <c r="L84" s="121">
        <f t="shared" si="10"/>
        <v>-0.15802664556127155</v>
      </c>
      <c r="M84" s="120"/>
      <c r="N84" s="121"/>
    </row>
    <row r="85" spans="1:14" x14ac:dyDescent="0.25">
      <c r="A85" s="1">
        <v>11</v>
      </c>
      <c r="B85" s="119" t="s">
        <v>93</v>
      </c>
      <c r="C85" s="120">
        <v>3612</v>
      </c>
      <c r="D85" s="121">
        <v>-0.65349194167306224</v>
      </c>
      <c r="E85" s="120">
        <v>3612</v>
      </c>
      <c r="F85" s="121">
        <f t="shared" si="10"/>
        <v>0</v>
      </c>
      <c r="G85" s="120">
        <v>10580</v>
      </c>
      <c r="H85" s="121">
        <f t="shared" si="10"/>
        <v>1.9291251384274641</v>
      </c>
      <c r="I85" s="120">
        <v>8513</v>
      </c>
      <c r="J85" s="121">
        <f t="shared" si="10"/>
        <v>-0.19536862003780719</v>
      </c>
      <c r="K85" s="120">
        <v>9038</v>
      </c>
      <c r="L85" s="121">
        <f t="shared" si="10"/>
        <v>6.1670386467755245E-2</v>
      </c>
      <c r="M85" s="120"/>
      <c r="N85" s="121"/>
    </row>
    <row r="86" spans="1:14" x14ac:dyDescent="0.25">
      <c r="A86" s="1">
        <v>12</v>
      </c>
      <c r="B86" s="119" t="s">
        <v>95</v>
      </c>
      <c r="C86" s="120">
        <v>3278</v>
      </c>
      <c r="D86" s="121">
        <v>-0.70334841628959277</v>
      </c>
      <c r="E86" s="120">
        <v>3278</v>
      </c>
      <c r="F86" s="121">
        <f t="shared" si="10"/>
        <v>0</v>
      </c>
      <c r="G86" s="120">
        <v>10398</v>
      </c>
      <c r="H86" s="121">
        <f t="shared" si="10"/>
        <v>2.1720561317876754</v>
      </c>
      <c r="I86" s="120">
        <v>7586</v>
      </c>
      <c r="J86" s="121">
        <f t="shared" si="10"/>
        <v>-0.27043662242738986</v>
      </c>
      <c r="K86" s="120">
        <v>9212</v>
      </c>
      <c r="L86" s="121">
        <f t="shared" si="10"/>
        <v>0.21434220933298187</v>
      </c>
      <c r="M86" s="120"/>
      <c r="N86" s="121"/>
    </row>
    <row r="87" spans="1:14" ht="15.75" x14ac:dyDescent="0.25">
      <c r="B87" s="122" t="s">
        <v>32</v>
      </c>
      <c r="C87" s="123">
        <v>48728</v>
      </c>
      <c r="D87" s="124">
        <v>-0.55534871836987965</v>
      </c>
      <c r="E87" s="123">
        <v>48728</v>
      </c>
      <c r="F87" s="124">
        <f t="shared" si="10"/>
        <v>0</v>
      </c>
      <c r="G87" s="123">
        <v>93434</v>
      </c>
      <c r="H87" s="124">
        <f t="shared" si="10"/>
        <v>0.91746018716138567</v>
      </c>
      <c r="I87" s="123">
        <v>93472</v>
      </c>
      <c r="J87" s="124">
        <f t="shared" si="10"/>
        <v>4.0670419761545951E-4</v>
      </c>
      <c r="K87" s="123">
        <v>99644</v>
      </c>
      <c r="L87" s="124">
        <f t="shared" si="10"/>
        <v>6.6030469017459792E-2</v>
      </c>
      <c r="M87" s="123">
        <v>61422</v>
      </c>
      <c r="N87" s="124">
        <v>-9.5431651497746794E-2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945B-973E-4337-8010-6413426FC489}">
  <sheetPr>
    <tabColor theme="7" tint="0.79998168889431442"/>
  </sheetPr>
  <dimension ref="A4:E9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253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134</v>
      </c>
      <c r="D6" s="304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250871</v>
      </c>
      <c r="D8" s="121">
        <f t="shared" ref="D8:D10" si="0">C8/C9-1</f>
        <v>4.9190954752853289E-2</v>
      </c>
    </row>
    <row r="9" spans="1:5" x14ac:dyDescent="0.25">
      <c r="A9" s="1"/>
      <c r="B9" s="119">
        <v>2023</v>
      </c>
      <c r="C9" s="120">
        <v>239109</v>
      </c>
      <c r="D9" s="121">
        <f t="shared" si="0"/>
        <v>4.3547141155059865E-2</v>
      </c>
    </row>
    <row r="10" spans="1:5" x14ac:dyDescent="0.25">
      <c r="A10" s="1"/>
      <c r="B10" s="119">
        <v>2022</v>
      </c>
      <c r="C10" s="120">
        <v>229131</v>
      </c>
      <c r="D10" s="121">
        <f t="shared" si="0"/>
        <v>0.39494575606667559</v>
      </c>
    </row>
    <row r="11" spans="1:5" x14ac:dyDescent="0.25">
      <c r="A11" s="1"/>
      <c r="B11" s="119">
        <v>2021</v>
      </c>
      <c r="C11" s="120">
        <v>164258</v>
      </c>
      <c r="D11" s="121">
        <f>C11/C12-1</f>
        <v>0.58678851578499946</v>
      </c>
    </row>
    <row r="12" spans="1:5" x14ac:dyDescent="0.25">
      <c r="A12" s="1" t="s">
        <v>74</v>
      </c>
      <c r="B12" s="119">
        <v>2020</v>
      </c>
      <c r="C12" s="120">
        <v>103516</v>
      </c>
      <c r="D12" s="121">
        <f t="shared" ref="D12:D21" si="1">C12/C13-1</f>
        <v>-0.53035864165324509</v>
      </c>
    </row>
    <row r="13" spans="1:5" x14ac:dyDescent="0.25">
      <c r="A13" s="1" t="s">
        <v>76</v>
      </c>
      <c r="B13" s="119">
        <v>2019</v>
      </c>
      <c r="C13" s="120">
        <v>220415</v>
      </c>
      <c r="D13" s="121">
        <f t="shared" si="1"/>
        <v>-5.1199049541774122E-2</v>
      </c>
    </row>
    <row r="14" spans="1:5" x14ac:dyDescent="0.25">
      <c r="A14" s="1" t="s">
        <v>78</v>
      </c>
      <c r="B14" s="119">
        <v>2018</v>
      </c>
      <c r="C14" s="120">
        <v>232309</v>
      </c>
      <c r="D14" s="121">
        <f t="shared" si="1"/>
        <v>-0.10533734369042713</v>
      </c>
    </row>
    <row r="15" spans="1:5" x14ac:dyDescent="0.25">
      <c r="A15" s="1" t="s">
        <v>80</v>
      </c>
      <c r="B15" s="119">
        <v>2017</v>
      </c>
      <c r="C15" s="120">
        <v>259661</v>
      </c>
      <c r="D15" s="121">
        <f>C15/C16-1</f>
        <v>2.72375541981833E-2</v>
      </c>
    </row>
    <row r="16" spans="1:5" x14ac:dyDescent="0.25">
      <c r="A16" s="1" t="s">
        <v>82</v>
      </c>
      <c r="B16" s="119">
        <v>2016</v>
      </c>
      <c r="C16" s="120">
        <v>252776</v>
      </c>
      <c r="D16" s="121">
        <f>C16/C17-1</f>
        <v>9.7770809899983879E-2</v>
      </c>
    </row>
    <row r="17" spans="1:5" x14ac:dyDescent="0.25">
      <c r="A17" s="1" t="s">
        <v>84</v>
      </c>
      <c r="B17" s="119">
        <v>2015</v>
      </c>
      <c r="C17" s="120">
        <v>230263</v>
      </c>
      <c r="D17" s="121">
        <f t="shared" si="1"/>
        <v>0.1334127456819536</v>
      </c>
    </row>
    <row r="18" spans="1:5" x14ac:dyDescent="0.25">
      <c r="A18" s="1" t="s">
        <v>86</v>
      </c>
      <c r="B18" s="119">
        <v>2014</v>
      </c>
      <c r="C18" s="120">
        <v>203159</v>
      </c>
      <c r="D18" s="121">
        <f t="shared" si="1"/>
        <v>0.13291583948606989</v>
      </c>
    </row>
    <row r="19" spans="1:5" x14ac:dyDescent="0.25">
      <c r="A19" s="1" t="s">
        <v>88</v>
      </c>
      <c r="B19" s="119">
        <v>2013</v>
      </c>
      <c r="C19" s="120">
        <v>179324</v>
      </c>
      <c r="D19" s="121">
        <f t="shared" si="1"/>
        <v>9.5175277879565146E-2</v>
      </c>
    </row>
    <row r="20" spans="1:5" x14ac:dyDescent="0.25">
      <c r="A20" s="1" t="s">
        <v>90</v>
      </c>
      <c r="B20" s="119">
        <v>2012</v>
      </c>
      <c r="C20" s="120">
        <v>163740</v>
      </c>
      <c r="D20" s="121">
        <f>C20/C21-1</f>
        <v>-1.9679453022565241E-2</v>
      </c>
    </row>
    <row r="21" spans="1:5" x14ac:dyDescent="0.25">
      <c r="A21" s="1" t="s">
        <v>92</v>
      </c>
      <c r="B21" s="119">
        <v>2011</v>
      </c>
      <c r="C21" s="120">
        <v>167027</v>
      </c>
      <c r="D21" s="121">
        <f t="shared" si="1"/>
        <v>-5.804228537268985E-2</v>
      </c>
    </row>
    <row r="22" spans="1:5" x14ac:dyDescent="0.25">
      <c r="A22" s="1" t="s">
        <v>94</v>
      </c>
      <c r="B22" s="119">
        <v>2010</v>
      </c>
      <c r="C22" s="120">
        <v>177319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1" t="s">
        <v>254</v>
      </c>
      <c r="C27" s="281"/>
      <c r="D27" s="281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3" t="s">
        <v>139</v>
      </c>
      <c r="D29" s="304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250871</v>
      </c>
      <c r="D31" s="121">
        <f t="shared" ref="D31:D44" si="2">C31/C32-1</f>
        <v>4.9190954752853289E-2</v>
      </c>
    </row>
    <row r="32" spans="1:5" x14ac:dyDescent="0.25">
      <c r="B32" s="119">
        <v>2023</v>
      </c>
      <c r="C32" s="120">
        <v>239109</v>
      </c>
      <c r="D32" s="121">
        <f t="shared" si="2"/>
        <v>4.3547141155059865E-2</v>
      </c>
    </row>
    <row r="33" spans="2:4" x14ac:dyDescent="0.25">
      <c r="B33" s="119">
        <v>2022</v>
      </c>
      <c r="C33" s="120">
        <v>229131</v>
      </c>
      <c r="D33" s="121">
        <f t="shared" si="2"/>
        <v>0.39494575606667559</v>
      </c>
    </row>
    <row r="34" spans="2:4" x14ac:dyDescent="0.25">
      <c r="B34" s="119">
        <v>2021</v>
      </c>
      <c r="C34" s="120">
        <v>164258</v>
      </c>
      <c r="D34" s="121">
        <f t="shared" si="2"/>
        <v>0.58678851578499946</v>
      </c>
    </row>
    <row r="35" spans="2:4" x14ac:dyDescent="0.25">
      <c r="B35" s="119">
        <v>2020</v>
      </c>
      <c r="C35" s="120">
        <v>103516</v>
      </c>
      <c r="D35" s="121">
        <f t="shared" si="2"/>
        <v>-0.53035864165324509</v>
      </c>
    </row>
    <row r="36" spans="2:4" x14ac:dyDescent="0.25">
      <c r="B36" s="119">
        <v>2019</v>
      </c>
      <c r="C36" s="120">
        <v>220415</v>
      </c>
      <c r="D36" s="121">
        <f t="shared" si="2"/>
        <v>-5.1199049541774122E-2</v>
      </c>
    </row>
    <row r="37" spans="2:4" x14ac:dyDescent="0.25">
      <c r="B37" s="119">
        <v>2018</v>
      </c>
      <c r="C37" s="120">
        <v>232309</v>
      </c>
      <c r="D37" s="121">
        <f t="shared" si="2"/>
        <v>-0.10533734369042713</v>
      </c>
    </row>
    <row r="38" spans="2:4" x14ac:dyDescent="0.25">
      <c r="B38" s="119">
        <v>2017</v>
      </c>
      <c r="C38" s="120">
        <v>259661</v>
      </c>
      <c r="D38" s="121">
        <f>C38/C39-1</f>
        <v>2.72375541981833E-2</v>
      </c>
    </row>
    <row r="39" spans="2:4" x14ac:dyDescent="0.25">
      <c r="B39" s="119">
        <v>2016</v>
      </c>
      <c r="C39" s="120">
        <v>252776</v>
      </c>
      <c r="D39" s="121">
        <f>C39/C40-1</f>
        <v>9.7770809899983879E-2</v>
      </c>
    </row>
    <row r="40" spans="2:4" x14ac:dyDescent="0.25">
      <c r="B40" s="119">
        <v>2015</v>
      </c>
      <c r="C40" s="120">
        <v>230263</v>
      </c>
      <c r="D40" s="121">
        <f t="shared" si="2"/>
        <v>0.1334127456819536</v>
      </c>
    </row>
    <row r="41" spans="2:4" x14ac:dyDescent="0.25">
      <c r="B41" s="119">
        <v>2014</v>
      </c>
      <c r="C41" s="120">
        <v>203159</v>
      </c>
      <c r="D41" s="121">
        <f t="shared" si="2"/>
        <v>0.13291583948606989</v>
      </c>
    </row>
    <row r="42" spans="2:4" x14ac:dyDescent="0.25">
      <c r="B42" s="119">
        <v>2013</v>
      </c>
      <c r="C42" s="120">
        <v>179324</v>
      </c>
      <c r="D42" s="121">
        <f t="shared" si="2"/>
        <v>9.5175277879565146E-2</v>
      </c>
    </row>
    <row r="43" spans="2:4" x14ac:dyDescent="0.25">
      <c r="B43" s="119">
        <v>2012</v>
      </c>
      <c r="C43" s="120">
        <v>163740</v>
      </c>
      <c r="D43" s="121">
        <f>C43/C44-1</f>
        <v>-1.9679453022565241E-2</v>
      </c>
    </row>
    <row r="44" spans="2:4" x14ac:dyDescent="0.25">
      <c r="B44" s="119">
        <v>2011</v>
      </c>
      <c r="C44" s="120">
        <v>167027</v>
      </c>
      <c r="D44" s="121">
        <f t="shared" si="2"/>
        <v>-5.804228537268985E-2</v>
      </c>
    </row>
    <row r="45" spans="2:4" x14ac:dyDescent="0.25">
      <c r="B45" s="119">
        <v>2010</v>
      </c>
      <c r="C45" s="120">
        <v>177319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1" t="s">
        <v>255</v>
      </c>
      <c r="C50" s="281"/>
      <c r="D50" s="281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3" t="s">
        <v>142</v>
      </c>
      <c r="D52" s="304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151227</v>
      </c>
      <c r="D54" s="121">
        <f t="shared" ref="D54:D56" si="3">C54/C55-1</f>
        <v>3.8383103194929769E-2</v>
      </c>
    </row>
    <row r="55" spans="1:5" x14ac:dyDescent="0.25">
      <c r="A55" s="1"/>
      <c r="B55" s="119">
        <v>2023</v>
      </c>
      <c r="C55" s="120">
        <v>145637</v>
      </c>
      <c r="D55" s="121">
        <f t="shared" si="3"/>
        <v>7.3251435182796865E-2</v>
      </c>
    </row>
    <row r="56" spans="1:5" x14ac:dyDescent="0.25">
      <c r="A56" s="1"/>
      <c r="B56" s="119">
        <v>2022</v>
      </c>
      <c r="C56" s="120">
        <v>135697</v>
      </c>
      <c r="D56" s="121">
        <f t="shared" si="3"/>
        <v>0.31816327323593407</v>
      </c>
    </row>
    <row r="57" spans="1:5" x14ac:dyDescent="0.25">
      <c r="A57" s="1"/>
      <c r="B57" s="119">
        <v>2021</v>
      </c>
      <c r="C57" s="120">
        <v>102944</v>
      </c>
      <c r="D57" s="121">
        <f>C57/C58-1</f>
        <v>0.87895159523983346</v>
      </c>
    </row>
    <row r="58" spans="1:5" x14ac:dyDescent="0.25">
      <c r="A58" s="1">
        <v>2</v>
      </c>
      <c r="B58" s="119">
        <v>2020</v>
      </c>
      <c r="C58" s="120">
        <v>54788</v>
      </c>
      <c r="D58" s="121">
        <f t="shared" ref="D58:D67" si="4">C58/C59-1</f>
        <v>-0.50564839210307866</v>
      </c>
    </row>
    <row r="59" spans="1:5" x14ac:dyDescent="0.25">
      <c r="A59" s="1">
        <v>3</v>
      </c>
      <c r="B59" s="119">
        <v>2019</v>
      </c>
      <c r="C59" s="120">
        <v>110828</v>
      </c>
      <c r="D59" s="121">
        <f t="shared" si="4"/>
        <v>-3.9610395237393736E-2</v>
      </c>
    </row>
    <row r="60" spans="1:5" x14ac:dyDescent="0.25">
      <c r="A60" s="1">
        <v>4</v>
      </c>
      <c r="B60" s="119">
        <v>2018</v>
      </c>
      <c r="C60" s="120">
        <v>115399</v>
      </c>
      <c r="D60" s="121">
        <f t="shared" si="4"/>
        <v>0.13766451422092962</v>
      </c>
    </row>
    <row r="61" spans="1:5" x14ac:dyDescent="0.25">
      <c r="A61" s="1">
        <v>5</v>
      </c>
      <c r="B61" s="119">
        <v>2017</v>
      </c>
      <c r="C61" s="120">
        <v>101435</v>
      </c>
      <c r="D61" s="121">
        <f>C61/C62-1</f>
        <v>0.35757113413099928</v>
      </c>
    </row>
    <row r="62" spans="1:5" x14ac:dyDescent="0.25">
      <c r="A62" s="1">
        <v>6</v>
      </c>
      <c r="B62" s="119">
        <v>2016</v>
      </c>
      <c r="C62" s="120">
        <v>74718</v>
      </c>
      <c r="D62" s="121">
        <f>C62/C63-1</f>
        <v>8.7693248318630346E-2</v>
      </c>
    </row>
    <row r="63" spans="1:5" x14ac:dyDescent="0.25">
      <c r="A63" s="1">
        <v>7</v>
      </c>
      <c r="B63" s="119">
        <v>2015</v>
      </c>
      <c r="C63" s="120">
        <v>68694</v>
      </c>
      <c r="D63" s="121">
        <f t="shared" si="4"/>
        <v>0.16598489349062207</v>
      </c>
    </row>
    <row r="64" spans="1:5" x14ac:dyDescent="0.25">
      <c r="A64" s="1">
        <v>8</v>
      </c>
      <c r="B64" s="119">
        <v>2014</v>
      </c>
      <c r="C64" s="120">
        <v>58915</v>
      </c>
      <c r="D64" s="121">
        <f t="shared" si="4"/>
        <v>0.24582364136181001</v>
      </c>
    </row>
    <row r="65" spans="1:5" x14ac:dyDescent="0.25">
      <c r="A65" s="1">
        <v>9</v>
      </c>
      <c r="B65" s="119">
        <v>2013</v>
      </c>
      <c r="C65" s="120">
        <v>47290</v>
      </c>
      <c r="D65" s="121">
        <f t="shared" si="4"/>
        <v>6.2935491121600462E-2</v>
      </c>
    </row>
    <row r="66" spans="1:5" x14ac:dyDescent="0.25">
      <c r="A66" s="1">
        <v>10</v>
      </c>
      <c r="B66" s="119">
        <v>2012</v>
      </c>
      <c r="C66" s="120">
        <v>44490</v>
      </c>
      <c r="D66" s="121">
        <f>C66/C67-1</f>
        <v>0.23893065998329166</v>
      </c>
    </row>
    <row r="67" spans="1:5" x14ac:dyDescent="0.25">
      <c r="A67" s="1">
        <v>11</v>
      </c>
      <c r="B67" s="119">
        <v>2011</v>
      </c>
      <c r="C67" s="120">
        <v>35910</v>
      </c>
      <c r="D67" s="121">
        <f t="shared" si="4"/>
        <v>0.13678812244768745</v>
      </c>
    </row>
    <row r="68" spans="1:5" x14ac:dyDescent="0.25">
      <c r="A68" s="1">
        <v>12</v>
      </c>
      <c r="B68" s="119">
        <v>2010</v>
      </c>
      <c r="C68" s="120">
        <v>31589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1" t="s">
        <v>143</v>
      </c>
      <c r="C73" s="281"/>
      <c r="D73" s="281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3" t="s">
        <v>144</v>
      </c>
      <c r="D75" s="304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99644</v>
      </c>
      <c r="D77" s="121">
        <f t="shared" ref="D77:D83" si="5">C77/C78-1</f>
        <v>6.6030469017459792E-2</v>
      </c>
    </row>
    <row r="78" spans="1:5" x14ac:dyDescent="0.25">
      <c r="A78" s="1"/>
      <c r="B78" s="119">
        <v>2023</v>
      </c>
      <c r="C78" s="120">
        <v>93472</v>
      </c>
      <c r="D78" s="121">
        <f t="shared" si="5"/>
        <v>4.0670419761545951E-4</v>
      </c>
    </row>
    <row r="79" spans="1:5" x14ac:dyDescent="0.25">
      <c r="A79" s="1"/>
      <c r="B79" s="119">
        <v>2022</v>
      </c>
      <c r="C79" s="120">
        <v>93434</v>
      </c>
      <c r="D79" s="121">
        <f t="shared" si="5"/>
        <v>0.52386078220308585</v>
      </c>
    </row>
    <row r="80" spans="1:5" x14ac:dyDescent="0.25">
      <c r="A80" s="1"/>
      <c r="B80" s="119">
        <v>2021</v>
      </c>
      <c r="C80" s="120">
        <v>61314</v>
      </c>
      <c r="D80" s="121">
        <f t="shared" si="5"/>
        <v>0.25829092103102935</v>
      </c>
    </row>
    <row r="81" spans="1:4" x14ac:dyDescent="0.25">
      <c r="A81" s="1">
        <v>2</v>
      </c>
      <c r="B81" s="119">
        <v>2020</v>
      </c>
      <c r="C81" s="120">
        <v>48728</v>
      </c>
      <c r="D81" s="121">
        <f t="shared" si="5"/>
        <v>-0.55534871836987965</v>
      </c>
    </row>
    <row r="82" spans="1:4" x14ac:dyDescent="0.25">
      <c r="A82" s="1">
        <v>3</v>
      </c>
      <c r="B82" s="119">
        <v>2019</v>
      </c>
      <c r="C82" s="120">
        <v>109587</v>
      </c>
      <c r="D82" s="121">
        <f t="shared" si="5"/>
        <v>-6.2637926610212946E-2</v>
      </c>
    </row>
    <row r="83" spans="1:4" x14ac:dyDescent="0.25">
      <c r="A83" s="1">
        <v>4</v>
      </c>
      <c r="B83" s="119">
        <v>2018</v>
      </c>
      <c r="C83" s="120">
        <v>116910</v>
      </c>
      <c r="D83" s="121">
        <f t="shared" si="5"/>
        <v>-0.26112016988358422</v>
      </c>
    </row>
    <row r="84" spans="1:4" x14ac:dyDescent="0.25">
      <c r="A84" s="1">
        <v>5</v>
      </c>
      <c r="B84" s="119">
        <v>2017</v>
      </c>
      <c r="C84" s="120">
        <v>158226</v>
      </c>
      <c r="D84" s="121">
        <f>C84/C85-1</f>
        <v>-0.11137943816059936</v>
      </c>
    </row>
    <row r="85" spans="1:4" x14ac:dyDescent="0.25">
      <c r="A85" s="1">
        <v>6</v>
      </c>
      <c r="B85" s="119">
        <v>2016</v>
      </c>
      <c r="C85" s="120">
        <v>178058</v>
      </c>
      <c r="D85" s="121">
        <f>C85/C86-1</f>
        <v>0.10205546856141967</v>
      </c>
    </row>
    <row r="86" spans="1:4" x14ac:dyDescent="0.25">
      <c r="A86" s="1">
        <v>7</v>
      </c>
      <c r="B86" s="119">
        <v>2015</v>
      </c>
      <c r="C86" s="120">
        <v>161569</v>
      </c>
      <c r="D86" s="121">
        <f t="shared" ref="D86:D88" si="6">C86/C87-1</f>
        <v>0.12010898200271769</v>
      </c>
    </row>
    <row r="87" spans="1:4" x14ac:dyDescent="0.25">
      <c r="A87" s="1">
        <v>8</v>
      </c>
      <c r="B87" s="119">
        <v>2014</v>
      </c>
      <c r="C87" s="120">
        <v>144244</v>
      </c>
      <c r="D87" s="121">
        <f t="shared" si="6"/>
        <v>9.2476180377781381E-2</v>
      </c>
    </row>
    <row r="88" spans="1:4" x14ac:dyDescent="0.25">
      <c r="A88" s="1">
        <v>9</v>
      </c>
      <c r="B88" s="119">
        <v>2013</v>
      </c>
      <c r="C88" s="120">
        <v>132034</v>
      </c>
      <c r="D88" s="121">
        <f t="shared" si="6"/>
        <v>0.10720335429769401</v>
      </c>
    </row>
    <row r="89" spans="1:4" x14ac:dyDescent="0.25">
      <c r="A89" s="1">
        <v>10</v>
      </c>
      <c r="B89" s="119">
        <v>2012</v>
      </c>
      <c r="C89" s="120">
        <v>119250</v>
      </c>
      <c r="D89" s="121">
        <f>C89/C90-1</f>
        <v>-9.0506951806401892E-2</v>
      </c>
    </row>
    <row r="90" spans="1:4" x14ac:dyDescent="0.25">
      <c r="A90" s="1">
        <v>11</v>
      </c>
      <c r="B90" s="119">
        <v>2011</v>
      </c>
      <c r="C90" s="120">
        <v>131117</v>
      </c>
      <c r="D90" s="121">
        <f t="shared" ref="D90" si="7">C90/C91-1</f>
        <v>-0.10027448020311536</v>
      </c>
    </row>
    <row r="91" spans="1:4" x14ac:dyDescent="0.25">
      <c r="A91" s="1">
        <v>12</v>
      </c>
      <c r="B91" s="119">
        <v>2010</v>
      </c>
      <c r="C91" s="120">
        <v>145730</v>
      </c>
      <c r="D91" s="121"/>
    </row>
    <row r="92" spans="1:4" ht="6" customHeight="1" x14ac:dyDescent="0.25"/>
    <row r="93" spans="1:4" x14ac:dyDescent="0.25">
      <c r="B93" s="107" t="s">
        <v>57</v>
      </c>
      <c r="C93" s="107"/>
      <c r="D93" s="107"/>
    </row>
  </sheetData>
  <mergeCells count="8">
    <mergeCell ref="B73:D73"/>
    <mergeCell ref="C75:D75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4216-5EA6-4A9E-B0F6-C7ADF3047D9E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256</v>
      </c>
      <c r="D5" s="131" t="s">
        <v>230</v>
      </c>
      <c r="E5" s="131" t="s">
        <v>231</v>
      </c>
      <c r="F5" s="131" t="s">
        <v>232</v>
      </c>
      <c r="G5" s="131" t="s">
        <v>233</v>
      </c>
      <c r="H5" s="131" t="s">
        <v>234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agosto 2025</v>
      </c>
      <c r="L5" s="14" t="str">
        <f>CONCATENATE("cuota/ total municipio ",RIGHT(H5,2))</f>
        <v>cuota/ total municipio 25</v>
      </c>
      <c r="M5" s="13" t="s">
        <v>257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agosto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1201306</v>
      </c>
      <c r="D6" s="135">
        <v>1031934</v>
      </c>
      <c r="E6" s="135">
        <v>3101117</v>
      </c>
      <c r="F6" s="135">
        <v>3425135</v>
      </c>
      <c r="G6" s="135">
        <v>3660664</v>
      </c>
      <c r="H6" s="135">
        <v>3636256</v>
      </c>
      <c r="I6" s="136">
        <f>IFERROR(H6/G6-1,"-")</f>
        <v>-6.6676428101568597E-3</v>
      </c>
      <c r="J6" s="135">
        <f>IFERROR(H6-G6,"-")</f>
        <v>-24408</v>
      </c>
      <c r="K6" s="136">
        <f t="shared" ref="K6:K57" si="0">IFERROR(H6/$H$6,"-")</f>
        <v>1</v>
      </c>
      <c r="L6" s="137">
        <f>H6/H6</f>
        <v>1</v>
      </c>
      <c r="M6" s="135">
        <v>152176</v>
      </c>
      <c r="N6" s="135">
        <v>286184</v>
      </c>
      <c r="O6" s="135">
        <v>442299</v>
      </c>
      <c r="P6" s="135">
        <v>447853</v>
      </c>
      <c r="Q6" s="135">
        <v>494247</v>
      </c>
      <c r="R6" s="135">
        <v>484410</v>
      </c>
      <c r="S6" s="136">
        <f>IFERROR(R6/Q6-1,"-")</f>
        <v>-1.9903003963605226E-2</v>
      </c>
      <c r="T6" s="135">
        <f t="shared" ref="T6:T57" si="1">R6-Q6</f>
        <v>-9837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914906</v>
      </c>
      <c r="D7" s="139">
        <v>808744</v>
      </c>
      <c r="E7" s="139">
        <v>2458403</v>
      </c>
      <c r="F7" s="139">
        <v>2697945</v>
      </c>
      <c r="G7" s="139">
        <v>2857454</v>
      </c>
      <c r="H7" s="139">
        <v>2796345</v>
      </c>
      <c r="I7" s="140">
        <f t="shared" ref="I7:I57" si="2">IFERROR(H7/G7-1,"-")</f>
        <v>-2.1385821084083934E-2</v>
      </c>
      <c r="J7" s="139">
        <f t="shared" ref="J7:J57" si="3">IFERROR(H7-G7,"-")</f>
        <v>-61109</v>
      </c>
      <c r="K7" s="140">
        <f t="shared" si="0"/>
        <v>0.76901763792208244</v>
      </c>
      <c r="L7" s="140">
        <f>H7/H6</f>
        <v>0.76901763792208244</v>
      </c>
      <c r="M7" s="139">
        <v>120031</v>
      </c>
      <c r="N7" s="139">
        <v>230328</v>
      </c>
      <c r="O7" s="139">
        <v>347304</v>
      </c>
      <c r="P7" s="139">
        <v>346742</v>
      </c>
      <c r="Q7" s="139">
        <v>384377</v>
      </c>
      <c r="R7" s="139">
        <v>365975</v>
      </c>
      <c r="S7" s="140">
        <f t="shared" ref="S7:S57" si="4">IFERROR(R7/Q7-1,"-")</f>
        <v>-4.7874872846190075E-2</v>
      </c>
      <c r="T7" s="139">
        <f t="shared" si="1"/>
        <v>-18402</v>
      </c>
      <c r="U7" s="140">
        <f t="shared" ref="U7:U57" si="5">IFERROR(P7/$P$6,"-")</f>
        <v>0.7742317233556546</v>
      </c>
      <c r="V7" s="140">
        <f>IFERROR(R7/R6,"-")</f>
        <v>0.75550669887079125</v>
      </c>
    </row>
    <row r="8" spans="1:22" x14ac:dyDescent="0.25">
      <c r="B8" s="99" t="s">
        <v>142</v>
      </c>
      <c r="C8" s="53">
        <v>727101</v>
      </c>
      <c r="D8" s="53">
        <v>664620</v>
      </c>
      <c r="E8" s="53">
        <v>2023705</v>
      </c>
      <c r="F8" s="53">
        <v>2210182</v>
      </c>
      <c r="G8" s="53">
        <v>2353453</v>
      </c>
      <c r="H8" s="53">
        <v>2294310</v>
      </c>
      <c r="I8" s="100">
        <f t="shared" si="2"/>
        <v>-2.5130308529637047E-2</v>
      </c>
      <c r="J8" s="53">
        <f t="shared" si="3"/>
        <v>-59143</v>
      </c>
      <c r="K8" s="100">
        <f t="shared" si="0"/>
        <v>0.6309539262362166</v>
      </c>
      <c r="L8" s="100">
        <f>H8/H6</f>
        <v>0.6309539262362166</v>
      </c>
      <c r="M8" s="53">
        <v>94104</v>
      </c>
      <c r="N8" s="53">
        <v>193973</v>
      </c>
      <c r="O8" s="53">
        <v>285837</v>
      </c>
      <c r="P8" s="53">
        <v>291854</v>
      </c>
      <c r="Q8" s="53">
        <v>320782</v>
      </c>
      <c r="R8" s="53">
        <v>302751</v>
      </c>
      <c r="S8" s="100">
        <f t="shared" si="4"/>
        <v>-5.6209513002599909E-2</v>
      </c>
      <c r="T8" s="53">
        <f t="shared" si="1"/>
        <v>-18031</v>
      </c>
      <c r="U8" s="100">
        <f t="shared" si="5"/>
        <v>0.65167365184558323</v>
      </c>
      <c r="V8" s="100">
        <f>IFERROR(R8/R6,"-")</f>
        <v>0.62498916207345012</v>
      </c>
    </row>
    <row r="9" spans="1:22" x14ac:dyDescent="0.25">
      <c r="B9" s="99" t="s">
        <v>144</v>
      </c>
      <c r="C9" s="53">
        <v>187805</v>
      </c>
      <c r="D9" s="53">
        <v>144124</v>
      </c>
      <c r="E9" s="53">
        <v>434698</v>
      </c>
      <c r="F9" s="53">
        <v>487763</v>
      </c>
      <c r="G9" s="53">
        <v>504001</v>
      </c>
      <c r="H9" s="53">
        <v>502035</v>
      </c>
      <c r="I9" s="100">
        <f t="shared" si="2"/>
        <v>-3.9007859111390708E-3</v>
      </c>
      <c r="J9" s="53">
        <f t="shared" si="3"/>
        <v>-1966</v>
      </c>
      <c r="K9" s="100">
        <f t="shared" si="0"/>
        <v>0.1380637116858659</v>
      </c>
      <c r="L9" s="100">
        <f>H9/H6</f>
        <v>0.1380637116858659</v>
      </c>
      <c r="M9" s="53">
        <v>25927</v>
      </c>
      <c r="N9" s="53">
        <v>36355</v>
      </c>
      <c r="O9" s="53">
        <v>61467</v>
      </c>
      <c r="P9" s="53">
        <v>54888</v>
      </c>
      <c r="Q9" s="53">
        <v>63595</v>
      </c>
      <c r="R9" s="53">
        <v>63224</v>
      </c>
      <c r="S9" s="100">
        <f t="shared" si="4"/>
        <v>-5.8337919647770686E-3</v>
      </c>
      <c r="T9" s="53">
        <f t="shared" si="1"/>
        <v>-371</v>
      </c>
      <c r="U9" s="100">
        <f t="shared" si="5"/>
        <v>0.12255807151007138</v>
      </c>
      <c r="V9" s="100">
        <f>IFERROR(R9/R6,"-")</f>
        <v>0.1305175367973411</v>
      </c>
    </row>
    <row r="10" spans="1:22" ht="16.5" thickBot="1" x14ac:dyDescent="0.3">
      <c r="B10" s="141" t="s">
        <v>65</v>
      </c>
      <c r="C10" s="142">
        <v>280673</v>
      </c>
      <c r="D10" s="142">
        <v>223190</v>
      </c>
      <c r="E10" s="142">
        <v>642714</v>
      </c>
      <c r="F10" s="142">
        <v>727190</v>
      </c>
      <c r="G10" s="142">
        <v>803210</v>
      </c>
      <c r="H10" s="142">
        <v>839911</v>
      </c>
      <c r="I10" s="143">
        <f t="shared" si="2"/>
        <v>4.5692907209820666E-2</v>
      </c>
      <c r="J10" s="142">
        <f t="shared" si="3"/>
        <v>36701</v>
      </c>
      <c r="K10" s="143">
        <f t="shared" si="0"/>
        <v>0.2309823620779175</v>
      </c>
      <c r="L10" s="143">
        <f>H10/H6</f>
        <v>0.2309823620779175</v>
      </c>
      <c r="M10" s="142">
        <v>32145</v>
      </c>
      <c r="N10" s="142">
        <v>55856</v>
      </c>
      <c r="O10" s="142">
        <v>94995</v>
      </c>
      <c r="P10" s="142">
        <v>101111</v>
      </c>
      <c r="Q10" s="142">
        <v>109870</v>
      </c>
      <c r="R10" s="142">
        <v>118435</v>
      </c>
      <c r="S10" s="143">
        <f t="shared" si="4"/>
        <v>7.7955765905160623E-2</v>
      </c>
      <c r="T10" s="142">
        <f t="shared" si="1"/>
        <v>8565</v>
      </c>
      <c r="U10" s="143">
        <f t="shared" si="5"/>
        <v>0.22576827664434534</v>
      </c>
      <c r="V10" s="143">
        <f>IFERROR(R10/R6,"-")</f>
        <v>0.24449330112920872</v>
      </c>
    </row>
    <row r="11" spans="1:22" ht="15.75" x14ac:dyDescent="0.25">
      <c r="A11" s="144">
        <f>G11/$G$11</f>
        <v>1</v>
      </c>
      <c r="B11" s="134" t="s">
        <v>46</v>
      </c>
      <c r="C11" s="135">
        <v>396965</v>
      </c>
      <c r="D11" s="135">
        <v>400181</v>
      </c>
      <c r="E11" s="135">
        <v>1157727</v>
      </c>
      <c r="F11" s="135">
        <v>1246990</v>
      </c>
      <c r="G11" s="135">
        <v>1301111</v>
      </c>
      <c r="H11" s="135">
        <v>1237425</v>
      </c>
      <c r="I11" s="136">
        <f t="shared" si="2"/>
        <v>-4.8947399568522565E-2</v>
      </c>
      <c r="J11" s="135">
        <f t="shared" si="3"/>
        <v>-63686</v>
      </c>
      <c r="K11" s="136">
        <f t="shared" si="0"/>
        <v>0.34030194793765894</v>
      </c>
      <c r="L11" s="137">
        <f>H11/H11</f>
        <v>1</v>
      </c>
      <c r="M11" s="135">
        <v>52795</v>
      </c>
      <c r="N11" s="135">
        <v>118184</v>
      </c>
      <c r="O11" s="135">
        <v>164674</v>
      </c>
      <c r="P11" s="135">
        <v>166974</v>
      </c>
      <c r="Q11" s="135">
        <v>175399</v>
      </c>
      <c r="R11" s="135">
        <v>164094</v>
      </c>
      <c r="S11" s="136">
        <f t="shared" si="4"/>
        <v>-6.4453047052719814E-2</v>
      </c>
      <c r="T11" s="135">
        <f t="shared" si="1"/>
        <v>-11305</v>
      </c>
      <c r="U11" s="136">
        <f t="shared" si="5"/>
        <v>0.37283215698008054</v>
      </c>
      <c r="V11" s="137">
        <f>IFERROR(R11/R11,"-")</f>
        <v>1</v>
      </c>
    </row>
    <row r="12" spans="1:22" ht="15.75" x14ac:dyDescent="0.25">
      <c r="A12" s="144">
        <f>G12/$G$11</f>
        <v>0.81401971084711455</v>
      </c>
      <c r="B12" s="138" t="s">
        <v>62</v>
      </c>
      <c r="C12" s="139">
        <v>323732</v>
      </c>
      <c r="D12" s="139">
        <v>332691</v>
      </c>
      <c r="E12" s="139">
        <v>990351</v>
      </c>
      <c r="F12" s="139">
        <v>1019717</v>
      </c>
      <c r="G12" s="139">
        <v>1059130</v>
      </c>
      <c r="H12" s="139">
        <v>985309</v>
      </c>
      <c r="I12" s="140">
        <f t="shared" si="2"/>
        <v>-6.9699659154211502E-2</v>
      </c>
      <c r="J12" s="139">
        <f t="shared" si="3"/>
        <v>-73821</v>
      </c>
      <c r="K12" s="140">
        <f t="shared" si="0"/>
        <v>0.27096799565267132</v>
      </c>
      <c r="L12" s="140">
        <f>H12/H11</f>
        <v>0.79625755096268458</v>
      </c>
      <c r="M12" s="139">
        <v>43908</v>
      </c>
      <c r="N12" s="139">
        <v>100580</v>
      </c>
      <c r="O12" s="139">
        <v>138022</v>
      </c>
      <c r="P12" s="139">
        <v>134916</v>
      </c>
      <c r="Q12" s="139">
        <v>143446</v>
      </c>
      <c r="R12" s="139">
        <v>124990</v>
      </c>
      <c r="S12" s="140">
        <f t="shared" si="4"/>
        <v>-0.12866165665128337</v>
      </c>
      <c r="T12" s="139">
        <f t="shared" si="1"/>
        <v>-18456</v>
      </c>
      <c r="U12" s="140">
        <f t="shared" si="5"/>
        <v>0.30125063357842863</v>
      </c>
      <c r="V12" s="140">
        <f>IFERROR(R12/R11,"-")</f>
        <v>0.7616975635915999</v>
      </c>
    </row>
    <row r="13" spans="1:22" x14ac:dyDescent="0.25">
      <c r="A13" s="144">
        <f>G13/$G$11</f>
        <v>0.73446385435216521</v>
      </c>
      <c r="B13" s="99" t="s">
        <v>142</v>
      </c>
      <c r="C13" s="53">
        <v>284685</v>
      </c>
      <c r="D13" s="53">
        <v>314175</v>
      </c>
      <c r="E13" s="53">
        <v>883564</v>
      </c>
      <c r="F13" s="53">
        <v>908738</v>
      </c>
      <c r="G13" s="53">
        <v>955619</v>
      </c>
      <c r="H13" s="53">
        <v>877983</v>
      </c>
      <c r="I13" s="100">
        <f t="shared" si="2"/>
        <v>-8.124158268096382E-2</v>
      </c>
      <c r="J13" s="53">
        <f t="shared" si="3"/>
        <v>-77636</v>
      </c>
      <c r="K13" s="100">
        <f t="shared" si="0"/>
        <v>0.24145247199317099</v>
      </c>
      <c r="L13" s="100">
        <f>H13/H11</f>
        <v>0.70952421358870232</v>
      </c>
      <c r="M13" s="53">
        <v>40708</v>
      </c>
      <c r="N13" s="53">
        <v>92057</v>
      </c>
      <c r="O13" s="53">
        <v>121901</v>
      </c>
      <c r="P13" s="53">
        <v>120435</v>
      </c>
      <c r="Q13" s="53">
        <v>130238</v>
      </c>
      <c r="R13" s="53">
        <v>110862</v>
      </c>
      <c r="S13" s="100">
        <f t="shared" si="4"/>
        <v>-0.1487737833811944</v>
      </c>
      <c r="T13" s="53">
        <f t="shared" si="1"/>
        <v>-19376</v>
      </c>
      <c r="U13" s="100">
        <f t="shared" si="5"/>
        <v>0.268916363181669</v>
      </c>
      <c r="V13" s="100">
        <f>IFERROR(R13/R11,"-")</f>
        <v>0.67560057040476795</v>
      </c>
    </row>
    <row r="14" spans="1:22" x14ac:dyDescent="0.25">
      <c r="A14" s="144">
        <f>G14/$G$11</f>
        <v>7.9555856494949312E-2</v>
      </c>
      <c r="B14" s="99" t="s">
        <v>144</v>
      </c>
      <c r="C14" s="53">
        <v>39047</v>
      </c>
      <c r="D14" s="53">
        <v>18516</v>
      </c>
      <c r="E14" s="53">
        <v>106787</v>
      </c>
      <c r="F14" s="53">
        <v>110979</v>
      </c>
      <c r="G14" s="53">
        <v>103511</v>
      </c>
      <c r="H14" s="53">
        <v>107326</v>
      </c>
      <c r="I14" s="100">
        <f t="shared" si="2"/>
        <v>3.6855986320294409E-2</v>
      </c>
      <c r="J14" s="53">
        <f t="shared" si="3"/>
        <v>3815</v>
      </c>
      <c r="K14" s="100">
        <f t="shared" si="0"/>
        <v>2.9515523659500321E-2</v>
      </c>
      <c r="L14" s="100">
        <f>H14/H11</f>
        <v>8.6733337373982256E-2</v>
      </c>
      <c r="M14" s="53">
        <v>3200</v>
      </c>
      <c r="N14" s="53">
        <v>8523</v>
      </c>
      <c r="O14" s="53">
        <v>16121</v>
      </c>
      <c r="P14" s="53">
        <v>14481</v>
      </c>
      <c r="Q14" s="53">
        <v>13208</v>
      </c>
      <c r="R14" s="53">
        <v>14128</v>
      </c>
      <c r="S14" s="100">
        <f t="shared" si="4"/>
        <v>6.9654754694124854E-2</v>
      </c>
      <c r="T14" s="53">
        <f t="shared" si="1"/>
        <v>920</v>
      </c>
      <c r="U14" s="100">
        <f t="shared" si="5"/>
        <v>3.2334270396759651E-2</v>
      </c>
      <c r="V14" s="100">
        <f>IFERROR(R14/R11,"-")</f>
        <v>8.6096993186831935E-2</v>
      </c>
    </row>
    <row r="15" spans="1:22" ht="16.5" thickBot="1" x14ac:dyDescent="0.3">
      <c r="A15" s="144">
        <f>G15/$G$11</f>
        <v>0.1859802891528855</v>
      </c>
      <c r="B15" s="141" t="s">
        <v>65</v>
      </c>
      <c r="C15" s="142">
        <v>73233</v>
      </c>
      <c r="D15" s="142">
        <v>67490</v>
      </c>
      <c r="E15" s="142">
        <v>167376</v>
      </c>
      <c r="F15" s="142">
        <v>227273</v>
      </c>
      <c r="G15" s="142">
        <v>241981</v>
      </c>
      <c r="H15" s="142">
        <v>252116</v>
      </c>
      <c r="I15" s="143">
        <f t="shared" si="2"/>
        <v>4.1883453659584902E-2</v>
      </c>
      <c r="J15" s="142">
        <f t="shared" si="3"/>
        <v>10135</v>
      </c>
      <c r="K15" s="143">
        <f t="shared" si="0"/>
        <v>6.9333952284987635E-2</v>
      </c>
      <c r="L15" s="143">
        <f>H15/H11</f>
        <v>0.20374244903731539</v>
      </c>
      <c r="M15" s="142">
        <v>8887</v>
      </c>
      <c r="N15" s="142">
        <v>17604</v>
      </c>
      <c r="O15" s="142">
        <v>26652</v>
      </c>
      <c r="P15" s="142">
        <v>32058</v>
      </c>
      <c r="Q15" s="142">
        <v>31953</v>
      </c>
      <c r="R15" s="142">
        <v>39104</v>
      </c>
      <c r="S15" s="143">
        <f t="shared" si="4"/>
        <v>0.22379745250837169</v>
      </c>
      <c r="T15" s="142">
        <f t="shared" si="1"/>
        <v>7151</v>
      </c>
      <c r="U15" s="143">
        <f t="shared" si="5"/>
        <v>7.1581523401651886E-2</v>
      </c>
      <c r="V15" s="143">
        <f>IFERROR(R15/R11,"-")</f>
        <v>0.23830243640840007</v>
      </c>
    </row>
    <row r="16" spans="1:22" ht="15.75" x14ac:dyDescent="0.25">
      <c r="A16" s="81"/>
      <c r="B16" s="134" t="s">
        <v>47</v>
      </c>
      <c r="C16" s="135">
        <v>280080</v>
      </c>
      <c r="D16" s="135">
        <v>176500</v>
      </c>
      <c r="E16" s="135">
        <v>810745</v>
      </c>
      <c r="F16" s="135">
        <v>867527</v>
      </c>
      <c r="G16" s="135">
        <v>922227</v>
      </c>
      <c r="H16" s="135">
        <v>945846</v>
      </c>
      <c r="I16" s="136">
        <f t="shared" si="2"/>
        <v>2.5610831172802273E-2</v>
      </c>
      <c r="J16" s="135">
        <f t="shared" si="3"/>
        <v>23619</v>
      </c>
      <c r="K16" s="136">
        <f t="shared" si="0"/>
        <v>0.26011534941434267</v>
      </c>
      <c r="L16" s="137">
        <f>H16/H16</f>
        <v>1</v>
      </c>
      <c r="M16" s="135">
        <v>30803</v>
      </c>
      <c r="N16" s="135">
        <v>53067</v>
      </c>
      <c r="O16" s="135">
        <v>117894</v>
      </c>
      <c r="P16" s="135">
        <v>116797</v>
      </c>
      <c r="Q16" s="135">
        <v>126181</v>
      </c>
      <c r="R16" s="135">
        <v>123588</v>
      </c>
      <c r="S16" s="136">
        <f t="shared" si="4"/>
        <v>-2.0549845063836836E-2</v>
      </c>
      <c r="T16" s="135">
        <f t="shared" si="1"/>
        <v>-2593</v>
      </c>
      <c r="U16" s="136">
        <f t="shared" si="5"/>
        <v>0.26079316204200931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161287</v>
      </c>
      <c r="D17" s="139">
        <v>70768</v>
      </c>
      <c r="E17" s="139">
        <v>482585</v>
      </c>
      <c r="F17" s="139">
        <v>531101</v>
      </c>
      <c r="G17" s="139">
        <v>567656</v>
      </c>
      <c r="H17" s="139">
        <v>582561</v>
      </c>
      <c r="I17" s="140">
        <f t="shared" si="2"/>
        <v>2.6257099370041059E-2</v>
      </c>
      <c r="J17" s="139">
        <f t="shared" si="3"/>
        <v>14905</v>
      </c>
      <c r="K17" s="140">
        <f t="shared" si="0"/>
        <v>0.16020901718690872</v>
      </c>
      <c r="L17" s="140">
        <f>H17/H16</f>
        <v>0.6159152758482882</v>
      </c>
      <c r="M17" s="139">
        <v>14181</v>
      </c>
      <c r="N17" s="139">
        <v>28251</v>
      </c>
      <c r="O17" s="139">
        <v>71571</v>
      </c>
      <c r="P17" s="139">
        <v>69694</v>
      </c>
      <c r="Q17" s="139">
        <v>78502</v>
      </c>
      <c r="R17" s="139">
        <v>77343</v>
      </c>
      <c r="S17" s="140">
        <f t="shared" si="4"/>
        <v>-1.4763955058469835E-2</v>
      </c>
      <c r="T17" s="139">
        <f t="shared" si="1"/>
        <v>-1159</v>
      </c>
      <c r="U17" s="140">
        <f t="shared" si="5"/>
        <v>0.1556180264506434</v>
      </c>
      <c r="V17" s="140">
        <f>IFERROR(R17/R16,"-")</f>
        <v>0.62581318574618894</v>
      </c>
    </row>
    <row r="18" spans="2:22" x14ac:dyDescent="0.25">
      <c r="B18" s="99" t="s">
        <v>142</v>
      </c>
      <c r="C18" s="53">
        <v>117565</v>
      </c>
      <c r="D18" s="53">
        <v>58109</v>
      </c>
      <c r="E18" s="53">
        <v>366448</v>
      </c>
      <c r="F18" s="53">
        <v>401446</v>
      </c>
      <c r="G18" s="53">
        <v>428409</v>
      </c>
      <c r="H18" s="53">
        <v>457275</v>
      </c>
      <c r="I18" s="100">
        <f t="shared" si="2"/>
        <v>6.7379536844464072E-2</v>
      </c>
      <c r="J18" s="53">
        <f t="shared" si="3"/>
        <v>28866</v>
      </c>
      <c r="K18" s="100">
        <f t="shared" si="0"/>
        <v>0.12575434732868093</v>
      </c>
      <c r="L18" s="100">
        <f>H18/H16</f>
        <v>0.48345608058817185</v>
      </c>
      <c r="M18" s="53">
        <v>10075</v>
      </c>
      <c r="N18" s="53">
        <v>22858</v>
      </c>
      <c r="O18" s="53">
        <v>54395</v>
      </c>
      <c r="P18" s="53">
        <v>55335</v>
      </c>
      <c r="Q18" s="53">
        <v>59369</v>
      </c>
      <c r="R18" s="53">
        <v>62832</v>
      </c>
      <c r="S18" s="100">
        <f t="shared" si="4"/>
        <v>5.8330104936920035E-2</v>
      </c>
      <c r="T18" s="53">
        <f t="shared" si="1"/>
        <v>3463</v>
      </c>
      <c r="U18" s="100">
        <f t="shared" si="5"/>
        <v>0.12355616686725332</v>
      </c>
      <c r="V18" s="100">
        <f>IFERROR(R18/R16,"-")</f>
        <v>0.50839887367705605</v>
      </c>
    </row>
    <row r="19" spans="2:22" x14ac:dyDescent="0.25">
      <c r="B19" s="99" t="s">
        <v>144</v>
      </c>
      <c r="C19" s="53">
        <v>43722</v>
      </c>
      <c r="D19" s="53">
        <v>12659</v>
      </c>
      <c r="E19" s="53">
        <v>116137</v>
      </c>
      <c r="F19" s="53">
        <v>129655</v>
      </c>
      <c r="G19" s="53">
        <v>139247</v>
      </c>
      <c r="H19" s="53">
        <v>125286</v>
      </c>
      <c r="I19" s="100">
        <f t="shared" si="2"/>
        <v>-0.100260687842467</v>
      </c>
      <c r="J19" s="53">
        <f t="shared" si="3"/>
        <v>-13961</v>
      </c>
      <c r="K19" s="100">
        <f t="shared" si="0"/>
        <v>3.4454669858227802E-2</v>
      </c>
      <c r="L19" s="100">
        <f>H19/H16</f>
        <v>0.13245919526011635</v>
      </c>
      <c r="M19" s="53">
        <v>4106</v>
      </c>
      <c r="N19" s="53">
        <v>5393</v>
      </c>
      <c r="O19" s="53">
        <v>17176</v>
      </c>
      <c r="P19" s="53">
        <v>14359</v>
      </c>
      <c r="Q19" s="53">
        <v>19133</v>
      </c>
      <c r="R19" s="53">
        <v>14511</v>
      </c>
      <c r="S19" s="100">
        <f t="shared" si="4"/>
        <v>-0.24157215282496214</v>
      </c>
      <c r="T19" s="53">
        <f t="shared" si="1"/>
        <v>-4622</v>
      </c>
      <c r="U19" s="100">
        <f t="shared" si="5"/>
        <v>3.2061859583390084E-2</v>
      </c>
      <c r="V19" s="100">
        <f>IFERROR(R19/R16,"-")</f>
        <v>0.11741431206913293</v>
      </c>
    </row>
    <row r="20" spans="2:22" ht="16.5" thickBot="1" x14ac:dyDescent="0.3">
      <c r="B20" s="141" t="s">
        <v>65</v>
      </c>
      <c r="C20" s="142">
        <v>118793</v>
      </c>
      <c r="D20" s="142">
        <v>105732</v>
      </c>
      <c r="E20" s="142">
        <v>328160</v>
      </c>
      <c r="F20" s="142">
        <v>336426</v>
      </c>
      <c r="G20" s="142">
        <v>354571</v>
      </c>
      <c r="H20" s="142">
        <v>363285</v>
      </c>
      <c r="I20" s="143">
        <f t="shared" si="2"/>
        <v>2.4576177972817748E-2</v>
      </c>
      <c r="J20" s="142">
        <f t="shared" si="3"/>
        <v>8714</v>
      </c>
      <c r="K20" s="143">
        <f t="shared" si="0"/>
        <v>9.9906332227433933E-2</v>
      </c>
      <c r="L20" s="143">
        <f>H20/H16</f>
        <v>0.3840847241517118</v>
      </c>
      <c r="M20" s="142">
        <v>16622</v>
      </c>
      <c r="N20" s="142">
        <v>24816</v>
      </c>
      <c r="O20" s="142">
        <v>46323</v>
      </c>
      <c r="P20" s="142">
        <v>47103</v>
      </c>
      <c r="Q20" s="142">
        <v>47679</v>
      </c>
      <c r="R20" s="142">
        <v>46245</v>
      </c>
      <c r="S20" s="143">
        <f t="shared" si="4"/>
        <v>-3.0076134147108746E-2</v>
      </c>
      <c r="T20" s="142">
        <f t="shared" si="1"/>
        <v>-1434</v>
      </c>
      <c r="U20" s="143">
        <f t="shared" si="5"/>
        <v>0.10517513559136592</v>
      </c>
      <c r="V20" s="143">
        <f>IFERROR(R20/R16,"-")</f>
        <v>0.37418681425381106</v>
      </c>
    </row>
    <row r="21" spans="2:22" ht="15.75" x14ac:dyDescent="0.25">
      <c r="B21" s="134" t="s">
        <v>48</v>
      </c>
      <c r="C21" s="135">
        <v>11125</v>
      </c>
      <c r="D21" s="135">
        <v>9212</v>
      </c>
      <c r="E21" s="135">
        <v>22508</v>
      </c>
      <c r="F21" s="135">
        <v>33326</v>
      </c>
      <c r="G21" s="135">
        <v>28900</v>
      </c>
      <c r="H21" s="135">
        <v>27983</v>
      </c>
      <c r="I21" s="136">
        <f t="shared" si="2"/>
        <v>-3.1730103806228427E-2</v>
      </c>
      <c r="J21" s="135">
        <f t="shared" si="3"/>
        <v>-917</v>
      </c>
      <c r="K21" s="136">
        <f t="shared" si="0"/>
        <v>7.6955527883625354E-3</v>
      </c>
      <c r="L21" s="137">
        <f>H21/H21</f>
        <v>1</v>
      </c>
      <c r="M21" s="135">
        <v>1055</v>
      </c>
      <c r="N21" s="135">
        <v>2316</v>
      </c>
      <c r="O21" s="135">
        <v>3343</v>
      </c>
      <c r="P21" s="135">
        <v>3080</v>
      </c>
      <c r="Q21" s="135">
        <v>3161</v>
      </c>
      <c r="R21" s="135">
        <v>3513</v>
      </c>
      <c r="S21" s="136">
        <f t="shared" si="4"/>
        <v>0.11135716545397023</v>
      </c>
      <c r="T21" s="135">
        <f t="shared" si="1"/>
        <v>352</v>
      </c>
      <c r="U21" s="136">
        <f t="shared" si="5"/>
        <v>6.8772565998218163E-3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9247</v>
      </c>
      <c r="D22" s="139">
        <v>9212</v>
      </c>
      <c r="E22" s="139">
        <v>22508</v>
      </c>
      <c r="F22" s="139">
        <v>32923</v>
      </c>
      <c r="G22" s="139">
        <v>28494</v>
      </c>
      <c r="H22" s="139">
        <v>27551</v>
      </c>
      <c r="I22" s="140">
        <f t="shared" si="2"/>
        <v>-3.3094686600687817E-2</v>
      </c>
      <c r="J22" s="139">
        <f t="shared" si="3"/>
        <v>-943</v>
      </c>
      <c r="K22" s="140">
        <f t="shared" si="0"/>
        <v>7.576749271778445E-3</v>
      </c>
      <c r="L22" s="140">
        <f>H22/H21</f>
        <v>0.9845620555337169</v>
      </c>
      <c r="M22" s="139">
        <v>1055</v>
      </c>
      <c r="N22" s="139">
        <v>2316</v>
      </c>
      <c r="O22" s="139">
        <v>3343</v>
      </c>
      <c r="P22" s="139">
        <v>3033</v>
      </c>
      <c r="Q22" s="139">
        <v>3098</v>
      </c>
      <c r="R22" s="139">
        <v>3442</v>
      </c>
      <c r="S22" s="140">
        <f t="shared" si="4"/>
        <v>0.11103938024531956</v>
      </c>
      <c r="T22" s="139">
        <f t="shared" si="1"/>
        <v>344</v>
      </c>
      <c r="U22" s="140">
        <f t="shared" si="5"/>
        <v>6.7723114504089511E-3</v>
      </c>
      <c r="V22" s="140">
        <f>IFERROR(R22/R21,"-")</f>
        <v>0.97978935382863652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1055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1055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30708</v>
      </c>
      <c r="D26" s="135">
        <v>25824</v>
      </c>
      <c r="E26" s="135">
        <v>106797</v>
      </c>
      <c r="F26" s="135">
        <v>121209</v>
      </c>
      <c r="G26" s="135">
        <v>158757</v>
      </c>
      <c r="H26" s="135">
        <v>128099</v>
      </c>
      <c r="I26" s="136">
        <f t="shared" si="2"/>
        <v>-0.19311274463488226</v>
      </c>
      <c r="J26" s="135">
        <f t="shared" si="3"/>
        <v>-30658</v>
      </c>
      <c r="K26" s="136">
        <f t="shared" si="0"/>
        <v>3.5228267756725599E-2</v>
      </c>
      <c r="L26" s="137">
        <f>H26/H26</f>
        <v>1</v>
      </c>
      <c r="M26" s="135">
        <v>6635</v>
      </c>
      <c r="N26" s="135">
        <v>6446</v>
      </c>
      <c r="O26" s="135">
        <v>14928</v>
      </c>
      <c r="P26" s="135">
        <v>11309</v>
      </c>
      <c r="Q26" s="135">
        <v>25050</v>
      </c>
      <c r="R26" s="135">
        <v>16404</v>
      </c>
      <c r="S26" s="136">
        <f t="shared" si="4"/>
        <v>-0.34514970059880234</v>
      </c>
      <c r="T26" s="135">
        <f t="shared" si="1"/>
        <v>-8646</v>
      </c>
      <c r="U26" s="136">
        <f t="shared" si="5"/>
        <v>2.5251589249150948E-2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29928</v>
      </c>
      <c r="D27" s="139">
        <v>25235</v>
      </c>
      <c r="E27" s="139">
        <v>100008</v>
      </c>
      <c r="F27" s="139">
        <v>115270</v>
      </c>
      <c r="G27" s="139">
        <v>132160</v>
      </c>
      <c r="H27" s="139">
        <v>102901</v>
      </c>
      <c r="I27" s="140">
        <f t="shared" si="2"/>
        <v>-0.22139073849878932</v>
      </c>
      <c r="J27" s="139">
        <f t="shared" si="3"/>
        <v>-29259</v>
      </c>
      <c r="K27" s="140">
        <f t="shared" si="0"/>
        <v>2.8298612638934111E-2</v>
      </c>
      <c r="L27" s="140">
        <f>H27/H26</f>
        <v>0.80329276575148911</v>
      </c>
      <c r="M27" s="139">
        <v>6593</v>
      </c>
      <c r="N27" s="139">
        <v>6327</v>
      </c>
      <c r="O27" s="139">
        <v>14117</v>
      </c>
      <c r="P27" s="139">
        <v>10339</v>
      </c>
      <c r="Q27" s="139">
        <v>21855</v>
      </c>
      <c r="R27" s="139">
        <v>12946</v>
      </c>
      <c r="S27" s="140">
        <f t="shared" si="4"/>
        <v>-0.40764127202013267</v>
      </c>
      <c r="T27" s="139">
        <f t="shared" si="1"/>
        <v>-8909</v>
      </c>
      <c r="U27" s="140">
        <f t="shared" si="5"/>
        <v>2.308569999531096E-2</v>
      </c>
      <c r="V27" s="140">
        <f>IFERROR(R27/R26,"-")</f>
        <v>0.7891977566447208</v>
      </c>
    </row>
    <row r="28" spans="2:22" x14ac:dyDescent="0.25">
      <c r="B28" s="99" t="s">
        <v>142</v>
      </c>
      <c r="C28" s="53">
        <v>27988</v>
      </c>
      <c r="D28" s="53">
        <v>25235</v>
      </c>
      <c r="E28" s="53">
        <v>0</v>
      </c>
      <c r="F28" s="53">
        <v>54117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6593</v>
      </c>
      <c r="N28" s="53">
        <v>6327</v>
      </c>
      <c r="O28" s="53">
        <v>0</v>
      </c>
      <c r="P28" s="53">
        <v>10339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2.308569999531096E-2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163947</v>
      </c>
      <c r="D30" s="135">
        <v>161693</v>
      </c>
      <c r="E30" s="135">
        <v>461029</v>
      </c>
      <c r="F30" s="135">
        <v>526478</v>
      </c>
      <c r="G30" s="135">
        <v>613713</v>
      </c>
      <c r="H30" s="135">
        <v>632703</v>
      </c>
      <c r="I30" s="136">
        <f t="shared" si="2"/>
        <v>3.0942802254473989E-2</v>
      </c>
      <c r="J30" s="135">
        <f t="shared" si="3"/>
        <v>18990</v>
      </c>
      <c r="K30" s="136">
        <f t="shared" si="0"/>
        <v>0.17399847535487051</v>
      </c>
      <c r="L30" s="137">
        <f>H30/H30</f>
        <v>1</v>
      </c>
      <c r="M30" s="135">
        <v>21705</v>
      </c>
      <c r="N30" s="135">
        <v>50036</v>
      </c>
      <c r="O30" s="135">
        <v>65748</v>
      </c>
      <c r="P30" s="135">
        <v>73184</v>
      </c>
      <c r="Q30" s="135">
        <v>89034</v>
      </c>
      <c r="R30" s="135">
        <v>94925</v>
      </c>
      <c r="S30" s="136">
        <f t="shared" si="4"/>
        <v>6.6165734438529133E-2</v>
      </c>
      <c r="T30" s="135">
        <f t="shared" si="1"/>
        <v>5891</v>
      </c>
      <c r="U30" s="136">
        <f t="shared" si="5"/>
        <v>0.16341076201342852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133535</v>
      </c>
      <c r="D31" s="139">
        <v>126835</v>
      </c>
      <c r="E31" s="139">
        <v>371684</v>
      </c>
      <c r="F31" s="139">
        <v>429134</v>
      </c>
      <c r="G31" s="139">
        <v>496487</v>
      </c>
      <c r="H31" s="139">
        <v>501562</v>
      </c>
      <c r="I31" s="140">
        <f t="shared" si="2"/>
        <v>1.0221818496758184E-2</v>
      </c>
      <c r="J31" s="139">
        <f t="shared" si="3"/>
        <v>5075</v>
      </c>
      <c r="K31" s="140">
        <f t="shared" si="0"/>
        <v>0.13793363283553192</v>
      </c>
      <c r="L31" s="140">
        <f>H31/H30</f>
        <v>0.79272897394196018</v>
      </c>
      <c r="M31" s="139">
        <v>17316</v>
      </c>
      <c r="N31" s="139">
        <v>41535</v>
      </c>
      <c r="O31" s="139">
        <v>52300</v>
      </c>
      <c r="P31" s="139">
        <v>61320</v>
      </c>
      <c r="Q31" s="139">
        <v>71470</v>
      </c>
      <c r="R31" s="139">
        <v>76089</v>
      </c>
      <c r="S31" s="140">
        <f t="shared" si="4"/>
        <v>6.4628515461032654E-2</v>
      </c>
      <c r="T31" s="139">
        <f t="shared" si="1"/>
        <v>4619</v>
      </c>
      <c r="U31" s="140">
        <f t="shared" si="5"/>
        <v>0.13691992685099799</v>
      </c>
      <c r="V31" s="140">
        <f>IFERROR(R31/R30,"-")</f>
        <v>0.8015696602580985</v>
      </c>
    </row>
    <row r="32" spans="2:22" x14ac:dyDescent="0.25">
      <c r="B32" s="99" t="s">
        <v>142</v>
      </c>
      <c r="C32" s="53">
        <v>108496</v>
      </c>
      <c r="D32" s="53">
        <v>92473</v>
      </c>
      <c r="E32" s="53">
        <v>303815</v>
      </c>
      <c r="F32" s="53">
        <v>360307</v>
      </c>
      <c r="G32" s="53">
        <v>418592</v>
      </c>
      <c r="H32" s="53">
        <v>415716</v>
      </c>
      <c r="I32" s="100">
        <f t="shared" si="2"/>
        <v>-6.8706520908187185E-3</v>
      </c>
      <c r="J32" s="53">
        <f t="shared" si="3"/>
        <v>-2876</v>
      </c>
      <c r="K32" s="100">
        <f t="shared" si="0"/>
        <v>0.11432528402840723</v>
      </c>
      <c r="L32" s="100">
        <f>H32/H30</f>
        <v>0.65704761949919632</v>
      </c>
      <c r="M32" s="53">
        <v>15102</v>
      </c>
      <c r="N32" s="53">
        <v>33953</v>
      </c>
      <c r="O32" s="53">
        <v>43951</v>
      </c>
      <c r="P32" s="53">
        <v>52333</v>
      </c>
      <c r="Q32" s="53">
        <v>61133</v>
      </c>
      <c r="R32" s="53">
        <v>63418</v>
      </c>
      <c r="S32" s="100">
        <f t="shared" si="4"/>
        <v>3.7377521142427206E-2</v>
      </c>
      <c r="T32" s="53">
        <f t="shared" si="1"/>
        <v>2285</v>
      </c>
      <c r="U32" s="100">
        <f t="shared" si="5"/>
        <v>0.11685307455794647</v>
      </c>
      <c r="V32" s="100">
        <f>IFERROR(R32/R30,"-")</f>
        <v>0.66808533052409802</v>
      </c>
    </row>
    <row r="33" spans="2:22" x14ac:dyDescent="0.25">
      <c r="B33" s="99" t="s">
        <v>144</v>
      </c>
      <c r="C33" s="53">
        <v>25039</v>
      </c>
      <c r="D33" s="53">
        <v>34362</v>
      </c>
      <c r="E33" s="53">
        <v>67869</v>
      </c>
      <c r="F33" s="53">
        <v>68827</v>
      </c>
      <c r="G33" s="53">
        <v>77895</v>
      </c>
      <c r="H33" s="53">
        <v>85846</v>
      </c>
      <c r="I33" s="100">
        <f t="shared" si="2"/>
        <v>0.10207330380640611</v>
      </c>
      <c r="J33" s="53">
        <f t="shared" si="3"/>
        <v>7951</v>
      </c>
      <c r="K33" s="100">
        <f t="shared" si="0"/>
        <v>2.3608348807124691E-2</v>
      </c>
      <c r="L33" s="100">
        <f>H33/H30</f>
        <v>0.13568135444276383</v>
      </c>
      <c r="M33" s="53">
        <v>2214</v>
      </c>
      <c r="N33" s="53">
        <v>7582</v>
      </c>
      <c r="O33" s="53">
        <v>8349</v>
      </c>
      <c r="P33" s="53">
        <v>8987</v>
      </c>
      <c r="Q33" s="53">
        <v>10337</v>
      </c>
      <c r="R33" s="53">
        <v>12671</v>
      </c>
      <c r="S33" s="100">
        <f t="shared" si="4"/>
        <v>0.22579084840862929</v>
      </c>
      <c r="T33" s="53">
        <f t="shared" si="1"/>
        <v>2334</v>
      </c>
      <c r="U33" s="100">
        <f t="shared" si="5"/>
        <v>2.0066852293051513E-2</v>
      </c>
      <c r="V33" s="100">
        <f>IFERROR(R33/R30,"-")</f>
        <v>0.13348432973400054</v>
      </c>
    </row>
    <row r="34" spans="2:22" ht="16.5" thickBot="1" x14ac:dyDescent="0.3">
      <c r="B34" s="141" t="s">
        <v>65</v>
      </c>
      <c r="C34" s="142">
        <v>30412</v>
      </c>
      <c r="D34" s="142">
        <v>34858</v>
      </c>
      <c r="E34" s="142">
        <v>89345</v>
      </c>
      <c r="F34" s="142">
        <v>97344</v>
      </c>
      <c r="G34" s="142">
        <v>117226</v>
      </c>
      <c r="H34" s="142">
        <v>131141</v>
      </c>
      <c r="I34" s="143">
        <f t="shared" si="2"/>
        <v>0.11870233565932464</v>
      </c>
      <c r="J34" s="142">
        <f t="shared" si="3"/>
        <v>13915</v>
      </c>
      <c r="K34" s="143">
        <f t="shared" si="0"/>
        <v>3.6064842519338572E-2</v>
      </c>
      <c r="L34" s="143">
        <f>H34/H30</f>
        <v>0.20727102605803988</v>
      </c>
      <c r="M34" s="142">
        <v>4389</v>
      </c>
      <c r="N34" s="142">
        <v>8501</v>
      </c>
      <c r="O34" s="142">
        <v>13448</v>
      </c>
      <c r="P34" s="142">
        <v>11864</v>
      </c>
      <c r="Q34" s="142">
        <v>17564</v>
      </c>
      <c r="R34" s="142">
        <v>18836</v>
      </c>
      <c r="S34" s="143">
        <f t="shared" si="4"/>
        <v>7.2420860851742264E-2</v>
      </c>
      <c r="T34" s="142">
        <f t="shared" si="1"/>
        <v>1272</v>
      </c>
      <c r="U34" s="143">
        <f t="shared" si="5"/>
        <v>2.6490835162430528E-2</v>
      </c>
      <c r="V34" s="143">
        <f>IFERROR(R34/R30,"-")</f>
        <v>0.1984303397419015</v>
      </c>
    </row>
    <row r="35" spans="2:22" ht="15.75" x14ac:dyDescent="0.25">
      <c r="B35" s="134" t="s">
        <v>51</v>
      </c>
      <c r="C35" s="135">
        <v>15531</v>
      </c>
      <c r="D35" s="135">
        <v>17159</v>
      </c>
      <c r="E35" s="135">
        <v>32878</v>
      </c>
      <c r="F35" s="135">
        <v>39668</v>
      </c>
      <c r="G35" s="135">
        <v>36690</v>
      </c>
      <c r="H35" s="135">
        <v>36026</v>
      </c>
      <c r="I35" s="136">
        <f t="shared" si="2"/>
        <v>-1.8097574270918515E-2</v>
      </c>
      <c r="J35" s="135">
        <f t="shared" si="3"/>
        <v>-664</v>
      </c>
      <c r="K35" s="136">
        <f t="shared" si="0"/>
        <v>9.9074432603205049E-3</v>
      </c>
      <c r="L35" s="137">
        <f>H35/H35</f>
        <v>1</v>
      </c>
      <c r="M35" s="135">
        <v>2777</v>
      </c>
      <c r="N35" s="135">
        <v>2929</v>
      </c>
      <c r="O35" s="135">
        <v>3932</v>
      </c>
      <c r="P35" s="135">
        <v>4645</v>
      </c>
      <c r="Q35" s="135">
        <v>2899</v>
      </c>
      <c r="R35" s="135">
        <v>4117</v>
      </c>
      <c r="S35" s="136">
        <f t="shared" si="4"/>
        <v>0.42014487754398067</v>
      </c>
      <c r="T35" s="135">
        <f t="shared" si="1"/>
        <v>1218</v>
      </c>
      <c r="U35" s="136">
        <f t="shared" si="5"/>
        <v>1.0371706787718291E-2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15531</v>
      </c>
      <c r="D36" s="139">
        <v>17159</v>
      </c>
      <c r="E36" s="139">
        <v>32878</v>
      </c>
      <c r="F36" s="139">
        <v>39668</v>
      </c>
      <c r="G36" s="139">
        <v>36690</v>
      </c>
      <c r="H36" s="139">
        <v>36026</v>
      </c>
      <c r="I36" s="140">
        <f t="shared" si="2"/>
        <v>-1.8097574270918515E-2</v>
      </c>
      <c r="J36" s="139">
        <f t="shared" si="3"/>
        <v>-664</v>
      </c>
      <c r="K36" s="140">
        <f t="shared" si="0"/>
        <v>9.9074432603205049E-3</v>
      </c>
      <c r="L36" s="140">
        <f>H36/H35</f>
        <v>1</v>
      </c>
      <c r="M36" s="139">
        <v>2777</v>
      </c>
      <c r="N36" s="139">
        <v>2929</v>
      </c>
      <c r="O36" s="139">
        <v>3932</v>
      </c>
      <c r="P36" s="139">
        <v>4645</v>
      </c>
      <c r="Q36" s="139">
        <v>2899</v>
      </c>
      <c r="R36" s="139">
        <v>4117</v>
      </c>
      <c r="S36" s="140">
        <f t="shared" si="4"/>
        <v>0.42014487754398067</v>
      </c>
      <c r="T36" s="139">
        <f t="shared" si="1"/>
        <v>1218</v>
      </c>
      <c r="U36" s="140">
        <f t="shared" si="5"/>
        <v>1.0371706787718291E-2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18103</v>
      </c>
      <c r="F37" s="53">
        <v>26674</v>
      </c>
      <c r="G37" s="53">
        <v>31881</v>
      </c>
      <c r="H37" s="53">
        <v>30703</v>
      </c>
      <c r="I37" s="100">
        <f t="shared" si="2"/>
        <v>-3.6949907468398102E-2</v>
      </c>
      <c r="J37" s="53">
        <f t="shared" si="3"/>
        <v>-1178</v>
      </c>
      <c r="K37" s="100">
        <f t="shared" si="0"/>
        <v>8.4435749298179229E-3</v>
      </c>
      <c r="L37" s="100">
        <f>H37/H35</f>
        <v>0.85224560039971131</v>
      </c>
      <c r="M37" s="53">
        <v>0</v>
      </c>
      <c r="N37" s="53">
        <v>0</v>
      </c>
      <c r="O37" s="53">
        <v>3368</v>
      </c>
      <c r="P37" s="53">
        <v>0</v>
      </c>
      <c r="Q37" s="53">
        <v>2669</v>
      </c>
      <c r="R37" s="53">
        <v>3769</v>
      </c>
      <c r="S37" s="100">
        <f t="shared" si="4"/>
        <v>0.4121393780442113</v>
      </c>
      <c r="T37" s="53">
        <f t="shared" si="1"/>
        <v>1100</v>
      </c>
      <c r="U37" s="100">
        <f t="shared" si="5"/>
        <v>0</v>
      </c>
      <c r="V37" s="100">
        <f>IFERROR(R37/R35,"-")</f>
        <v>0.91547243138207435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2331</v>
      </c>
      <c r="F38" s="53">
        <v>4009</v>
      </c>
      <c r="G38" s="53">
        <v>4809</v>
      </c>
      <c r="H38" s="53">
        <v>5323</v>
      </c>
      <c r="I38" s="100">
        <f t="shared" si="2"/>
        <v>0.10688292784362652</v>
      </c>
      <c r="J38" s="53">
        <f t="shared" si="3"/>
        <v>514</v>
      </c>
      <c r="K38" s="100">
        <f t="shared" si="0"/>
        <v>1.4638683305025829E-3</v>
      </c>
      <c r="L38" s="100">
        <f>H38/H35</f>
        <v>0.14775439960028869</v>
      </c>
      <c r="M38" s="53">
        <v>0</v>
      </c>
      <c r="N38" s="53">
        <v>0</v>
      </c>
      <c r="O38" s="53">
        <v>564</v>
      </c>
      <c r="P38" s="53">
        <v>0</v>
      </c>
      <c r="Q38" s="53">
        <v>230</v>
      </c>
      <c r="R38" s="53">
        <v>348</v>
      </c>
      <c r="S38" s="100">
        <f t="shared" si="4"/>
        <v>0.51304347826086949</v>
      </c>
      <c r="T38" s="53">
        <f t="shared" si="1"/>
        <v>118</v>
      </c>
      <c r="U38" s="100">
        <f t="shared" si="5"/>
        <v>0</v>
      </c>
      <c r="V38" s="100">
        <f>IFERROR(R38/R35,"-")</f>
        <v>8.452756861792568E-2</v>
      </c>
    </row>
    <row r="39" spans="2:22" ht="15.75" x14ac:dyDescent="0.25">
      <c r="B39" s="134" t="s">
        <v>52</v>
      </c>
      <c r="C39" s="135">
        <v>48011</v>
      </c>
      <c r="D39" s="135">
        <v>56805</v>
      </c>
      <c r="E39" s="135">
        <v>128669</v>
      </c>
      <c r="F39" s="135">
        <v>168871</v>
      </c>
      <c r="G39" s="135">
        <v>160886</v>
      </c>
      <c r="H39" s="135">
        <v>173841</v>
      </c>
      <c r="I39" s="136">
        <f t="shared" si="2"/>
        <v>8.0522854692142154E-2</v>
      </c>
      <c r="J39" s="135">
        <f t="shared" si="3"/>
        <v>12955</v>
      </c>
      <c r="K39" s="136">
        <f t="shared" si="0"/>
        <v>4.7807690107627185E-2</v>
      </c>
      <c r="L39" s="137">
        <f>H39/H39</f>
        <v>1</v>
      </c>
      <c r="M39" s="135">
        <v>12002</v>
      </c>
      <c r="N39" s="135">
        <v>13469</v>
      </c>
      <c r="O39" s="135">
        <v>21074</v>
      </c>
      <c r="P39" s="135">
        <v>20367</v>
      </c>
      <c r="Q39" s="135">
        <v>22021</v>
      </c>
      <c r="R39" s="135">
        <v>22682</v>
      </c>
      <c r="S39" s="136">
        <f t="shared" si="4"/>
        <v>3.0016802143408627E-2</v>
      </c>
      <c r="T39" s="135">
        <f t="shared" si="1"/>
        <v>661</v>
      </c>
      <c r="U39" s="136">
        <f t="shared" si="5"/>
        <v>4.5476975704081476E-2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34253</v>
      </c>
      <c r="D40" s="139">
        <v>51252</v>
      </c>
      <c r="E40" s="139">
        <v>109813</v>
      </c>
      <c r="F40" s="139">
        <v>147358</v>
      </c>
      <c r="G40" s="139">
        <v>139462</v>
      </c>
      <c r="H40" s="139">
        <v>151078</v>
      </c>
      <c r="I40" s="140">
        <f t="shared" si="2"/>
        <v>8.3291505929930842E-2</v>
      </c>
      <c r="J40" s="139">
        <f t="shared" si="3"/>
        <v>11616</v>
      </c>
      <c r="K40" s="140">
        <f t="shared" si="0"/>
        <v>4.1547679811322416E-2</v>
      </c>
      <c r="L40" s="140">
        <f>H40/H39</f>
        <v>0.86905850748672642</v>
      </c>
      <c r="M40" s="139">
        <v>11626</v>
      </c>
      <c r="N40" s="139">
        <v>11133</v>
      </c>
      <c r="O40" s="139">
        <v>17921</v>
      </c>
      <c r="P40" s="139">
        <v>17179</v>
      </c>
      <c r="Q40" s="139">
        <v>18498</v>
      </c>
      <c r="R40" s="139">
        <v>19206</v>
      </c>
      <c r="S40" s="140">
        <f t="shared" si="4"/>
        <v>3.8274408044112862E-2</v>
      </c>
      <c r="T40" s="139">
        <f t="shared" si="1"/>
        <v>708</v>
      </c>
      <c r="U40" s="140">
        <f t="shared" si="5"/>
        <v>3.8358568548162011E-2</v>
      </c>
      <c r="V40" s="140">
        <f>IFERROR(R40/R39,"-")</f>
        <v>0.84675072744907853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13758</v>
      </c>
      <c r="D43" s="142">
        <v>3628</v>
      </c>
      <c r="E43" s="142">
        <v>18856</v>
      </c>
      <c r="F43" s="142">
        <v>21513</v>
      </c>
      <c r="G43" s="142">
        <v>21424</v>
      </c>
      <c r="H43" s="142">
        <v>22763</v>
      </c>
      <c r="I43" s="143">
        <f t="shared" si="2"/>
        <v>6.25E-2</v>
      </c>
      <c r="J43" s="142">
        <f t="shared" si="3"/>
        <v>1339</v>
      </c>
      <c r="K43" s="143">
        <f t="shared" si="0"/>
        <v>6.2600102963047705E-3</v>
      </c>
      <c r="L43" s="143">
        <f>H43/H39</f>
        <v>0.13094149251327361</v>
      </c>
      <c r="M43" s="142">
        <v>376</v>
      </c>
      <c r="N43" s="142">
        <v>2336</v>
      </c>
      <c r="O43" s="142">
        <v>3153</v>
      </c>
      <c r="P43" s="142">
        <v>3188</v>
      </c>
      <c r="Q43" s="142">
        <v>3523</v>
      </c>
      <c r="R43" s="142">
        <v>3476</v>
      </c>
      <c r="S43" s="143">
        <f t="shared" si="4"/>
        <v>-1.3340902639795593E-2</v>
      </c>
      <c r="T43" s="142">
        <f t="shared" si="1"/>
        <v>-47</v>
      </c>
      <c r="U43" s="143">
        <f t="shared" si="5"/>
        <v>7.118407155919465E-3</v>
      </c>
      <c r="V43" s="143">
        <f>IFERROR(R43/R39,"-")</f>
        <v>0.15324927255092144</v>
      </c>
    </row>
    <row r="44" spans="2:22" ht="15.75" x14ac:dyDescent="0.25">
      <c r="B44" s="134" t="s">
        <v>53</v>
      </c>
      <c r="C44" s="135">
        <v>59629</v>
      </c>
      <c r="D44" s="135">
        <v>87126</v>
      </c>
      <c r="E44" s="135">
        <v>138024</v>
      </c>
      <c r="F44" s="135">
        <v>158379</v>
      </c>
      <c r="G44" s="135">
        <v>162243</v>
      </c>
      <c r="H44" s="135">
        <v>181603</v>
      </c>
      <c r="I44" s="136">
        <f t="shared" si="2"/>
        <v>0.11932718206640658</v>
      </c>
      <c r="J44" s="135">
        <f t="shared" si="3"/>
        <v>19360</v>
      </c>
      <c r="K44" s="136">
        <f t="shared" si="0"/>
        <v>4.9942303292177449E-2</v>
      </c>
      <c r="L44" s="137">
        <f>H44/H44</f>
        <v>1</v>
      </c>
      <c r="M44" s="135">
        <v>6776</v>
      </c>
      <c r="N44" s="135">
        <v>13925</v>
      </c>
      <c r="O44" s="135">
        <v>15520</v>
      </c>
      <c r="P44" s="135">
        <v>14993</v>
      </c>
      <c r="Q44" s="135">
        <v>15201</v>
      </c>
      <c r="R44" s="135">
        <v>16969</v>
      </c>
      <c r="S44" s="136">
        <f t="shared" si="4"/>
        <v>0.11630813762252479</v>
      </c>
      <c r="T44" s="135">
        <f t="shared" si="1"/>
        <v>1768</v>
      </c>
      <c r="U44" s="136">
        <f t="shared" si="5"/>
        <v>3.3477502662704058E-2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59629</v>
      </c>
      <c r="D45" s="139">
        <v>87126</v>
      </c>
      <c r="E45" s="139">
        <v>138024</v>
      </c>
      <c r="F45" s="139">
        <v>158379</v>
      </c>
      <c r="G45" s="139">
        <v>162243</v>
      </c>
      <c r="H45" s="139">
        <v>181603</v>
      </c>
      <c r="I45" s="140">
        <f t="shared" si="2"/>
        <v>0.11932718206640658</v>
      </c>
      <c r="J45" s="139">
        <f t="shared" si="3"/>
        <v>19360</v>
      </c>
      <c r="K45" s="140">
        <f t="shared" si="0"/>
        <v>4.9942303292177449E-2</v>
      </c>
      <c r="L45" s="140">
        <f>H45/H44</f>
        <v>1</v>
      </c>
      <c r="M45" s="139">
        <v>6776</v>
      </c>
      <c r="N45" s="139">
        <v>13925</v>
      </c>
      <c r="O45" s="139">
        <v>15520</v>
      </c>
      <c r="P45" s="139">
        <v>14993</v>
      </c>
      <c r="Q45" s="139">
        <v>15201</v>
      </c>
      <c r="R45" s="139">
        <v>16969</v>
      </c>
      <c r="S45" s="140">
        <f t="shared" si="4"/>
        <v>0.11630813762252479</v>
      </c>
      <c r="T45" s="139">
        <f t="shared" si="1"/>
        <v>1768</v>
      </c>
      <c r="U45" s="140">
        <f t="shared" si="5"/>
        <v>3.3477502662704058E-2</v>
      </c>
      <c r="V45" s="140">
        <f>IFERROR(R45/R44,"-")</f>
        <v>1</v>
      </c>
    </row>
    <row r="46" spans="2:22" x14ac:dyDescent="0.25">
      <c r="B46" s="99" t="s">
        <v>142</v>
      </c>
      <c r="C46" s="53">
        <v>29833</v>
      </c>
      <c r="D46" s="53">
        <v>54163</v>
      </c>
      <c r="E46" s="53">
        <v>83735</v>
      </c>
      <c r="F46" s="53">
        <v>95045</v>
      </c>
      <c r="G46" s="53">
        <v>94341</v>
      </c>
      <c r="H46" s="53">
        <v>120181</v>
      </c>
      <c r="I46" s="100">
        <f t="shared" si="2"/>
        <v>0.27390000105998458</v>
      </c>
      <c r="J46" s="53">
        <f t="shared" si="3"/>
        <v>25840</v>
      </c>
      <c r="K46" s="100">
        <f t="shared" si="0"/>
        <v>3.3050753302297745E-2</v>
      </c>
      <c r="L46" s="100">
        <f>H46/H44</f>
        <v>0.66177871510933195</v>
      </c>
      <c r="M46" s="53">
        <v>3541</v>
      </c>
      <c r="N46" s="53">
        <v>9293</v>
      </c>
      <c r="O46" s="53">
        <v>8772</v>
      </c>
      <c r="P46" s="53">
        <v>9451</v>
      </c>
      <c r="Q46" s="53">
        <v>9290</v>
      </c>
      <c r="R46" s="53">
        <v>11918</v>
      </c>
      <c r="S46" s="100">
        <f t="shared" si="4"/>
        <v>0.28288482238966628</v>
      </c>
      <c r="T46" s="53">
        <f t="shared" si="1"/>
        <v>2628</v>
      </c>
      <c r="U46" s="100">
        <f t="shared" si="5"/>
        <v>2.1102906534063631E-2</v>
      </c>
      <c r="V46" s="100">
        <f>IFERROR(R46/R44,"-")</f>
        <v>0.70233956037480105</v>
      </c>
    </row>
    <row r="47" spans="2:22" ht="15.75" thickBot="1" x14ac:dyDescent="0.3">
      <c r="B47" s="99" t="s">
        <v>144</v>
      </c>
      <c r="C47" s="53">
        <v>29796</v>
      </c>
      <c r="D47" s="53">
        <v>32963</v>
      </c>
      <c r="E47" s="53">
        <v>54289</v>
      </c>
      <c r="F47" s="53">
        <v>63334</v>
      </c>
      <c r="G47" s="53">
        <v>67902</v>
      </c>
      <c r="H47" s="53">
        <v>61422</v>
      </c>
      <c r="I47" s="100">
        <f t="shared" si="2"/>
        <v>-9.5431651497746794E-2</v>
      </c>
      <c r="J47" s="53">
        <f t="shared" si="3"/>
        <v>-6480</v>
      </c>
      <c r="K47" s="100">
        <f t="shared" si="0"/>
        <v>1.6891549989879701E-2</v>
      </c>
      <c r="L47" s="100">
        <f>H47/H44</f>
        <v>0.33822128489066811</v>
      </c>
      <c r="M47" s="53">
        <v>3235</v>
      </c>
      <c r="N47" s="53">
        <v>4632</v>
      </c>
      <c r="O47" s="53">
        <v>6748</v>
      </c>
      <c r="P47" s="53">
        <v>5542</v>
      </c>
      <c r="Q47" s="53">
        <v>5911</v>
      </c>
      <c r="R47" s="53">
        <v>5051</v>
      </c>
      <c r="S47" s="100">
        <f t="shared" si="4"/>
        <v>-0.14549145660632723</v>
      </c>
      <c r="T47" s="53">
        <f t="shared" si="1"/>
        <v>-860</v>
      </c>
      <c r="U47" s="100">
        <f t="shared" si="5"/>
        <v>1.2374596128640425E-2</v>
      </c>
      <c r="V47" s="100">
        <f>IFERROR(R47/R44,"-")</f>
        <v>0.29766043962519889</v>
      </c>
    </row>
    <row r="48" spans="2:22" ht="15.75" x14ac:dyDescent="0.25">
      <c r="B48" s="134" t="s">
        <v>54</v>
      </c>
      <c r="C48" s="135">
        <v>65594</v>
      </c>
      <c r="D48" s="135">
        <v>62317</v>
      </c>
      <c r="E48" s="135">
        <v>170296</v>
      </c>
      <c r="F48" s="135">
        <v>183132</v>
      </c>
      <c r="G48" s="135">
        <v>192634</v>
      </c>
      <c r="H48" s="135">
        <v>189476</v>
      </c>
      <c r="I48" s="136">
        <f t="shared" si="2"/>
        <v>-1.6393783028956443E-2</v>
      </c>
      <c r="J48" s="135">
        <f t="shared" si="3"/>
        <v>-3158</v>
      </c>
      <c r="K48" s="136">
        <f t="shared" si="0"/>
        <v>5.2107442380294459E-2</v>
      </c>
      <c r="L48" s="137">
        <f>H48/H48</f>
        <v>1</v>
      </c>
      <c r="M48" s="135">
        <v>13295</v>
      </c>
      <c r="N48" s="135">
        <v>18239</v>
      </c>
      <c r="O48" s="135">
        <v>24659</v>
      </c>
      <c r="P48" s="135">
        <v>25495</v>
      </c>
      <c r="Q48" s="135">
        <v>25319</v>
      </c>
      <c r="R48" s="135">
        <v>25459</v>
      </c>
      <c r="S48" s="136">
        <f t="shared" si="4"/>
        <v>5.5294442908486729E-3</v>
      </c>
      <c r="T48" s="135">
        <f t="shared" si="1"/>
        <v>140</v>
      </c>
      <c r="U48" s="136">
        <f t="shared" si="5"/>
        <v>5.692716136768091E-2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50818</v>
      </c>
      <c r="D49" s="139">
        <v>51722</v>
      </c>
      <c r="E49" s="139">
        <v>140357</v>
      </c>
      <c r="F49" s="139">
        <v>150841</v>
      </c>
      <c r="G49" s="139">
        <v>159058</v>
      </c>
      <c r="H49" s="139">
        <v>152915</v>
      </c>
      <c r="I49" s="140">
        <f t="shared" si="2"/>
        <v>-3.8621131914144513E-2</v>
      </c>
      <c r="J49" s="139">
        <f t="shared" si="3"/>
        <v>-6143</v>
      </c>
      <c r="K49" s="140">
        <f t="shared" si="0"/>
        <v>4.2052869764945044E-2</v>
      </c>
      <c r="L49" s="140">
        <f>H49/H48</f>
        <v>0.80704152504802718</v>
      </c>
      <c r="M49" s="139">
        <v>11531</v>
      </c>
      <c r="N49" s="139">
        <v>15840</v>
      </c>
      <c r="O49" s="139">
        <v>20467</v>
      </c>
      <c r="P49" s="139">
        <v>20391</v>
      </c>
      <c r="Q49" s="139">
        <v>20545</v>
      </c>
      <c r="R49" s="139">
        <v>19559</v>
      </c>
      <c r="S49" s="140">
        <f t="shared" si="4"/>
        <v>-4.7992212217084496E-2</v>
      </c>
      <c r="T49" s="139">
        <f t="shared" si="1"/>
        <v>-986</v>
      </c>
      <c r="U49" s="140">
        <f t="shared" si="5"/>
        <v>4.5530564716547615E-2</v>
      </c>
      <c r="V49" s="140">
        <f>IFERROR(R49/R48,"-")</f>
        <v>0.76825484111709019</v>
      </c>
    </row>
    <row r="50" spans="2:22" x14ac:dyDescent="0.25">
      <c r="B50" s="99" t="s">
        <v>142</v>
      </c>
      <c r="C50" s="53">
        <v>40956</v>
      </c>
      <c r="D50" s="53">
        <v>15474</v>
      </c>
      <c r="E50" s="53">
        <v>107322</v>
      </c>
      <c r="F50" s="53">
        <v>118864</v>
      </c>
      <c r="G50" s="53">
        <v>123267</v>
      </c>
      <c r="H50" s="53">
        <v>118450</v>
      </c>
      <c r="I50" s="100">
        <f t="shared" si="2"/>
        <v>-3.9077774262373577E-2</v>
      </c>
      <c r="J50" s="53">
        <f t="shared" si="3"/>
        <v>-4817</v>
      </c>
      <c r="K50" s="100">
        <f t="shared" si="0"/>
        <v>3.2574714211540665E-2</v>
      </c>
      <c r="L50" s="100">
        <f>H50/H48</f>
        <v>0.62514513711499087</v>
      </c>
      <c r="M50" s="53">
        <v>8422</v>
      </c>
      <c r="N50" s="53">
        <v>9978</v>
      </c>
      <c r="O50" s="53">
        <v>15896</v>
      </c>
      <c r="P50" s="53">
        <v>15580</v>
      </c>
      <c r="Q50" s="53">
        <v>15273</v>
      </c>
      <c r="R50" s="53">
        <v>14386</v>
      </c>
      <c r="S50" s="100">
        <f t="shared" si="4"/>
        <v>-5.8076343874811753E-2</v>
      </c>
      <c r="T50" s="53">
        <f t="shared" si="1"/>
        <v>-887</v>
      </c>
      <c r="U50" s="100">
        <f t="shared" si="5"/>
        <v>3.4788200592605165E-2</v>
      </c>
      <c r="V50" s="100">
        <f>IFERROR(R50/R48,"-")</f>
        <v>0.56506539926941357</v>
      </c>
    </row>
    <row r="51" spans="2:22" x14ac:dyDescent="0.25">
      <c r="B51" s="99" t="s">
        <v>144</v>
      </c>
      <c r="C51" s="53">
        <v>9862</v>
      </c>
      <c r="D51" s="53">
        <v>8652</v>
      </c>
      <c r="E51" s="53">
        <v>33035</v>
      </c>
      <c r="F51" s="53">
        <v>31977</v>
      </c>
      <c r="G51" s="53">
        <v>35791</v>
      </c>
      <c r="H51" s="53">
        <v>34465</v>
      </c>
      <c r="I51" s="100">
        <f t="shared" si="2"/>
        <v>-3.7048419993853221E-2</v>
      </c>
      <c r="J51" s="53">
        <f t="shared" si="3"/>
        <v>-1326</v>
      </c>
      <c r="K51" s="100">
        <f t="shared" si="0"/>
        <v>9.4781555534043816E-3</v>
      </c>
      <c r="L51" s="100">
        <f>H51/H48</f>
        <v>0.18189638793303636</v>
      </c>
      <c r="M51" s="53">
        <v>3109</v>
      </c>
      <c r="N51" s="53">
        <v>5862</v>
      </c>
      <c r="O51" s="53">
        <v>4571</v>
      </c>
      <c r="P51" s="53">
        <v>4811</v>
      </c>
      <c r="Q51" s="53">
        <v>5272</v>
      </c>
      <c r="R51" s="53">
        <v>5173</v>
      </c>
      <c r="S51" s="100">
        <f t="shared" si="4"/>
        <v>-1.8778452200303497E-2</v>
      </c>
      <c r="T51" s="53">
        <f t="shared" si="1"/>
        <v>-99</v>
      </c>
      <c r="U51" s="100">
        <f t="shared" si="5"/>
        <v>1.0742364123942454E-2</v>
      </c>
      <c r="V51" s="100">
        <f>IFERROR(R51/R48,"-")</f>
        <v>0.20318944184767665</v>
      </c>
    </row>
    <row r="52" spans="2:22" ht="16.5" thickBot="1" x14ac:dyDescent="0.3">
      <c r="B52" s="141" t="s">
        <v>65</v>
      </c>
      <c r="C52" s="142">
        <v>14776</v>
      </c>
      <c r="D52" s="142">
        <v>10595</v>
      </c>
      <c r="E52" s="142">
        <v>29939</v>
      </c>
      <c r="F52" s="142">
        <v>32291</v>
      </c>
      <c r="G52" s="142">
        <v>33576</v>
      </c>
      <c r="H52" s="142">
        <v>36561</v>
      </c>
      <c r="I52" s="143">
        <f t="shared" si="2"/>
        <v>8.8902787705503972E-2</v>
      </c>
      <c r="J52" s="142">
        <f t="shared" si="3"/>
        <v>2985</v>
      </c>
      <c r="K52" s="143">
        <f t="shared" si="0"/>
        <v>1.0054572615349415E-2</v>
      </c>
      <c r="L52" s="143">
        <f>H52/H48</f>
        <v>0.1929584749519728</v>
      </c>
      <c r="M52" s="142">
        <v>1764</v>
      </c>
      <c r="N52" s="142">
        <v>2399</v>
      </c>
      <c r="O52" s="142">
        <v>4192</v>
      </c>
      <c r="P52" s="142">
        <v>5104</v>
      </c>
      <c r="Q52" s="142">
        <v>4774</v>
      </c>
      <c r="R52" s="142">
        <v>5900</v>
      </c>
      <c r="S52" s="143">
        <f t="shared" si="4"/>
        <v>0.23586091328026804</v>
      </c>
      <c r="T52" s="142">
        <f t="shared" si="1"/>
        <v>1126</v>
      </c>
      <c r="U52" s="143">
        <f t="shared" si="5"/>
        <v>1.1396596651133297E-2</v>
      </c>
      <c r="V52" s="143">
        <f>IFERROR(R52/R48,"-")</f>
        <v>0.23174515888290978</v>
      </c>
    </row>
    <row r="53" spans="2:22" ht="15.75" x14ac:dyDescent="0.25">
      <c r="B53" s="134" t="s">
        <v>55</v>
      </c>
      <c r="C53" s="135">
        <f t="shared" ref="C53:H56" si="6">C6-C11-C16-C21-C26-C30-C35-C39-C44-C48</f>
        <v>129716</v>
      </c>
      <c r="D53" s="135">
        <f t="shared" si="6"/>
        <v>35117</v>
      </c>
      <c r="E53" s="135">
        <f t="shared" si="6"/>
        <v>72444</v>
      </c>
      <c r="F53" s="135">
        <f t="shared" si="6"/>
        <v>79555</v>
      </c>
      <c r="G53" s="135">
        <f t="shared" si="6"/>
        <v>83503</v>
      </c>
      <c r="H53" s="135">
        <f t="shared" si="6"/>
        <v>83254</v>
      </c>
      <c r="I53" s="136">
        <f t="shared" si="2"/>
        <v>-2.9819287929775395E-3</v>
      </c>
      <c r="J53" s="135">
        <f t="shared" si="3"/>
        <v>-249</v>
      </c>
      <c r="K53" s="136">
        <f t="shared" si="0"/>
        <v>2.2895527707620145E-2</v>
      </c>
      <c r="L53" s="137">
        <f>H53/H53</f>
        <v>1</v>
      </c>
      <c r="M53" s="135">
        <v>4333</v>
      </c>
      <c r="N53" s="135">
        <v>7573</v>
      </c>
      <c r="O53" s="135">
        <v>10527</v>
      </c>
      <c r="P53" s="135">
        <v>11009</v>
      </c>
      <c r="Q53" s="135">
        <v>9982</v>
      </c>
      <c r="R53" s="135">
        <v>12659</v>
      </c>
      <c r="S53" s="136">
        <f t="shared" si="4"/>
        <v>0.26818272891204176</v>
      </c>
      <c r="T53" s="135">
        <f t="shared" si="1"/>
        <v>2677</v>
      </c>
      <c r="U53" s="136">
        <f t="shared" si="5"/>
        <v>2.4581726593324148E-2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96946</v>
      </c>
      <c r="D54" s="139">
        <f t="shared" si="6"/>
        <v>36744</v>
      </c>
      <c r="E54" s="139">
        <f t="shared" si="6"/>
        <v>70195</v>
      </c>
      <c r="F54" s="139">
        <f t="shared" si="6"/>
        <v>73554</v>
      </c>
      <c r="G54" s="139">
        <f t="shared" si="6"/>
        <v>76074</v>
      </c>
      <c r="H54" s="139">
        <f t="shared" si="6"/>
        <v>74839</v>
      </c>
      <c r="I54" s="140">
        <f t="shared" si="2"/>
        <v>-1.6234193022583221E-2</v>
      </c>
      <c r="J54" s="139">
        <f t="shared" si="3"/>
        <v>-1235</v>
      </c>
      <c r="K54" s="140">
        <f t="shared" si="0"/>
        <v>2.058133420749254E-2</v>
      </c>
      <c r="L54" s="140">
        <f>H54/H53</f>
        <v>0.89892377543421342</v>
      </c>
      <c r="M54" s="139">
        <v>4268</v>
      </c>
      <c r="N54" s="139">
        <v>7492</v>
      </c>
      <c r="O54" s="139">
        <v>10111</v>
      </c>
      <c r="P54" s="139">
        <v>10232</v>
      </c>
      <c r="Q54" s="139">
        <v>8863</v>
      </c>
      <c r="R54" s="139">
        <v>11314</v>
      </c>
      <c r="S54" s="140">
        <f t="shared" si="4"/>
        <v>0.27654293128737439</v>
      </c>
      <c r="T54" s="139">
        <f t="shared" si="1"/>
        <v>2451</v>
      </c>
      <c r="U54" s="140">
        <f t="shared" si="5"/>
        <v>2.2846782314732736E-2</v>
      </c>
      <c r="V54" s="140">
        <f>IFERROR(R54/R53,"-")</f>
        <v>0.89375148115964931</v>
      </c>
    </row>
    <row r="55" spans="2:22" x14ac:dyDescent="0.25">
      <c r="B55" s="99" t="s">
        <v>142</v>
      </c>
      <c r="C55" s="53">
        <f t="shared" si="6"/>
        <v>86258</v>
      </c>
      <c r="D55" s="53">
        <f t="shared" si="6"/>
        <v>104991</v>
      </c>
      <c r="E55" s="53">
        <f t="shared" si="6"/>
        <v>260718</v>
      </c>
      <c r="F55" s="53">
        <f t="shared" si="6"/>
        <v>244991</v>
      </c>
      <c r="G55" s="53">
        <f t="shared" si="6"/>
        <v>301344</v>
      </c>
      <c r="H55" s="53">
        <f t="shared" si="6"/>
        <v>274002</v>
      </c>
      <c r="I55" s="100">
        <f t="shared" si="2"/>
        <v>-9.0733513857916503E-2</v>
      </c>
      <c r="J55" s="53">
        <f t="shared" si="3"/>
        <v>-27342</v>
      </c>
      <c r="K55" s="100">
        <f t="shared" si="0"/>
        <v>7.5352780442301093E-2</v>
      </c>
      <c r="L55" s="100">
        <f>H55/H53</f>
        <v>3.2911571816369185</v>
      </c>
      <c r="M55" s="53">
        <v>2743</v>
      </c>
      <c r="N55" s="53">
        <v>5281</v>
      </c>
      <c r="O55" s="53">
        <v>7188</v>
      </c>
      <c r="P55" s="53">
        <v>7892</v>
      </c>
      <c r="Q55" s="53">
        <v>5764</v>
      </c>
      <c r="R55" s="53">
        <v>8006</v>
      </c>
      <c r="S55" s="100">
        <f t="shared" si="4"/>
        <v>0.38896599583622482</v>
      </c>
      <c r="T55" s="53">
        <f t="shared" si="1"/>
        <v>2242</v>
      </c>
      <c r="U55" s="100">
        <f t="shared" si="5"/>
        <v>1.7621853599283692E-2</v>
      </c>
      <c r="V55" s="100">
        <f>IFERROR(R55/R53,"-")</f>
        <v>0.63243542143929221</v>
      </c>
    </row>
    <row r="56" spans="2:22" x14ac:dyDescent="0.25">
      <c r="B56" s="99" t="s">
        <v>144</v>
      </c>
      <c r="C56" s="53">
        <f t="shared" si="6"/>
        <v>33283</v>
      </c>
      <c r="D56" s="53">
        <f t="shared" si="6"/>
        <v>33509</v>
      </c>
      <c r="E56" s="53">
        <f t="shared" si="6"/>
        <v>54250</v>
      </c>
      <c r="F56" s="53">
        <f t="shared" si="6"/>
        <v>78982</v>
      </c>
      <c r="G56" s="53">
        <f t="shared" si="6"/>
        <v>74846</v>
      </c>
      <c r="H56" s="53">
        <f t="shared" si="6"/>
        <v>82367</v>
      </c>
      <c r="I56" s="100">
        <f t="shared" si="2"/>
        <v>0.1004863319349063</v>
      </c>
      <c r="J56" s="53">
        <f t="shared" si="3"/>
        <v>7521</v>
      </c>
      <c r="K56" s="100">
        <f t="shared" si="0"/>
        <v>2.2651595487226422E-2</v>
      </c>
      <c r="L56" s="100">
        <f>H56/H53</f>
        <v>0.9893458572561078</v>
      </c>
      <c r="M56" s="53">
        <v>1525</v>
      </c>
      <c r="N56" s="53">
        <v>2211</v>
      </c>
      <c r="O56" s="53">
        <v>2923</v>
      </c>
      <c r="P56" s="53">
        <v>2340</v>
      </c>
      <c r="Q56" s="53">
        <v>3099</v>
      </c>
      <c r="R56" s="53">
        <v>3308</v>
      </c>
      <c r="S56" s="100">
        <f t="shared" si="4"/>
        <v>6.7441110035495244E-2</v>
      </c>
      <c r="T56" s="53">
        <f t="shared" si="1"/>
        <v>209</v>
      </c>
      <c r="U56" s="100">
        <f t="shared" si="5"/>
        <v>5.2249287154490422E-3</v>
      </c>
      <c r="V56" s="100">
        <f>IFERROR(R56/R53,"-")</f>
        <v>0.26131605972035704</v>
      </c>
    </row>
    <row r="57" spans="2:22" ht="15.75" x14ac:dyDescent="0.25">
      <c r="B57" s="141" t="s">
        <v>65</v>
      </c>
      <c r="C57" s="142">
        <f>C53-C54</f>
        <v>32770</v>
      </c>
      <c r="D57" s="142">
        <f t="shared" ref="D57:H57" si="7">D53-D54</f>
        <v>-1627</v>
      </c>
      <c r="E57" s="142">
        <f t="shared" si="7"/>
        <v>2249</v>
      </c>
      <c r="F57" s="142">
        <f t="shared" si="7"/>
        <v>6001</v>
      </c>
      <c r="G57" s="142">
        <f t="shared" si="7"/>
        <v>7429</v>
      </c>
      <c r="H57" s="142">
        <f t="shared" si="7"/>
        <v>8415</v>
      </c>
      <c r="I57" s="143">
        <f t="shared" si="2"/>
        <v>0.13272311212814647</v>
      </c>
      <c r="J57" s="142">
        <f t="shared" si="3"/>
        <v>986</v>
      </c>
      <c r="K57" s="143">
        <f t="shared" si="0"/>
        <v>2.3141935001276038E-3</v>
      </c>
      <c r="L57" s="143">
        <f>H57/H53</f>
        <v>0.10107622456578663</v>
      </c>
      <c r="M57" s="142">
        <v>107</v>
      </c>
      <c r="N57" s="142">
        <v>200</v>
      </c>
      <c r="O57" s="142">
        <v>1227</v>
      </c>
      <c r="P57" s="142">
        <v>1747</v>
      </c>
      <c r="Q57" s="142">
        <v>4314</v>
      </c>
      <c r="R57" s="142">
        <v>4803</v>
      </c>
      <c r="S57" s="143">
        <f t="shared" si="4"/>
        <v>0.11335187760778864</v>
      </c>
      <c r="T57" s="142">
        <f t="shared" si="1"/>
        <v>489</v>
      </c>
      <c r="U57" s="143">
        <f t="shared" si="5"/>
        <v>3.9008335324314004E-3</v>
      </c>
      <c r="V57" s="143">
        <f>IFERROR(R57/R53,"-")</f>
        <v>0.37941385575479897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7910-4B88-4781-9BE2-6FC713CC848D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1"/>
      <c r="D3" s="281"/>
      <c r="E3" s="281"/>
      <c r="F3" s="281"/>
      <c r="G3" s="281"/>
      <c r="H3" s="281"/>
      <c r="I3" s="281"/>
      <c r="J3" s="281"/>
      <c r="K3" s="281"/>
      <c r="N3" s="145" t="s">
        <v>258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09" t="s">
        <v>45</v>
      </c>
      <c r="D5" s="310"/>
      <c r="E5" s="310"/>
      <c r="F5" s="310"/>
      <c r="G5" s="310"/>
      <c r="H5" s="310"/>
      <c r="I5" s="310"/>
      <c r="J5" s="310"/>
      <c r="K5" s="310"/>
      <c r="N5" s="147"/>
      <c r="O5" s="309" t="s">
        <v>45</v>
      </c>
      <c r="P5" s="310"/>
      <c r="Q5" s="310"/>
      <c r="R5" s="310"/>
      <c r="S5" s="310"/>
      <c r="T5" s="310"/>
      <c r="U5" s="310"/>
      <c r="V5" s="310"/>
      <c r="W5" s="310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53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220415</v>
      </c>
      <c r="P8" s="159">
        <v>103516</v>
      </c>
      <c r="Q8" s="159">
        <v>164258</v>
      </c>
      <c r="R8" s="159">
        <v>229131</v>
      </c>
      <c r="S8" s="159">
        <v>239109</v>
      </c>
      <c r="T8" s="159">
        <v>250871</v>
      </c>
      <c r="U8" s="160">
        <f>IFERROR(T8/S8-1,"-")</f>
        <v>4.9190954752853289E-2</v>
      </c>
      <c r="V8" s="159">
        <f>T8-S8</f>
        <v>11762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120142</v>
      </c>
      <c r="P9" s="162">
        <v>61571</v>
      </c>
      <c r="Q9" s="162">
        <v>104557</v>
      </c>
      <c r="R9" s="162">
        <v>134886</v>
      </c>
      <c r="S9" s="162">
        <v>146430</v>
      </c>
      <c r="T9" s="162">
        <v>156566</v>
      </c>
      <c r="U9" s="163">
        <f>IFERROR(T9/S9-1,"-")</f>
        <v>6.9220788089872309E-2</v>
      </c>
      <c r="V9" s="162">
        <f t="shared" ref="V9:V19" si="2">T9-S9</f>
        <v>10136</v>
      </c>
      <c r="W9" s="163">
        <f>T9/T$8</f>
        <v>0.6240896715842007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61076</v>
      </c>
      <c r="P10" s="166">
        <v>27791</v>
      </c>
      <c r="Q10" s="166">
        <v>53247</v>
      </c>
      <c r="R10" s="166">
        <v>69865</v>
      </c>
      <c r="S10" s="166">
        <v>66121</v>
      </c>
      <c r="T10" s="166">
        <v>75793</v>
      </c>
      <c r="U10" s="167">
        <f>IFERROR(T10/S10-1,"-")</f>
        <v>0.14627727953297742</v>
      </c>
      <c r="V10" s="166">
        <f t="shared" si="2"/>
        <v>9672</v>
      </c>
      <c r="W10" s="167">
        <f>T10/T$8</f>
        <v>0.30211941595481345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59066</v>
      </c>
      <c r="P11" s="166">
        <v>33780</v>
      </c>
      <c r="Q11" s="166">
        <v>51310</v>
      </c>
      <c r="R11" s="166">
        <v>65021</v>
      </c>
      <c r="S11" s="166">
        <v>80309</v>
      </c>
      <c r="T11" s="166">
        <v>80773</v>
      </c>
      <c r="U11" s="167">
        <f>IFERROR(T11/S11-1,"-")</f>
        <v>5.7776836967213807E-3</v>
      </c>
      <c r="V11" s="166">
        <f t="shared" si="2"/>
        <v>464</v>
      </c>
      <c r="W11" s="167">
        <f>T11/T$8</f>
        <v>0.32197025562938719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100273</v>
      </c>
      <c r="P12" s="162">
        <v>41945</v>
      </c>
      <c r="Q12" s="162">
        <v>59701</v>
      </c>
      <c r="R12" s="162">
        <v>94245</v>
      </c>
      <c r="S12" s="162">
        <v>92679</v>
      </c>
      <c r="T12" s="162">
        <v>94305</v>
      </c>
      <c r="U12" s="163">
        <f>IFERROR(T12/S12-1,"-")</f>
        <v>1.7544427540219454E-2</v>
      </c>
      <c r="V12" s="162">
        <f t="shared" si="2"/>
        <v>1626</v>
      </c>
      <c r="W12" s="163">
        <f>T12/T$8</f>
        <v>0.37591032841579936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10460</v>
      </c>
      <c r="P13" s="166">
        <v>3941</v>
      </c>
      <c r="Q13" s="166">
        <v>3336</v>
      </c>
      <c r="R13" s="166">
        <v>9917</v>
      </c>
      <c r="S13" s="166">
        <v>11646</v>
      </c>
      <c r="T13" s="166">
        <v>10656</v>
      </c>
      <c r="U13" s="167">
        <f t="shared" ref="U13:U20" si="4">IFERROR(T13/S13-1,"-")</f>
        <v>-8.5007727975270453E-2</v>
      </c>
      <c r="V13" s="166">
        <f t="shared" si="2"/>
        <v>-990</v>
      </c>
      <c r="W13" s="167">
        <f t="shared" ref="W13:W20" si="5">T13/T$8</f>
        <v>4.2476013568726559E-2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9550</v>
      </c>
      <c r="P14" s="166">
        <v>4053</v>
      </c>
      <c r="Q14" s="166">
        <v>7314</v>
      </c>
      <c r="R14" s="166">
        <v>11261</v>
      </c>
      <c r="S14" s="166">
        <v>13316</v>
      </c>
      <c r="T14" s="166">
        <v>13127</v>
      </c>
      <c r="U14" s="167">
        <f t="shared" si="4"/>
        <v>-1.4193451486932962E-2</v>
      </c>
      <c r="V14" s="166">
        <f t="shared" si="2"/>
        <v>-189</v>
      </c>
      <c r="W14" s="167">
        <f t="shared" si="5"/>
        <v>5.2325697270708849E-2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6709</v>
      </c>
      <c r="P15" s="166">
        <v>2906</v>
      </c>
      <c r="Q15" s="166">
        <v>7134</v>
      </c>
      <c r="R15" s="166">
        <v>8524</v>
      </c>
      <c r="S15" s="166">
        <v>8756</v>
      </c>
      <c r="T15" s="166">
        <v>8567</v>
      </c>
      <c r="U15" s="167">
        <f t="shared" si="4"/>
        <v>-2.1585198720877163E-2</v>
      </c>
      <c r="V15" s="166">
        <f t="shared" si="2"/>
        <v>-189</v>
      </c>
      <c r="W15" s="167">
        <f t="shared" si="5"/>
        <v>3.4149024797605142E-2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1866</v>
      </c>
      <c r="P16" s="166">
        <v>784</v>
      </c>
      <c r="Q16" s="166">
        <v>1333</v>
      </c>
      <c r="R16" s="166">
        <v>2573</v>
      </c>
      <c r="S16" s="166">
        <v>2637</v>
      </c>
      <c r="T16" s="166">
        <v>2356</v>
      </c>
      <c r="U16" s="167">
        <f t="shared" si="4"/>
        <v>-0.10656048540007579</v>
      </c>
      <c r="V16" s="166">
        <f t="shared" si="2"/>
        <v>-281</v>
      </c>
      <c r="W16" s="167">
        <f t="shared" si="5"/>
        <v>9.3912807777702476E-3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1484</v>
      </c>
      <c r="P17" s="166">
        <v>812</v>
      </c>
      <c r="Q17" s="166">
        <v>1357</v>
      </c>
      <c r="R17" s="166">
        <v>1836</v>
      </c>
      <c r="S17" s="166">
        <v>1934</v>
      </c>
      <c r="T17" s="166">
        <v>2091</v>
      </c>
      <c r="U17" s="167">
        <f t="shared" si="4"/>
        <v>8.1178903826266913E-2</v>
      </c>
      <c r="V17" s="166">
        <f t="shared" si="2"/>
        <v>157</v>
      </c>
      <c r="W17" s="167">
        <f t="shared" si="5"/>
        <v>8.3349609958903188E-3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1623</v>
      </c>
      <c r="P18" s="166">
        <v>678</v>
      </c>
      <c r="Q18" s="166">
        <v>555</v>
      </c>
      <c r="R18" s="166">
        <v>1075</v>
      </c>
      <c r="S18" s="166">
        <v>1341</v>
      </c>
      <c r="T18" s="166">
        <v>1334</v>
      </c>
      <c r="U18" s="167">
        <f t="shared" si="4"/>
        <v>-5.2199850857569396E-3</v>
      </c>
      <c r="V18" s="166">
        <f t="shared" si="2"/>
        <v>-7</v>
      </c>
      <c r="W18" s="167">
        <f t="shared" si="5"/>
        <v>5.3174739208597249E-3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2681</v>
      </c>
      <c r="P19" s="166">
        <v>1097</v>
      </c>
      <c r="Q19" s="166">
        <v>919</v>
      </c>
      <c r="R19" s="166">
        <v>1885</v>
      </c>
      <c r="S19" s="166">
        <v>2455</v>
      </c>
      <c r="T19" s="166">
        <v>2493</v>
      </c>
      <c r="U19" s="167">
        <f t="shared" si="4"/>
        <v>1.5478615071283119E-2</v>
      </c>
      <c r="V19" s="166">
        <f t="shared" si="2"/>
        <v>38</v>
      </c>
      <c r="W19" s="167">
        <f t="shared" si="5"/>
        <v>9.9373781744402506E-3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65900</v>
      </c>
      <c r="P20" s="171">
        <f t="shared" si="7"/>
        <v>27674</v>
      </c>
      <c r="Q20" s="171">
        <f t="shared" si="7"/>
        <v>37753</v>
      </c>
      <c r="R20" s="171">
        <f t="shared" si="7"/>
        <v>57174</v>
      </c>
      <c r="S20" s="171">
        <f t="shared" si="7"/>
        <v>50594</v>
      </c>
      <c r="T20" s="171">
        <f t="shared" si="7"/>
        <v>53681</v>
      </c>
      <c r="U20" s="172">
        <f t="shared" si="4"/>
        <v>6.1015140135193935E-2</v>
      </c>
      <c r="V20" s="171">
        <f>T20-S20</f>
        <v>3087</v>
      </c>
      <c r="W20" s="172">
        <f t="shared" si="5"/>
        <v>0.21397849890979825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CFB21-5501-4F7C-A76F-45183291D769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1"/>
      <c r="D6" s="281"/>
      <c r="E6" s="281"/>
      <c r="F6" s="281"/>
      <c r="G6" s="281"/>
      <c r="H6" s="281"/>
      <c r="I6" s="281"/>
      <c r="J6" s="281"/>
      <c r="M6" s="281" t="s">
        <v>258</v>
      </c>
      <c r="N6" s="281"/>
      <c r="O6" s="281"/>
      <c r="P6" s="281"/>
      <c r="Q6" s="281"/>
      <c r="R6" s="281"/>
      <c r="S6" s="281"/>
      <c r="T6" s="281"/>
    </row>
    <row r="7" spans="1:20" ht="6" customHeight="1" x14ac:dyDescent="0.25"/>
    <row r="8" spans="1:20" ht="15.75" x14ac:dyDescent="0.25">
      <c r="B8" s="147"/>
      <c r="C8" s="311" t="s">
        <v>45</v>
      </c>
      <c r="D8" s="312"/>
      <c r="E8" s="312"/>
      <c r="F8" s="312"/>
      <c r="G8" s="312"/>
      <c r="H8" s="312"/>
      <c r="I8" s="312"/>
      <c r="J8" s="312"/>
    </row>
    <row r="9" spans="1:20" s="148" customFormat="1" ht="72" customHeight="1" x14ac:dyDescent="0.25">
      <c r="A9"/>
      <c r="B9" s="149"/>
      <c r="C9" s="174" t="s">
        <v>257</v>
      </c>
      <c r="D9" s="174" t="s">
        <v>224</v>
      </c>
      <c r="E9" s="174" t="s">
        <v>225</v>
      </c>
      <c r="F9" s="174" t="s">
        <v>226</v>
      </c>
      <c r="G9" s="174" t="s">
        <v>227</v>
      </c>
      <c r="H9" s="174" t="s">
        <v>228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257</v>
      </c>
      <c r="O9" s="174" t="s">
        <v>224</v>
      </c>
      <c r="P9" s="174" t="s">
        <v>225</v>
      </c>
      <c r="Q9" s="174" t="s">
        <v>226</v>
      </c>
      <c r="R9" s="174" t="s">
        <v>227</v>
      </c>
      <c r="S9" s="174" t="s">
        <v>228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53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152176</v>
      </c>
      <c r="D11" s="178">
        <v>286184</v>
      </c>
      <c r="E11" s="178">
        <v>442299</v>
      </c>
      <c r="F11" s="178">
        <v>447853</v>
      </c>
      <c r="G11" s="178">
        <v>494247</v>
      </c>
      <c r="H11" s="178">
        <v>484410</v>
      </c>
      <c r="I11" s="179">
        <f t="shared" ref="I11:I23" si="0">IFERROR(H11/G11-1,"-")</f>
        <v>-1.9903003963605226E-2</v>
      </c>
      <c r="J11" s="179">
        <f>H11/H11</f>
        <v>1</v>
      </c>
      <c r="K11" s="81"/>
      <c r="L11" s="81"/>
      <c r="M11" s="158" t="s">
        <v>70</v>
      </c>
      <c r="N11" s="178">
        <v>6776</v>
      </c>
      <c r="O11" s="178">
        <v>13925</v>
      </c>
      <c r="P11" s="178">
        <v>15520</v>
      </c>
      <c r="Q11" s="178">
        <v>14993</v>
      </c>
      <c r="R11" s="178">
        <v>15201</v>
      </c>
      <c r="S11" s="179">
        <f t="shared" ref="S11:S23" si="1">IFERROR(R11/Q11-1,"-")</f>
        <v>1.3873140799039563E-2</v>
      </c>
      <c r="T11" s="179">
        <f>R11/R11</f>
        <v>1</v>
      </c>
    </row>
    <row r="12" spans="1:20" x14ac:dyDescent="0.25">
      <c r="B12" s="161" t="s">
        <v>99</v>
      </c>
      <c r="C12" s="162">
        <v>91869</v>
      </c>
      <c r="D12" s="162">
        <v>124590</v>
      </c>
      <c r="E12" s="162">
        <v>123326</v>
      </c>
      <c r="F12" s="162">
        <v>117887</v>
      </c>
      <c r="G12" s="162">
        <v>130767</v>
      </c>
      <c r="H12" s="162">
        <v>133170</v>
      </c>
      <c r="I12" s="163">
        <f t="shared" si="0"/>
        <v>1.8376195829223008E-2</v>
      </c>
      <c r="J12" s="163">
        <f>H12/H11</f>
        <v>0.27491174831238002</v>
      </c>
      <c r="K12" s="81"/>
      <c r="L12" s="81"/>
      <c r="M12" s="161" t="s">
        <v>99</v>
      </c>
      <c r="N12" s="162">
        <v>4192</v>
      </c>
      <c r="O12" s="162">
        <v>9185</v>
      </c>
      <c r="P12" s="162">
        <v>8882</v>
      </c>
      <c r="Q12" s="162">
        <v>8822</v>
      </c>
      <c r="R12" s="162">
        <v>9303</v>
      </c>
      <c r="S12" s="163">
        <f t="shared" si="1"/>
        <v>5.4522783949217946E-2</v>
      </c>
      <c r="T12" s="163">
        <f>R12/R11</f>
        <v>0.61199921057825146</v>
      </c>
    </row>
    <row r="13" spans="1:20" x14ac:dyDescent="0.25">
      <c r="B13" s="165" t="s">
        <v>105</v>
      </c>
      <c r="C13" s="166">
        <v>42049</v>
      </c>
      <c r="D13" s="166">
        <v>51781</v>
      </c>
      <c r="E13" s="166">
        <v>51222</v>
      </c>
      <c r="F13" s="166">
        <v>48123</v>
      </c>
      <c r="G13" s="166">
        <v>53810</v>
      </c>
      <c r="H13" s="166">
        <v>57219</v>
      </c>
      <c r="I13" s="167">
        <f t="shared" si="0"/>
        <v>6.3352536703215057E-2</v>
      </c>
      <c r="J13" s="167">
        <f>H13/H11</f>
        <v>0.11812101319130489</v>
      </c>
      <c r="K13" s="81"/>
      <c r="L13" s="81"/>
      <c r="M13" s="165" t="s">
        <v>105</v>
      </c>
      <c r="N13" s="166">
        <v>1206</v>
      </c>
      <c r="O13" s="166">
        <v>4154</v>
      </c>
      <c r="P13" s="166">
        <v>5224</v>
      </c>
      <c r="Q13" s="166">
        <v>3934</v>
      </c>
      <c r="R13" s="166">
        <v>5339</v>
      </c>
      <c r="S13" s="167">
        <f t="shared" si="1"/>
        <v>0.35714285714285721</v>
      </c>
      <c r="T13" s="167">
        <f>R13/R11</f>
        <v>0.35122689296756793</v>
      </c>
    </row>
    <row r="14" spans="1:20" x14ac:dyDescent="0.25">
      <c r="B14" s="165" t="s">
        <v>102</v>
      </c>
      <c r="C14" s="166">
        <v>49820</v>
      </c>
      <c r="D14" s="166">
        <v>72809</v>
      </c>
      <c r="E14" s="166">
        <v>72104</v>
      </c>
      <c r="F14" s="166">
        <v>69764</v>
      </c>
      <c r="G14" s="166">
        <v>76957</v>
      </c>
      <c r="H14" s="166">
        <v>75951</v>
      </c>
      <c r="I14" s="167">
        <f t="shared" si="0"/>
        <v>-1.3072235144301336E-2</v>
      </c>
      <c r="J14" s="167">
        <f>H14/H11</f>
        <v>0.15679073512107511</v>
      </c>
      <c r="K14" s="81"/>
      <c r="L14" s="81"/>
      <c r="M14" s="165" t="s">
        <v>102</v>
      </c>
      <c r="N14" s="166">
        <v>2986</v>
      </c>
      <c r="O14" s="166">
        <v>5031</v>
      </c>
      <c r="P14" s="166">
        <v>3658</v>
      </c>
      <c r="Q14" s="166">
        <v>4888</v>
      </c>
      <c r="R14" s="166">
        <v>3964</v>
      </c>
      <c r="S14" s="167">
        <f t="shared" si="1"/>
        <v>-0.18903436988543376</v>
      </c>
      <c r="T14" s="167">
        <f>R14/R11</f>
        <v>0.26077231761068353</v>
      </c>
    </row>
    <row r="15" spans="1:20" x14ac:dyDescent="0.25">
      <c r="B15" s="161" t="s">
        <v>109</v>
      </c>
      <c r="C15" s="162">
        <v>60307</v>
      </c>
      <c r="D15" s="162">
        <v>161594</v>
      </c>
      <c r="E15" s="162">
        <v>318973</v>
      </c>
      <c r="F15" s="162">
        <v>329966</v>
      </c>
      <c r="G15" s="162">
        <v>363480</v>
      </c>
      <c r="H15" s="162">
        <v>351240</v>
      </c>
      <c r="I15" s="163">
        <f t="shared" si="0"/>
        <v>-3.367448002641138E-2</v>
      </c>
      <c r="J15" s="163">
        <f>H15/H11</f>
        <v>0.72508825168762003</v>
      </c>
      <c r="K15" s="81"/>
      <c r="L15" s="81"/>
      <c r="M15" s="161" t="s">
        <v>109</v>
      </c>
      <c r="N15" s="162">
        <v>2584</v>
      </c>
      <c r="O15" s="162">
        <v>4740</v>
      </c>
      <c r="P15" s="162">
        <v>6638</v>
      </c>
      <c r="Q15" s="162">
        <v>6171</v>
      </c>
      <c r="R15" s="162">
        <v>5898</v>
      </c>
      <c r="S15" s="163">
        <f t="shared" si="1"/>
        <v>-4.4239183276616467E-2</v>
      </c>
      <c r="T15" s="163">
        <f>R15/R11</f>
        <v>0.38800078942174859</v>
      </c>
    </row>
    <row r="16" spans="1:20" x14ac:dyDescent="0.25">
      <c r="B16" s="165" t="s">
        <v>112</v>
      </c>
      <c r="C16" s="166">
        <v>11293</v>
      </c>
      <c r="D16" s="166">
        <v>47855</v>
      </c>
      <c r="E16" s="166">
        <v>165250</v>
      </c>
      <c r="F16" s="166">
        <v>169634</v>
      </c>
      <c r="G16" s="166">
        <v>187228</v>
      </c>
      <c r="H16" s="166">
        <v>183246</v>
      </c>
      <c r="I16" s="167">
        <f t="shared" si="0"/>
        <v>-2.1268186382378707E-2</v>
      </c>
      <c r="J16" s="167">
        <f>H16/H11</f>
        <v>0.37828698829503932</v>
      </c>
      <c r="K16" s="81"/>
      <c r="L16" s="81"/>
      <c r="M16" s="165" t="s">
        <v>112</v>
      </c>
      <c r="N16" s="166">
        <v>104</v>
      </c>
      <c r="O16" s="166">
        <v>250</v>
      </c>
      <c r="P16" s="166">
        <v>825</v>
      </c>
      <c r="Q16" s="166">
        <v>1478</v>
      </c>
      <c r="R16" s="166">
        <v>532</v>
      </c>
      <c r="S16" s="167">
        <f t="shared" si="1"/>
        <v>-0.64005412719891752</v>
      </c>
      <c r="T16" s="167">
        <f>R16/R11</f>
        <v>3.4997697519900006E-2</v>
      </c>
    </row>
    <row r="17" spans="1:20" x14ac:dyDescent="0.25">
      <c r="B17" s="165" t="s">
        <v>115</v>
      </c>
      <c r="C17" s="166">
        <v>10265</v>
      </c>
      <c r="D17" s="166">
        <v>19715</v>
      </c>
      <c r="E17" s="166">
        <v>27366</v>
      </c>
      <c r="F17" s="166">
        <v>28752</v>
      </c>
      <c r="G17" s="166">
        <v>29044</v>
      </c>
      <c r="H17" s="166">
        <v>29409</v>
      </c>
      <c r="I17" s="167">
        <f t="shared" si="0"/>
        <v>1.2567139512463799E-2</v>
      </c>
      <c r="J17" s="167">
        <f>H17/H11</f>
        <v>6.0710967981668425E-2</v>
      </c>
      <c r="K17" s="81"/>
      <c r="L17" s="81"/>
      <c r="M17" s="165" t="s">
        <v>115</v>
      </c>
      <c r="N17" s="166">
        <v>169</v>
      </c>
      <c r="O17" s="166">
        <v>399</v>
      </c>
      <c r="P17" s="166">
        <v>554</v>
      </c>
      <c r="Q17" s="166">
        <v>557</v>
      </c>
      <c r="R17" s="166">
        <v>633</v>
      </c>
      <c r="S17" s="167">
        <f t="shared" si="1"/>
        <v>0.13644524236983835</v>
      </c>
      <c r="T17" s="167">
        <f>R17/R11</f>
        <v>4.164199723702388E-2</v>
      </c>
    </row>
    <row r="18" spans="1:20" x14ac:dyDescent="0.25">
      <c r="B18" s="165" t="s">
        <v>118</v>
      </c>
      <c r="C18" s="166">
        <v>5446</v>
      </c>
      <c r="D18" s="166">
        <v>15603</v>
      </c>
      <c r="E18" s="166">
        <v>18573</v>
      </c>
      <c r="F18" s="166">
        <v>19267</v>
      </c>
      <c r="G18" s="166">
        <v>23094</v>
      </c>
      <c r="H18" s="166">
        <v>22684</v>
      </c>
      <c r="I18" s="167">
        <f t="shared" si="0"/>
        <v>-1.7753529055165806E-2</v>
      </c>
      <c r="J18" s="167">
        <f>H18/H11</f>
        <v>4.6828100163084987E-2</v>
      </c>
      <c r="K18" s="81"/>
      <c r="L18" s="81"/>
      <c r="M18" s="165" t="s">
        <v>118</v>
      </c>
      <c r="N18" s="166">
        <v>171</v>
      </c>
      <c r="O18" s="166">
        <v>855</v>
      </c>
      <c r="P18" s="166">
        <v>879</v>
      </c>
      <c r="Q18" s="166">
        <v>818</v>
      </c>
      <c r="R18" s="166">
        <v>1062</v>
      </c>
      <c r="S18" s="167">
        <f t="shared" si="1"/>
        <v>0.29828850855745714</v>
      </c>
      <c r="T18" s="167">
        <f>R18/R11</f>
        <v>6.9863824748371814E-2</v>
      </c>
    </row>
    <row r="19" spans="1:20" x14ac:dyDescent="0.25">
      <c r="B19" s="165" t="s">
        <v>125</v>
      </c>
      <c r="C19" s="166">
        <v>4970</v>
      </c>
      <c r="D19" s="166">
        <v>12517</v>
      </c>
      <c r="E19" s="166">
        <v>16648</v>
      </c>
      <c r="F19" s="166">
        <v>17740</v>
      </c>
      <c r="G19" s="166">
        <v>16204</v>
      </c>
      <c r="H19" s="166">
        <v>15372</v>
      </c>
      <c r="I19" s="167">
        <f t="shared" si="0"/>
        <v>-5.1345346827943672E-2</v>
      </c>
      <c r="J19" s="167">
        <f>H19/H11</f>
        <v>3.1733448937883199E-2</v>
      </c>
      <c r="K19" s="81"/>
      <c r="L19" s="81"/>
      <c r="M19" s="165" t="s">
        <v>125</v>
      </c>
      <c r="N19" s="166">
        <v>48</v>
      </c>
      <c r="O19" s="166">
        <v>100</v>
      </c>
      <c r="P19" s="166">
        <v>369</v>
      </c>
      <c r="Q19" s="166">
        <v>234</v>
      </c>
      <c r="R19" s="166">
        <v>193</v>
      </c>
      <c r="S19" s="167">
        <f t="shared" si="1"/>
        <v>-0.17521367521367526</v>
      </c>
      <c r="T19" s="167">
        <f>R19/R11</f>
        <v>1.2696533122820867E-2</v>
      </c>
    </row>
    <row r="20" spans="1:20" x14ac:dyDescent="0.25">
      <c r="B20" s="165" t="s">
        <v>121</v>
      </c>
      <c r="C20" s="166">
        <v>5984</v>
      </c>
      <c r="D20" s="166">
        <v>11063</v>
      </c>
      <c r="E20" s="166">
        <v>10204</v>
      </c>
      <c r="F20" s="166">
        <v>11972</v>
      </c>
      <c r="G20" s="166">
        <v>12426</v>
      </c>
      <c r="H20" s="166">
        <v>11204</v>
      </c>
      <c r="I20" s="167">
        <f t="shared" si="0"/>
        <v>-9.8342185739578314E-2</v>
      </c>
      <c r="J20" s="167">
        <f>H20/H11</f>
        <v>2.3129167440804278E-2</v>
      </c>
      <c r="K20" s="81"/>
      <c r="L20" s="81"/>
      <c r="M20" s="165" t="s">
        <v>121</v>
      </c>
      <c r="N20" s="166">
        <v>49</v>
      </c>
      <c r="O20" s="166">
        <v>103</v>
      </c>
      <c r="P20" s="166">
        <v>180</v>
      </c>
      <c r="Q20" s="166">
        <v>119</v>
      </c>
      <c r="R20" s="166">
        <v>112</v>
      </c>
      <c r="S20" s="167">
        <f t="shared" si="1"/>
        <v>-5.8823529411764719E-2</v>
      </c>
      <c r="T20" s="167">
        <f>R20/R11</f>
        <v>7.367936319978949E-3</v>
      </c>
    </row>
    <row r="21" spans="1:20" x14ac:dyDescent="0.25">
      <c r="B21" s="165" t="s">
        <v>130</v>
      </c>
      <c r="C21" s="166">
        <v>36</v>
      </c>
      <c r="D21" s="166">
        <v>887</v>
      </c>
      <c r="E21" s="166">
        <v>1573</v>
      </c>
      <c r="F21" s="166">
        <v>1274</v>
      </c>
      <c r="G21" s="166">
        <v>1136</v>
      </c>
      <c r="H21" s="166">
        <v>1069</v>
      </c>
      <c r="I21" s="167">
        <f t="shared" si="0"/>
        <v>-5.8978873239436624E-2</v>
      </c>
      <c r="J21" s="167">
        <f>H21/H11</f>
        <v>2.2068082822402509E-3</v>
      </c>
      <c r="K21" s="81"/>
      <c r="L21" s="81"/>
      <c r="M21" s="165" t="s">
        <v>130</v>
      </c>
      <c r="N21" s="166">
        <v>7</v>
      </c>
      <c r="O21" s="166">
        <v>20</v>
      </c>
      <c r="P21" s="166">
        <v>21</v>
      </c>
      <c r="Q21" s="166">
        <v>33</v>
      </c>
      <c r="R21" s="166">
        <v>18</v>
      </c>
      <c r="S21" s="167">
        <f t="shared" si="1"/>
        <v>-0.45454545454545459</v>
      </c>
      <c r="T21" s="167">
        <f>R21/R11</f>
        <v>1.1841326228537595E-3</v>
      </c>
    </row>
    <row r="22" spans="1:20" x14ac:dyDescent="0.25">
      <c r="A22" s="169"/>
      <c r="B22" s="165" t="s">
        <v>133</v>
      </c>
      <c r="C22" s="166">
        <v>96</v>
      </c>
      <c r="D22" s="166">
        <v>211</v>
      </c>
      <c r="E22" s="166">
        <v>649</v>
      </c>
      <c r="F22" s="166">
        <v>896</v>
      </c>
      <c r="G22" s="166">
        <v>384</v>
      </c>
      <c r="H22" s="166">
        <v>367</v>
      </c>
      <c r="I22" s="167">
        <f t="shared" si="0"/>
        <v>-4.427083333333337E-2</v>
      </c>
      <c r="J22" s="167">
        <f>H22/H11</f>
        <v>7.5762267500670917E-4</v>
      </c>
      <c r="K22" s="81"/>
      <c r="L22" s="81"/>
      <c r="M22" s="165" t="s">
        <v>133</v>
      </c>
      <c r="N22" s="166">
        <v>15</v>
      </c>
      <c r="O22" s="166">
        <v>28</v>
      </c>
      <c r="P22" s="166">
        <v>15</v>
      </c>
      <c r="Q22" s="166">
        <v>34</v>
      </c>
      <c r="R22" s="166">
        <v>38</v>
      </c>
      <c r="S22" s="167">
        <f t="shared" si="1"/>
        <v>0.11764705882352944</v>
      </c>
      <c r="T22" s="167">
        <f>R22/R11</f>
        <v>2.4998355371357145E-3</v>
      </c>
    </row>
    <row r="23" spans="1:20" x14ac:dyDescent="0.25">
      <c r="B23" s="170" t="s">
        <v>147</v>
      </c>
      <c r="C23" s="171">
        <f t="shared" ref="C23:H23" si="2">C15-SUM(C16:C22)</f>
        <v>22217</v>
      </c>
      <c r="D23" s="171">
        <f t="shared" si="2"/>
        <v>53743</v>
      </c>
      <c r="E23" s="171">
        <f t="shared" si="2"/>
        <v>78710</v>
      </c>
      <c r="F23" s="171">
        <f t="shared" si="2"/>
        <v>80431</v>
      </c>
      <c r="G23" s="171">
        <f t="shared" si="2"/>
        <v>93964</v>
      </c>
      <c r="H23" s="171">
        <f t="shared" si="2"/>
        <v>87889</v>
      </c>
      <c r="I23" s="172">
        <f t="shared" si="0"/>
        <v>-6.4652420075773653E-2</v>
      </c>
      <c r="J23" s="172">
        <f>H23/H11</f>
        <v>0.18143514791189283</v>
      </c>
      <c r="K23" s="173"/>
      <c r="L23" s="173"/>
      <c r="M23" s="170" t="s">
        <v>147</v>
      </c>
      <c r="N23" s="171">
        <f>N15-SUM(N16:N22)</f>
        <v>2021</v>
      </c>
      <c r="O23" s="171">
        <f>O15-SUM(O16:O22)</f>
        <v>2985</v>
      </c>
      <c r="P23" s="171">
        <f>P15-SUM(P16:P22)</f>
        <v>3795</v>
      </c>
      <c r="Q23" s="171">
        <f>Q15-SUM(Q16:Q22)</f>
        <v>2898</v>
      </c>
      <c r="R23" s="171">
        <f>R15-SUM(R16:R22)</f>
        <v>3310</v>
      </c>
      <c r="S23" s="172">
        <f t="shared" si="1"/>
        <v>0.14216701173222912</v>
      </c>
      <c r="T23" s="172">
        <f>R23/R11</f>
        <v>0.21774883231366357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52795</v>
      </c>
      <c r="D25" s="178">
        <v>118184</v>
      </c>
      <c r="E25" s="178">
        <v>164674</v>
      </c>
      <c r="F25" s="178">
        <v>166974</v>
      </c>
      <c r="G25" s="178">
        <v>175399</v>
      </c>
      <c r="H25" s="178">
        <v>164094</v>
      </c>
      <c r="I25" s="179">
        <f t="shared" ref="I25:I37" si="3">IFERROR(H25/G25-1,"-")</f>
        <v>-6.4453047052719814E-2</v>
      </c>
      <c r="J25" s="179">
        <f>H25/H25</f>
        <v>1</v>
      </c>
    </row>
    <row r="26" spans="1:20" x14ac:dyDescent="0.25">
      <c r="B26" s="161" t="s">
        <v>99</v>
      </c>
      <c r="C26" s="162">
        <v>31564</v>
      </c>
      <c r="D26" s="162">
        <v>43961</v>
      </c>
      <c r="E26" s="162">
        <v>33443</v>
      </c>
      <c r="F26" s="162">
        <v>27029</v>
      </c>
      <c r="G26" s="162">
        <v>27274</v>
      </c>
      <c r="H26" s="162">
        <v>25566</v>
      </c>
      <c r="I26" s="163">
        <f t="shared" si="3"/>
        <v>-6.2623744225269506E-2</v>
      </c>
      <c r="J26" s="163">
        <f>H26/H25</f>
        <v>0.1558009433617317</v>
      </c>
    </row>
    <row r="27" spans="1:20" x14ac:dyDescent="0.25">
      <c r="B27" s="165" t="s">
        <v>105</v>
      </c>
      <c r="C27" s="166">
        <v>18177</v>
      </c>
      <c r="D27" s="166">
        <v>18476</v>
      </c>
      <c r="E27" s="166">
        <v>13610</v>
      </c>
      <c r="F27" s="166">
        <v>11949</v>
      </c>
      <c r="G27" s="166">
        <v>10645</v>
      </c>
      <c r="H27" s="166">
        <v>13195</v>
      </c>
      <c r="I27" s="167">
        <f t="shared" si="3"/>
        <v>0.23954908407703157</v>
      </c>
      <c r="J27" s="167">
        <f>H27/H25</f>
        <v>8.0411227710946165E-2</v>
      </c>
    </row>
    <row r="28" spans="1:20" x14ac:dyDescent="0.25">
      <c r="B28" s="165" t="s">
        <v>102</v>
      </c>
      <c r="C28" s="166">
        <v>13387</v>
      </c>
      <c r="D28" s="166">
        <v>25485</v>
      </c>
      <c r="E28" s="166">
        <v>19833</v>
      </c>
      <c r="F28" s="166">
        <v>15080</v>
      </c>
      <c r="G28" s="166">
        <v>16629</v>
      </c>
      <c r="H28" s="166">
        <v>12371</v>
      </c>
      <c r="I28" s="167">
        <f t="shared" si="3"/>
        <v>-0.25605869264537851</v>
      </c>
      <c r="J28" s="167">
        <f>H28/H25</f>
        <v>7.5389715650785519E-2</v>
      </c>
    </row>
    <row r="29" spans="1:20" x14ac:dyDescent="0.25">
      <c r="B29" s="161" t="s">
        <v>109</v>
      </c>
      <c r="C29" s="162">
        <v>21231</v>
      </c>
      <c r="D29" s="162">
        <v>74223</v>
      </c>
      <c r="E29" s="162">
        <v>131231</v>
      </c>
      <c r="F29" s="162">
        <v>139945</v>
      </c>
      <c r="G29" s="162">
        <v>148125</v>
      </c>
      <c r="H29" s="162">
        <v>138528</v>
      </c>
      <c r="I29" s="163">
        <f t="shared" si="3"/>
        <v>-6.4789873417721466E-2</v>
      </c>
      <c r="J29" s="163">
        <f>H29/H25</f>
        <v>0.84419905663826833</v>
      </c>
    </row>
    <row r="30" spans="1:20" x14ac:dyDescent="0.25">
      <c r="B30" s="165" t="s">
        <v>112</v>
      </c>
      <c r="C30" s="166">
        <v>3619</v>
      </c>
      <c r="D30" s="166">
        <v>24946</v>
      </c>
      <c r="E30" s="166">
        <v>72102</v>
      </c>
      <c r="F30" s="166">
        <v>77706</v>
      </c>
      <c r="G30" s="166">
        <v>82885</v>
      </c>
      <c r="H30" s="166">
        <v>78156</v>
      </c>
      <c r="I30" s="167">
        <f t="shared" si="3"/>
        <v>-5.7054955661458684E-2</v>
      </c>
      <c r="J30" s="167">
        <f>H30/H25</f>
        <v>0.476287981279023</v>
      </c>
    </row>
    <row r="31" spans="1:20" x14ac:dyDescent="0.25">
      <c r="B31" s="165" t="s">
        <v>115</v>
      </c>
      <c r="C31" s="166">
        <v>5014</v>
      </c>
      <c r="D31" s="166">
        <v>11355</v>
      </c>
      <c r="E31" s="166">
        <v>14298</v>
      </c>
      <c r="F31" s="166">
        <v>14011</v>
      </c>
      <c r="G31" s="166">
        <v>14384</v>
      </c>
      <c r="H31" s="166">
        <v>13068</v>
      </c>
      <c r="I31" s="167">
        <f t="shared" si="3"/>
        <v>-9.1490545050055605E-2</v>
      </c>
      <c r="J31" s="167">
        <f>H31/H25</f>
        <v>7.9637281070605873E-2</v>
      </c>
    </row>
    <row r="32" spans="1:20" x14ac:dyDescent="0.25">
      <c r="B32" s="165" t="s">
        <v>118</v>
      </c>
      <c r="C32" s="166">
        <v>2080</v>
      </c>
      <c r="D32" s="166">
        <v>5301</v>
      </c>
      <c r="E32" s="166">
        <v>6066</v>
      </c>
      <c r="F32" s="166">
        <v>6412</v>
      </c>
      <c r="G32" s="166">
        <v>5757</v>
      </c>
      <c r="H32" s="166">
        <v>5485</v>
      </c>
      <c r="I32" s="167">
        <f t="shared" si="3"/>
        <v>-4.724682994615248E-2</v>
      </c>
      <c r="J32" s="167">
        <f>H32/H25</f>
        <v>3.3425963167452805E-2</v>
      </c>
    </row>
    <row r="33" spans="2:10" x14ac:dyDescent="0.25">
      <c r="B33" s="165" t="s">
        <v>125</v>
      </c>
      <c r="C33" s="166">
        <v>2493</v>
      </c>
      <c r="D33" s="166">
        <v>6493</v>
      </c>
      <c r="E33" s="166">
        <v>7358</v>
      </c>
      <c r="F33" s="166">
        <v>7588</v>
      </c>
      <c r="G33" s="166">
        <v>6567</v>
      </c>
      <c r="H33" s="166">
        <v>6576</v>
      </c>
      <c r="I33" s="167">
        <f t="shared" si="3"/>
        <v>1.3704888076746524E-3</v>
      </c>
      <c r="J33" s="167">
        <f>H33/H25</f>
        <v>4.0074591392738307E-2</v>
      </c>
    </row>
    <row r="34" spans="2:10" x14ac:dyDescent="0.25">
      <c r="B34" s="165" t="s">
        <v>121</v>
      </c>
      <c r="C34" s="166">
        <v>2693</v>
      </c>
      <c r="D34" s="166">
        <v>6106</v>
      </c>
      <c r="E34" s="166">
        <v>5565</v>
      </c>
      <c r="F34" s="166">
        <v>5971</v>
      </c>
      <c r="G34" s="166">
        <v>6230</v>
      </c>
      <c r="H34" s="166">
        <v>5164</v>
      </c>
      <c r="I34" s="167">
        <f t="shared" si="3"/>
        <v>-0.17110754414125195</v>
      </c>
      <c r="J34" s="167">
        <f>H34/H25</f>
        <v>3.1469767328482452E-2</v>
      </c>
    </row>
    <row r="35" spans="2:10" x14ac:dyDescent="0.25">
      <c r="B35" s="165" t="s">
        <v>130</v>
      </c>
      <c r="C35" s="166">
        <v>9</v>
      </c>
      <c r="D35" s="166">
        <v>149</v>
      </c>
      <c r="E35" s="166">
        <v>460</v>
      </c>
      <c r="F35" s="166">
        <v>651</v>
      </c>
      <c r="G35" s="166">
        <v>545</v>
      </c>
      <c r="H35" s="166">
        <v>383</v>
      </c>
      <c r="I35" s="167">
        <f t="shared" si="3"/>
        <v>-0.29724770642201837</v>
      </c>
      <c r="J35" s="167">
        <f>H35/H25</f>
        <v>2.3340280570892293E-3</v>
      </c>
    </row>
    <row r="36" spans="2:10" x14ac:dyDescent="0.25">
      <c r="B36" s="165" t="s">
        <v>133</v>
      </c>
      <c r="C36" s="166">
        <v>30</v>
      </c>
      <c r="D36" s="166">
        <v>66</v>
      </c>
      <c r="E36" s="166">
        <v>287</v>
      </c>
      <c r="F36" s="166">
        <v>383</v>
      </c>
      <c r="G36" s="166">
        <v>201</v>
      </c>
      <c r="H36" s="166">
        <v>114</v>
      </c>
      <c r="I36" s="167">
        <f t="shared" si="3"/>
        <v>-0.43283582089552242</v>
      </c>
      <c r="J36" s="167">
        <f>H36/H25</f>
        <v>6.9472375589601078E-4</v>
      </c>
    </row>
    <row r="37" spans="2:10" x14ac:dyDescent="0.25">
      <c r="B37" s="170" t="s">
        <v>147</v>
      </c>
      <c r="C37" s="171">
        <f t="shared" ref="C37:H37" si="4">C29-SUM(C30:C36)</f>
        <v>5293</v>
      </c>
      <c r="D37" s="171">
        <f t="shared" si="4"/>
        <v>19807</v>
      </c>
      <c r="E37" s="171">
        <f t="shared" si="4"/>
        <v>25095</v>
      </c>
      <c r="F37" s="171">
        <f t="shared" si="4"/>
        <v>27223</v>
      </c>
      <c r="G37" s="171">
        <f t="shared" si="4"/>
        <v>31556</v>
      </c>
      <c r="H37" s="171">
        <f t="shared" si="4"/>
        <v>29582</v>
      </c>
      <c r="I37" s="172">
        <f t="shared" si="3"/>
        <v>-6.2555456965394884E-2</v>
      </c>
      <c r="J37" s="172">
        <f>H37/H25</f>
        <v>0.18027472058698063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30803</v>
      </c>
      <c r="D39" s="178">
        <v>53067</v>
      </c>
      <c r="E39" s="178">
        <v>117894</v>
      </c>
      <c r="F39" s="178">
        <v>116797</v>
      </c>
      <c r="G39" s="178">
        <v>126181</v>
      </c>
      <c r="H39" s="178">
        <v>123588</v>
      </c>
      <c r="I39" s="179">
        <f t="shared" ref="I39:I51" si="5">IFERROR(H39/G39-1,"-")</f>
        <v>-2.0549845063836836E-2</v>
      </c>
      <c r="J39" s="179">
        <f>H39/H39</f>
        <v>1</v>
      </c>
    </row>
    <row r="40" spans="2:10" x14ac:dyDescent="0.25">
      <c r="B40" s="161" t="s">
        <v>99</v>
      </c>
      <c r="C40" s="162">
        <v>13164</v>
      </c>
      <c r="D40" s="162">
        <v>12562</v>
      </c>
      <c r="E40" s="162">
        <v>19560</v>
      </c>
      <c r="F40" s="162">
        <v>19950</v>
      </c>
      <c r="G40" s="162">
        <v>19201</v>
      </c>
      <c r="H40" s="162">
        <v>17657</v>
      </c>
      <c r="I40" s="163">
        <f t="shared" si="5"/>
        <v>-8.0412478516743935E-2</v>
      </c>
      <c r="J40" s="163">
        <f>H40/H39</f>
        <v>0.14286985791500792</v>
      </c>
    </row>
    <row r="41" spans="2:10" x14ac:dyDescent="0.25">
      <c r="B41" s="165" t="s">
        <v>105</v>
      </c>
      <c r="C41" s="166">
        <v>6964</v>
      </c>
      <c r="D41" s="166">
        <v>4262</v>
      </c>
      <c r="E41" s="166">
        <v>8353</v>
      </c>
      <c r="F41" s="166">
        <v>10458</v>
      </c>
      <c r="G41" s="166">
        <v>9751</v>
      </c>
      <c r="H41" s="166">
        <v>8770</v>
      </c>
      <c r="I41" s="167">
        <f t="shared" si="5"/>
        <v>-0.10060506614706188</v>
      </c>
      <c r="J41" s="167">
        <f>H41/H39</f>
        <v>7.0961582030617865E-2</v>
      </c>
    </row>
    <row r="42" spans="2:10" x14ac:dyDescent="0.25">
      <c r="B42" s="165" t="s">
        <v>102</v>
      </c>
      <c r="C42" s="166">
        <v>6200</v>
      </c>
      <c r="D42" s="166">
        <v>8300</v>
      </c>
      <c r="E42" s="166">
        <v>11207</v>
      </c>
      <c r="F42" s="166">
        <v>9492</v>
      </c>
      <c r="G42" s="166">
        <v>9450</v>
      </c>
      <c r="H42" s="166">
        <v>8887</v>
      </c>
      <c r="I42" s="167">
        <f t="shared" si="5"/>
        <v>-5.9576719576719617E-2</v>
      </c>
      <c r="J42" s="167">
        <f>H42/H39</f>
        <v>7.1908275884390069E-2</v>
      </c>
    </row>
    <row r="43" spans="2:10" x14ac:dyDescent="0.25">
      <c r="B43" s="161" t="s">
        <v>109</v>
      </c>
      <c r="C43" s="162">
        <v>17639</v>
      </c>
      <c r="D43" s="162">
        <v>40505</v>
      </c>
      <c r="E43" s="162">
        <v>98334</v>
      </c>
      <c r="F43" s="162">
        <v>96847</v>
      </c>
      <c r="G43" s="162">
        <v>106980</v>
      </c>
      <c r="H43" s="162">
        <v>105931</v>
      </c>
      <c r="I43" s="163">
        <f t="shared" si="5"/>
        <v>-9.8055711347915242E-3</v>
      </c>
      <c r="J43" s="163">
        <f>H43/H39</f>
        <v>0.85713014208499205</v>
      </c>
    </row>
    <row r="44" spans="2:10" x14ac:dyDescent="0.25">
      <c r="B44" s="165" t="s">
        <v>112</v>
      </c>
      <c r="C44" s="166">
        <v>5479</v>
      </c>
      <c r="D44" s="166">
        <v>14194</v>
      </c>
      <c r="E44" s="166">
        <v>54770</v>
      </c>
      <c r="F44" s="166">
        <v>55524</v>
      </c>
      <c r="G44" s="166">
        <v>62872</v>
      </c>
      <c r="H44" s="166">
        <v>61698</v>
      </c>
      <c r="I44" s="167">
        <f t="shared" si="5"/>
        <v>-1.8672859142384479E-2</v>
      </c>
      <c r="J44" s="167">
        <f>H44/H39</f>
        <v>0.49922322555587922</v>
      </c>
    </row>
    <row r="45" spans="2:10" x14ac:dyDescent="0.25">
      <c r="B45" s="165" t="s">
        <v>115</v>
      </c>
      <c r="C45" s="166">
        <v>1133</v>
      </c>
      <c r="D45" s="166">
        <v>1244</v>
      </c>
      <c r="E45" s="166">
        <v>2558</v>
      </c>
      <c r="F45" s="166">
        <v>3156</v>
      </c>
      <c r="G45" s="166">
        <v>3085</v>
      </c>
      <c r="H45" s="166">
        <v>3470</v>
      </c>
      <c r="I45" s="167">
        <f t="shared" si="5"/>
        <v>0.12479740680713136</v>
      </c>
      <c r="J45" s="167">
        <f>H45/H39</f>
        <v>2.8077159594782665E-2</v>
      </c>
    </row>
    <row r="46" spans="2:10" x14ac:dyDescent="0.25">
      <c r="B46" s="165" t="s">
        <v>118</v>
      </c>
      <c r="C46" s="166">
        <v>954</v>
      </c>
      <c r="D46" s="166">
        <v>2395</v>
      </c>
      <c r="E46" s="166">
        <v>2886</v>
      </c>
      <c r="F46" s="166">
        <v>2930</v>
      </c>
      <c r="G46" s="166">
        <v>3259</v>
      </c>
      <c r="H46" s="166">
        <v>3686</v>
      </c>
      <c r="I46" s="167">
        <f t="shared" si="5"/>
        <v>0.13102178582387225</v>
      </c>
      <c r="J46" s="167">
        <f>H46/H39</f>
        <v>2.9824902094054438E-2</v>
      </c>
    </row>
    <row r="47" spans="2:10" x14ac:dyDescent="0.25">
      <c r="B47" s="165" t="s">
        <v>125</v>
      </c>
      <c r="C47" s="166">
        <v>1495</v>
      </c>
      <c r="D47" s="166">
        <v>4124</v>
      </c>
      <c r="E47" s="166">
        <v>5675</v>
      </c>
      <c r="F47" s="166">
        <v>6242</v>
      </c>
      <c r="G47" s="166">
        <v>5700</v>
      </c>
      <c r="H47" s="166">
        <v>5462</v>
      </c>
      <c r="I47" s="167">
        <f t="shared" si="5"/>
        <v>-4.1754385964912322E-2</v>
      </c>
      <c r="J47" s="167">
        <f>H47/H39</f>
        <v>4.4195229310289026E-2</v>
      </c>
    </row>
    <row r="48" spans="2:10" x14ac:dyDescent="0.25">
      <c r="B48" s="165" t="s">
        <v>121</v>
      </c>
      <c r="C48" s="166">
        <v>1493</v>
      </c>
      <c r="D48" s="166">
        <v>2402</v>
      </c>
      <c r="E48" s="166">
        <v>2717</v>
      </c>
      <c r="F48" s="166">
        <v>3806</v>
      </c>
      <c r="G48" s="166">
        <v>3503</v>
      </c>
      <c r="H48" s="166">
        <v>3638</v>
      </c>
      <c r="I48" s="167">
        <f t="shared" si="5"/>
        <v>3.8538395660862035E-2</v>
      </c>
      <c r="J48" s="167">
        <f>H48/H39</f>
        <v>2.9436514871994043E-2</v>
      </c>
    </row>
    <row r="49" spans="2:10" x14ac:dyDescent="0.25">
      <c r="B49" s="165" t="s">
        <v>130</v>
      </c>
      <c r="C49" s="166">
        <v>9</v>
      </c>
      <c r="D49" s="166">
        <v>572</v>
      </c>
      <c r="E49" s="166">
        <v>752</v>
      </c>
      <c r="F49" s="166">
        <v>378</v>
      </c>
      <c r="G49" s="166">
        <v>367</v>
      </c>
      <c r="H49" s="166">
        <v>387</v>
      </c>
      <c r="I49" s="167">
        <f t="shared" si="5"/>
        <v>5.4495912806539426E-2</v>
      </c>
      <c r="J49" s="167">
        <f>H49/H39</f>
        <v>3.1313719778619281E-3</v>
      </c>
    </row>
    <row r="50" spans="2:10" x14ac:dyDescent="0.25">
      <c r="B50" s="165" t="s">
        <v>133</v>
      </c>
      <c r="C50" s="166">
        <v>22</v>
      </c>
      <c r="D50" s="166">
        <v>72</v>
      </c>
      <c r="E50" s="166">
        <v>142</v>
      </c>
      <c r="F50" s="166">
        <v>305</v>
      </c>
      <c r="G50" s="166">
        <v>52</v>
      </c>
      <c r="H50" s="166">
        <v>88</v>
      </c>
      <c r="I50" s="167">
        <f t="shared" si="5"/>
        <v>0.69230769230769229</v>
      </c>
      <c r="J50" s="167">
        <f>H50/H39</f>
        <v>7.1204324044405604E-4</v>
      </c>
    </row>
    <row r="51" spans="2:10" x14ac:dyDescent="0.25">
      <c r="B51" s="170" t="s">
        <v>147</v>
      </c>
      <c r="C51" s="171">
        <f t="shared" ref="C51:H51" si="6">C43-SUM(C44:C50)</f>
        <v>7054</v>
      </c>
      <c r="D51" s="171">
        <f t="shared" si="6"/>
        <v>15502</v>
      </c>
      <c r="E51" s="171">
        <f t="shared" si="6"/>
        <v>28834</v>
      </c>
      <c r="F51" s="171">
        <f t="shared" si="6"/>
        <v>24506</v>
      </c>
      <c r="G51" s="171">
        <f t="shared" si="6"/>
        <v>28142</v>
      </c>
      <c r="H51" s="171">
        <f t="shared" si="6"/>
        <v>27502</v>
      </c>
      <c r="I51" s="172">
        <f t="shared" si="5"/>
        <v>-2.2741809395209978E-2</v>
      </c>
      <c r="J51" s="172">
        <f>H51/H39</f>
        <v>0.2225296954396867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1055</v>
      </c>
      <c r="D53" s="178">
        <v>2316</v>
      </c>
      <c r="E53" s="178">
        <v>3343</v>
      </c>
      <c r="F53" s="178">
        <v>3080</v>
      </c>
      <c r="G53" s="178">
        <v>3161</v>
      </c>
      <c r="H53" s="178">
        <v>3513</v>
      </c>
      <c r="I53" s="179">
        <f t="shared" ref="I53:I65" si="7">IFERROR(H53/G53-1,"-")</f>
        <v>0.11135716545397023</v>
      </c>
      <c r="J53" s="179">
        <f>H53/H53</f>
        <v>1</v>
      </c>
    </row>
    <row r="54" spans="2:10" x14ac:dyDescent="0.25">
      <c r="B54" s="161" t="s">
        <v>99</v>
      </c>
      <c r="C54" s="162">
        <v>890</v>
      </c>
      <c r="D54" s="162">
        <v>984</v>
      </c>
      <c r="E54" s="162">
        <v>1168</v>
      </c>
      <c r="F54" s="162">
        <v>1285</v>
      </c>
      <c r="G54" s="162">
        <v>654</v>
      </c>
      <c r="H54" s="162">
        <v>905</v>
      </c>
      <c r="I54" s="163">
        <f t="shared" si="7"/>
        <v>0.38379204892966357</v>
      </c>
      <c r="J54" s="163">
        <f>H54/H53</f>
        <v>0.25761457443780245</v>
      </c>
    </row>
    <row r="55" spans="2:10" x14ac:dyDescent="0.25">
      <c r="B55" s="165" t="s">
        <v>105</v>
      </c>
      <c r="C55" s="166">
        <v>890</v>
      </c>
      <c r="D55" s="166">
        <v>510</v>
      </c>
      <c r="E55" s="166">
        <v>857</v>
      </c>
      <c r="F55" s="166">
        <v>888</v>
      </c>
      <c r="G55" s="166">
        <v>382</v>
      </c>
      <c r="H55" s="166">
        <v>428</v>
      </c>
      <c r="I55" s="167">
        <f t="shared" si="7"/>
        <v>0.12041884816753923</v>
      </c>
      <c r="J55" s="167">
        <f>H55/H53</f>
        <v>0.12183319100483916</v>
      </c>
    </row>
    <row r="56" spans="2:10" x14ac:dyDescent="0.25">
      <c r="B56" s="165" t="s">
        <v>102</v>
      </c>
      <c r="C56" s="166">
        <v>0</v>
      </c>
      <c r="D56" s="166">
        <v>474</v>
      </c>
      <c r="E56" s="166">
        <v>311</v>
      </c>
      <c r="F56" s="166">
        <v>397</v>
      </c>
      <c r="G56" s="166">
        <v>272</v>
      </c>
      <c r="H56" s="166">
        <v>477</v>
      </c>
      <c r="I56" s="167">
        <f t="shared" si="7"/>
        <v>0.75367647058823528</v>
      </c>
      <c r="J56" s="167">
        <f>H56/H53</f>
        <v>0.13578138343296328</v>
      </c>
    </row>
    <row r="57" spans="2:10" x14ac:dyDescent="0.25">
      <c r="B57" s="161" t="s">
        <v>109</v>
      </c>
      <c r="C57" s="162">
        <v>165</v>
      </c>
      <c r="D57" s="162">
        <v>1332</v>
      </c>
      <c r="E57" s="162">
        <v>2175</v>
      </c>
      <c r="F57" s="162">
        <v>1795</v>
      </c>
      <c r="G57" s="162">
        <v>2507</v>
      </c>
      <c r="H57" s="162">
        <v>2608</v>
      </c>
      <c r="I57" s="163">
        <f t="shared" si="7"/>
        <v>4.0287195851615554E-2</v>
      </c>
      <c r="J57" s="163">
        <f>H57/H53</f>
        <v>0.74238542556219755</v>
      </c>
    </row>
    <row r="58" spans="2:10" x14ac:dyDescent="0.25">
      <c r="B58" s="165" t="s">
        <v>112</v>
      </c>
      <c r="C58" s="166">
        <v>14</v>
      </c>
      <c r="D58" s="166">
        <v>271</v>
      </c>
      <c r="E58" s="166">
        <v>774</v>
      </c>
      <c r="F58" s="166">
        <v>605</v>
      </c>
      <c r="G58" s="166">
        <v>956</v>
      </c>
      <c r="H58" s="166">
        <v>1000</v>
      </c>
      <c r="I58" s="167">
        <f t="shared" si="7"/>
        <v>4.6025104602510414E-2</v>
      </c>
      <c r="J58" s="167">
        <f>H58/H53</f>
        <v>0.2846569883290635</v>
      </c>
    </row>
    <row r="59" spans="2:10" x14ac:dyDescent="0.25">
      <c r="B59" s="165" t="s">
        <v>115</v>
      </c>
      <c r="C59" s="166">
        <v>37</v>
      </c>
      <c r="D59" s="166">
        <v>330</v>
      </c>
      <c r="E59" s="166">
        <v>416</v>
      </c>
      <c r="F59" s="166">
        <v>274</v>
      </c>
      <c r="G59" s="166">
        <v>387</v>
      </c>
      <c r="H59" s="166">
        <v>398</v>
      </c>
      <c r="I59" s="167">
        <f t="shared" si="7"/>
        <v>2.8423772609819098E-2</v>
      </c>
      <c r="J59" s="167">
        <f>H59/H53</f>
        <v>0.11329348135496727</v>
      </c>
    </row>
    <row r="60" spans="2:10" x14ac:dyDescent="0.25">
      <c r="B60" s="165" t="s">
        <v>118</v>
      </c>
      <c r="C60" s="166">
        <v>35</v>
      </c>
      <c r="D60" s="166">
        <v>213</v>
      </c>
      <c r="E60" s="166">
        <v>236</v>
      </c>
      <c r="F60" s="166">
        <v>208</v>
      </c>
      <c r="G60" s="166">
        <v>228</v>
      </c>
      <c r="H60" s="166">
        <v>308</v>
      </c>
      <c r="I60" s="167">
        <f t="shared" si="7"/>
        <v>0.35087719298245612</v>
      </c>
      <c r="J60" s="167">
        <f>H60/H53</f>
        <v>8.7674352405351555E-2</v>
      </c>
    </row>
    <row r="61" spans="2:10" x14ac:dyDescent="0.25">
      <c r="B61" s="165" t="s">
        <v>125</v>
      </c>
      <c r="C61" s="166">
        <v>25</v>
      </c>
      <c r="D61" s="166">
        <v>39</v>
      </c>
      <c r="E61" s="166">
        <v>67</v>
      </c>
      <c r="F61" s="166">
        <v>25</v>
      </c>
      <c r="G61" s="166">
        <v>103</v>
      </c>
      <c r="H61" s="166">
        <v>89</v>
      </c>
      <c r="I61" s="167">
        <f t="shared" si="7"/>
        <v>-0.13592233009708743</v>
      </c>
      <c r="J61" s="167">
        <f>H61/H53</f>
        <v>2.5334471961286648E-2</v>
      </c>
    </row>
    <row r="62" spans="2:10" x14ac:dyDescent="0.25">
      <c r="B62" s="165" t="s">
        <v>121</v>
      </c>
      <c r="C62" s="166">
        <v>16</v>
      </c>
      <c r="D62" s="166">
        <v>34</v>
      </c>
      <c r="E62" s="166">
        <v>48</v>
      </c>
      <c r="F62" s="166">
        <v>57</v>
      </c>
      <c r="G62" s="166">
        <v>40</v>
      </c>
      <c r="H62" s="166">
        <v>29</v>
      </c>
      <c r="I62" s="167">
        <f t="shared" si="7"/>
        <v>-0.27500000000000002</v>
      </c>
      <c r="J62" s="167">
        <f>H62/H53</f>
        <v>8.2550526615428402E-3</v>
      </c>
    </row>
    <row r="63" spans="2:10" x14ac:dyDescent="0.25">
      <c r="B63" s="165" t="s">
        <v>130</v>
      </c>
      <c r="C63" s="166">
        <v>0</v>
      </c>
      <c r="D63" s="166">
        <v>3</v>
      </c>
      <c r="E63" s="166">
        <v>5</v>
      </c>
      <c r="F63" s="166">
        <v>5</v>
      </c>
      <c r="G63" s="166">
        <v>8</v>
      </c>
      <c r="H63" s="166">
        <v>2</v>
      </c>
      <c r="I63" s="167">
        <f t="shared" si="7"/>
        <v>-0.75</v>
      </c>
      <c r="J63" s="167">
        <f>H63/H53</f>
        <v>5.6931397665812699E-4</v>
      </c>
    </row>
    <row r="64" spans="2:10" x14ac:dyDescent="0.25">
      <c r="B64" s="165" t="s">
        <v>133</v>
      </c>
      <c r="C64" s="166">
        <v>0</v>
      </c>
      <c r="D64" s="166">
        <v>4</v>
      </c>
      <c r="E64" s="166">
        <v>2</v>
      </c>
      <c r="F64" s="166">
        <v>2</v>
      </c>
      <c r="G64" s="166">
        <v>6</v>
      </c>
      <c r="H64" s="166">
        <v>2</v>
      </c>
      <c r="I64" s="167">
        <f t="shared" si="7"/>
        <v>-0.66666666666666674</v>
      </c>
      <c r="J64" s="167">
        <f>H64/H53</f>
        <v>5.6931397665812699E-4</v>
      </c>
    </row>
    <row r="65" spans="2:10" x14ac:dyDescent="0.25">
      <c r="B65" s="170" t="s">
        <v>147</v>
      </c>
      <c r="C65" s="171">
        <f t="shared" ref="C65:H65" si="8">C57-SUM(C58:C64)</f>
        <v>38</v>
      </c>
      <c r="D65" s="171">
        <f t="shared" si="8"/>
        <v>438</v>
      </c>
      <c r="E65" s="171">
        <f t="shared" si="8"/>
        <v>627</v>
      </c>
      <c r="F65" s="171">
        <f t="shared" si="8"/>
        <v>619</v>
      </c>
      <c r="G65" s="171">
        <f t="shared" si="8"/>
        <v>779</v>
      </c>
      <c r="H65" s="171">
        <f t="shared" si="8"/>
        <v>780</v>
      </c>
      <c r="I65" s="172">
        <f t="shared" si="7"/>
        <v>1.2836970474967568E-3</v>
      </c>
      <c r="J65" s="172">
        <f>H65/H53</f>
        <v>0.22203245089666951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6635</v>
      </c>
      <c r="D67" s="178">
        <v>6446</v>
      </c>
      <c r="E67" s="178">
        <v>14928</v>
      </c>
      <c r="F67" s="178">
        <v>11309</v>
      </c>
      <c r="G67" s="178">
        <v>25050</v>
      </c>
      <c r="H67" s="178">
        <v>16404</v>
      </c>
      <c r="I67" s="179">
        <f t="shared" ref="I67:I79" si="9">IFERROR(H67/G67-1,"-")</f>
        <v>-0.34514970059880234</v>
      </c>
      <c r="J67" s="179">
        <f>H67/H67</f>
        <v>1</v>
      </c>
    </row>
    <row r="68" spans="2:10" x14ac:dyDescent="0.25">
      <c r="B68" s="161" t="s">
        <v>99</v>
      </c>
      <c r="C68" s="162">
        <v>5897</v>
      </c>
      <c r="D68" s="162">
        <v>3882</v>
      </c>
      <c r="E68" s="162">
        <v>1035</v>
      </c>
      <c r="F68" s="162">
        <v>2774</v>
      </c>
      <c r="G68" s="162">
        <v>8835</v>
      </c>
      <c r="H68" s="162">
        <v>4787</v>
      </c>
      <c r="I68" s="163">
        <f t="shared" si="9"/>
        <v>-0.45817770232031696</v>
      </c>
      <c r="J68" s="163">
        <f>H68/H67</f>
        <v>0.29181906851987321</v>
      </c>
    </row>
    <row r="69" spans="2:10" x14ac:dyDescent="0.25">
      <c r="B69" s="165" t="s">
        <v>105</v>
      </c>
      <c r="C69" s="166">
        <v>1825</v>
      </c>
      <c r="D69" s="166">
        <v>3012</v>
      </c>
      <c r="E69" s="166">
        <v>506</v>
      </c>
      <c r="F69" s="166">
        <v>312</v>
      </c>
      <c r="G69" s="166">
        <v>6019</v>
      </c>
      <c r="H69" s="166">
        <v>1156</v>
      </c>
      <c r="I69" s="167">
        <f t="shared" si="9"/>
        <v>-0.80794151852467189</v>
      </c>
      <c r="J69" s="167">
        <f>H69/H67</f>
        <v>7.0470616922701776E-2</v>
      </c>
    </row>
    <row r="70" spans="2:10" x14ac:dyDescent="0.25">
      <c r="B70" s="165" t="s">
        <v>102</v>
      </c>
      <c r="C70" s="166">
        <v>4072</v>
      </c>
      <c r="D70" s="166">
        <v>870</v>
      </c>
      <c r="E70" s="166">
        <v>529</v>
      </c>
      <c r="F70" s="166">
        <v>2462</v>
      </c>
      <c r="G70" s="166">
        <v>2816</v>
      </c>
      <c r="H70" s="166">
        <v>3631</v>
      </c>
      <c r="I70" s="167">
        <f t="shared" si="9"/>
        <v>0.28941761363636354</v>
      </c>
      <c r="J70" s="167">
        <f>H70/H67</f>
        <v>0.22134845159717143</v>
      </c>
    </row>
    <row r="71" spans="2:10" x14ac:dyDescent="0.25">
      <c r="B71" s="161" t="s">
        <v>109</v>
      </c>
      <c r="C71" s="162">
        <v>738</v>
      </c>
      <c r="D71" s="162">
        <v>2564</v>
      </c>
      <c r="E71" s="162">
        <v>13893</v>
      </c>
      <c r="F71" s="162">
        <v>8535</v>
      </c>
      <c r="G71" s="162">
        <v>16215</v>
      </c>
      <c r="H71" s="162">
        <v>11617</v>
      </c>
      <c r="I71" s="163">
        <f t="shared" si="9"/>
        <v>-0.28356460067838418</v>
      </c>
      <c r="J71" s="163">
        <f>H71/H67</f>
        <v>0.70818093148012684</v>
      </c>
    </row>
    <row r="72" spans="2:10" x14ac:dyDescent="0.25">
      <c r="B72" s="165" t="s">
        <v>112</v>
      </c>
      <c r="C72" s="166">
        <v>3</v>
      </c>
      <c r="D72" s="166">
        <v>88</v>
      </c>
      <c r="E72" s="166">
        <v>9029</v>
      </c>
      <c r="F72" s="166">
        <v>4369</v>
      </c>
      <c r="G72" s="166">
        <v>8442</v>
      </c>
      <c r="H72" s="166">
        <v>6910</v>
      </c>
      <c r="I72" s="167">
        <f t="shared" si="9"/>
        <v>-0.18147358445865913</v>
      </c>
      <c r="J72" s="167">
        <f>H72/H67</f>
        <v>0.42123872226286274</v>
      </c>
    </row>
    <row r="73" spans="2:10" x14ac:dyDescent="0.25">
      <c r="B73" s="165" t="s">
        <v>115</v>
      </c>
      <c r="C73" s="166">
        <v>243</v>
      </c>
      <c r="D73" s="166">
        <v>73</v>
      </c>
      <c r="E73" s="166">
        <v>147</v>
      </c>
      <c r="F73" s="166">
        <v>557</v>
      </c>
      <c r="G73" s="166">
        <v>408</v>
      </c>
      <c r="H73" s="166">
        <v>549</v>
      </c>
      <c r="I73" s="167">
        <f t="shared" si="9"/>
        <v>0.34558823529411775</v>
      </c>
      <c r="J73" s="167">
        <f>H73/H67</f>
        <v>3.3467446964155087E-2</v>
      </c>
    </row>
    <row r="74" spans="2:10" x14ac:dyDescent="0.25">
      <c r="B74" s="165" t="s">
        <v>118</v>
      </c>
      <c r="C74" s="166">
        <v>30</v>
      </c>
      <c r="D74" s="166">
        <v>957</v>
      </c>
      <c r="E74" s="166">
        <v>1529</v>
      </c>
      <c r="F74" s="166">
        <v>199</v>
      </c>
      <c r="G74" s="166">
        <v>1893</v>
      </c>
      <c r="H74" s="166">
        <v>1168</v>
      </c>
      <c r="I74" s="167">
        <f t="shared" si="9"/>
        <v>-0.38298996302165877</v>
      </c>
      <c r="J74" s="167">
        <f>H74/H67</f>
        <v>7.1202145818093143E-2</v>
      </c>
    </row>
    <row r="75" spans="2:10" x14ac:dyDescent="0.25">
      <c r="B75" s="165" t="s">
        <v>125</v>
      </c>
      <c r="C75" s="166">
        <v>48</v>
      </c>
      <c r="D75" s="166">
        <v>159</v>
      </c>
      <c r="E75" s="166">
        <v>274</v>
      </c>
      <c r="F75" s="166">
        <v>268</v>
      </c>
      <c r="G75" s="166">
        <v>589</v>
      </c>
      <c r="H75" s="166">
        <v>370</v>
      </c>
      <c r="I75" s="167">
        <f t="shared" si="9"/>
        <v>-0.3718166383701188</v>
      </c>
      <c r="J75" s="167">
        <f>H75/H67</f>
        <v>2.255547427456718E-2</v>
      </c>
    </row>
    <row r="76" spans="2:10" x14ac:dyDescent="0.25">
      <c r="B76" s="165" t="s">
        <v>121</v>
      </c>
      <c r="C76" s="166">
        <v>150</v>
      </c>
      <c r="D76" s="166">
        <v>230</v>
      </c>
      <c r="E76" s="166">
        <v>130</v>
      </c>
      <c r="F76" s="166">
        <v>80</v>
      </c>
      <c r="G76" s="166">
        <v>413</v>
      </c>
      <c r="H76" s="166">
        <v>156</v>
      </c>
      <c r="I76" s="167">
        <f t="shared" si="9"/>
        <v>-0.62227602905569013</v>
      </c>
      <c r="J76" s="167">
        <f>H76/H67</f>
        <v>9.5098756400877841E-3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6</v>
      </c>
      <c r="F77" s="166">
        <v>5</v>
      </c>
      <c r="G77" s="166">
        <v>0</v>
      </c>
      <c r="H77" s="166">
        <v>6</v>
      </c>
      <c r="I77" s="167" t="str">
        <f t="shared" si="9"/>
        <v>-</v>
      </c>
      <c r="J77" s="167">
        <f>H77/H67</f>
        <v>3.65764447695684E-4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7</v>
      </c>
      <c r="F78" s="166">
        <v>9</v>
      </c>
      <c r="G78" s="166">
        <v>0</v>
      </c>
      <c r="H78" s="166">
        <v>38</v>
      </c>
      <c r="I78" s="167" t="str">
        <f t="shared" si="9"/>
        <v>-</v>
      </c>
      <c r="J78" s="167">
        <f>H78/H67</f>
        <v>2.3165081687393321E-3</v>
      </c>
    </row>
    <row r="79" spans="2:10" x14ac:dyDescent="0.25">
      <c r="B79" s="170" t="s">
        <v>147</v>
      </c>
      <c r="C79" s="171">
        <f t="shared" ref="C79:H79" si="10">C71-SUM(C72:C78)</f>
        <v>264</v>
      </c>
      <c r="D79" s="171">
        <f t="shared" si="10"/>
        <v>1057</v>
      </c>
      <c r="E79" s="171">
        <f t="shared" si="10"/>
        <v>2771</v>
      </c>
      <c r="F79" s="171">
        <f t="shared" si="10"/>
        <v>3048</v>
      </c>
      <c r="G79" s="171">
        <f t="shared" si="10"/>
        <v>4470</v>
      </c>
      <c r="H79" s="171">
        <f t="shared" si="10"/>
        <v>2420</v>
      </c>
      <c r="I79" s="172">
        <f t="shared" si="9"/>
        <v>-0.45861297539149892</v>
      </c>
      <c r="J79" s="172">
        <f>H79/H67</f>
        <v>0.14752499390392587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21705</v>
      </c>
      <c r="D81" s="178">
        <v>50036</v>
      </c>
      <c r="E81" s="178">
        <v>65748</v>
      </c>
      <c r="F81" s="178">
        <v>73184</v>
      </c>
      <c r="G81" s="178">
        <v>89034</v>
      </c>
      <c r="H81" s="178">
        <v>94925</v>
      </c>
      <c r="I81" s="179">
        <f t="shared" ref="I81:I93" si="11">IFERROR(H81/G81-1,"-")</f>
        <v>6.6165734438529133E-2</v>
      </c>
      <c r="J81" s="179">
        <f>H81/H81</f>
        <v>1</v>
      </c>
    </row>
    <row r="82" spans="2:10" x14ac:dyDescent="0.25">
      <c r="B82" s="161" t="s">
        <v>99</v>
      </c>
      <c r="C82" s="162">
        <v>14514</v>
      </c>
      <c r="D82" s="162">
        <v>32855</v>
      </c>
      <c r="E82" s="162">
        <v>37614</v>
      </c>
      <c r="F82" s="162">
        <v>37101</v>
      </c>
      <c r="G82" s="162">
        <v>47635</v>
      </c>
      <c r="H82" s="162">
        <v>51594</v>
      </c>
      <c r="I82" s="163">
        <f t="shared" si="11"/>
        <v>8.3111157762149723E-2</v>
      </c>
      <c r="J82" s="163">
        <f>H82/H81</f>
        <v>0.54352383460626807</v>
      </c>
    </row>
    <row r="83" spans="2:10" x14ac:dyDescent="0.25">
      <c r="B83" s="165" t="s">
        <v>105</v>
      </c>
      <c r="C83" s="166">
        <v>4131</v>
      </c>
      <c r="D83" s="166">
        <v>9786</v>
      </c>
      <c r="E83" s="166">
        <v>10353</v>
      </c>
      <c r="F83" s="166">
        <v>9042</v>
      </c>
      <c r="G83" s="166">
        <v>13101</v>
      </c>
      <c r="H83" s="166">
        <v>15167</v>
      </c>
      <c r="I83" s="167">
        <f t="shared" si="11"/>
        <v>0.15769788565758347</v>
      </c>
      <c r="J83" s="167">
        <f>H83/H81</f>
        <v>0.15977877271530155</v>
      </c>
    </row>
    <row r="84" spans="2:10" x14ac:dyDescent="0.25">
      <c r="B84" s="165" t="s">
        <v>102</v>
      </c>
      <c r="C84" s="166">
        <v>10383</v>
      </c>
      <c r="D84" s="166">
        <v>23069</v>
      </c>
      <c r="E84" s="166">
        <v>27261</v>
      </c>
      <c r="F84" s="166">
        <v>28059</v>
      </c>
      <c r="G84" s="166">
        <v>34534</v>
      </c>
      <c r="H84" s="166">
        <v>36427</v>
      </c>
      <c r="I84" s="167">
        <f t="shared" si="11"/>
        <v>5.4815544101465274E-2</v>
      </c>
      <c r="J84" s="167">
        <f>H84/H81</f>
        <v>0.38374506189096658</v>
      </c>
    </row>
    <row r="85" spans="2:10" x14ac:dyDescent="0.25">
      <c r="B85" s="161" t="s">
        <v>109</v>
      </c>
      <c r="C85" s="162">
        <v>7191</v>
      </c>
      <c r="D85" s="162">
        <v>17181</v>
      </c>
      <c r="E85" s="162">
        <v>28134</v>
      </c>
      <c r="F85" s="162">
        <v>36083</v>
      </c>
      <c r="G85" s="162">
        <v>41399</v>
      </c>
      <c r="H85" s="162">
        <v>43331</v>
      </c>
      <c r="I85" s="163">
        <f t="shared" si="11"/>
        <v>4.6667793908065303E-2</v>
      </c>
      <c r="J85" s="163">
        <f>H85/H81</f>
        <v>0.45647616539373187</v>
      </c>
    </row>
    <row r="86" spans="2:10" x14ac:dyDescent="0.25">
      <c r="B86" s="165" t="s">
        <v>112</v>
      </c>
      <c r="C86" s="166">
        <v>642</v>
      </c>
      <c r="D86" s="166">
        <v>1309</v>
      </c>
      <c r="E86" s="166">
        <v>7303</v>
      </c>
      <c r="F86" s="166">
        <v>8909</v>
      </c>
      <c r="G86" s="166">
        <v>9992</v>
      </c>
      <c r="H86" s="166">
        <v>11334</v>
      </c>
      <c r="I86" s="167">
        <f t="shared" si="11"/>
        <v>0.13430744595676547</v>
      </c>
      <c r="J86" s="167">
        <f>H86/H81</f>
        <v>0.11939952594153279</v>
      </c>
    </row>
    <row r="87" spans="2:10" x14ac:dyDescent="0.25">
      <c r="B87" s="165" t="s">
        <v>115</v>
      </c>
      <c r="C87" s="166">
        <v>2117</v>
      </c>
      <c r="D87" s="166">
        <v>4311</v>
      </c>
      <c r="E87" s="166">
        <v>7234</v>
      </c>
      <c r="F87" s="166">
        <v>7492</v>
      </c>
      <c r="G87" s="166">
        <v>7549</v>
      </c>
      <c r="H87" s="166">
        <v>8741</v>
      </c>
      <c r="I87" s="167">
        <f t="shared" si="11"/>
        <v>0.15790170883560739</v>
      </c>
      <c r="J87" s="167">
        <f>H87/H81</f>
        <v>9.2083223597577035E-2</v>
      </c>
    </row>
    <row r="88" spans="2:10" x14ac:dyDescent="0.25">
      <c r="B88" s="165" t="s">
        <v>118</v>
      </c>
      <c r="C88" s="166">
        <v>599</v>
      </c>
      <c r="D88" s="166">
        <v>2204</v>
      </c>
      <c r="E88" s="166">
        <v>2265</v>
      </c>
      <c r="F88" s="166">
        <v>4052</v>
      </c>
      <c r="G88" s="166">
        <v>5505</v>
      </c>
      <c r="H88" s="166">
        <v>5373</v>
      </c>
      <c r="I88" s="167">
        <f t="shared" si="11"/>
        <v>-2.3978201634877405E-2</v>
      </c>
      <c r="J88" s="167">
        <f>H88/H81</f>
        <v>5.6602580984988146E-2</v>
      </c>
    </row>
    <row r="89" spans="2:10" x14ac:dyDescent="0.25">
      <c r="B89" s="165" t="s">
        <v>125</v>
      </c>
      <c r="C89" s="166">
        <v>200</v>
      </c>
      <c r="D89" s="166">
        <v>792</v>
      </c>
      <c r="E89" s="166">
        <v>1226</v>
      </c>
      <c r="F89" s="166">
        <v>1726</v>
      </c>
      <c r="G89" s="166">
        <v>2080</v>
      </c>
      <c r="H89" s="166">
        <v>1711</v>
      </c>
      <c r="I89" s="167">
        <f t="shared" si="11"/>
        <v>-0.17740384615384619</v>
      </c>
      <c r="J89" s="167">
        <f>H89/H81</f>
        <v>1.8024756386621016E-2</v>
      </c>
    </row>
    <row r="90" spans="2:10" x14ac:dyDescent="0.25">
      <c r="B90" s="165" t="s">
        <v>121</v>
      </c>
      <c r="C90" s="166">
        <v>240</v>
      </c>
      <c r="D90" s="166">
        <v>605</v>
      </c>
      <c r="E90" s="166">
        <v>374</v>
      </c>
      <c r="F90" s="166">
        <v>830</v>
      </c>
      <c r="G90" s="166">
        <v>796</v>
      </c>
      <c r="H90" s="166">
        <v>965</v>
      </c>
      <c r="I90" s="167">
        <f t="shared" si="11"/>
        <v>0.21231155778894473</v>
      </c>
      <c r="J90" s="167">
        <f>H90/H81</f>
        <v>1.0165920463523834E-2</v>
      </c>
    </row>
    <row r="91" spans="2:10" x14ac:dyDescent="0.25">
      <c r="B91" s="165" t="s">
        <v>130</v>
      </c>
      <c r="C91" s="166">
        <v>2</v>
      </c>
      <c r="D91" s="166">
        <v>123</v>
      </c>
      <c r="E91" s="166">
        <v>242</v>
      </c>
      <c r="F91" s="166">
        <v>157</v>
      </c>
      <c r="G91" s="166">
        <v>156</v>
      </c>
      <c r="H91" s="166">
        <v>240</v>
      </c>
      <c r="I91" s="167">
        <f t="shared" si="11"/>
        <v>0.53846153846153855</v>
      </c>
      <c r="J91" s="167">
        <f>H91/H81</f>
        <v>2.5283118251250986E-3</v>
      </c>
    </row>
    <row r="92" spans="2:10" x14ac:dyDescent="0.25">
      <c r="B92" s="165" t="s">
        <v>133</v>
      </c>
      <c r="C92" s="166">
        <v>23</v>
      </c>
      <c r="D92" s="166">
        <v>26</v>
      </c>
      <c r="E92" s="166">
        <v>168</v>
      </c>
      <c r="F92" s="166">
        <v>94</v>
      </c>
      <c r="G92" s="166">
        <v>62</v>
      </c>
      <c r="H92" s="166">
        <v>91</v>
      </c>
      <c r="I92" s="167">
        <f t="shared" si="11"/>
        <v>0.467741935483871</v>
      </c>
      <c r="J92" s="167">
        <f>H92/H81</f>
        <v>9.5865156702659997E-4</v>
      </c>
    </row>
    <row r="93" spans="2:10" x14ac:dyDescent="0.25">
      <c r="B93" s="170" t="s">
        <v>147</v>
      </c>
      <c r="C93" s="171">
        <f t="shared" ref="C93:H93" si="12">C85-SUM(C86:C92)</f>
        <v>3368</v>
      </c>
      <c r="D93" s="171">
        <f t="shared" si="12"/>
        <v>7811</v>
      </c>
      <c r="E93" s="171">
        <f t="shared" si="12"/>
        <v>9322</v>
      </c>
      <c r="F93" s="171">
        <f t="shared" si="12"/>
        <v>12823</v>
      </c>
      <c r="G93" s="171">
        <f t="shared" si="12"/>
        <v>15259</v>
      </c>
      <c r="H93" s="171">
        <f t="shared" si="12"/>
        <v>14876</v>
      </c>
      <c r="I93" s="172">
        <f t="shared" si="11"/>
        <v>-2.5099941018415395E-2</v>
      </c>
      <c r="J93" s="172">
        <f>H93/H81</f>
        <v>0.15671319462733738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2777</v>
      </c>
      <c r="D95" s="178">
        <v>2929</v>
      </c>
      <c r="E95" s="178">
        <v>3932</v>
      </c>
      <c r="F95" s="178">
        <v>4645</v>
      </c>
      <c r="G95" s="178">
        <v>2899</v>
      </c>
      <c r="H95" s="178">
        <v>4117</v>
      </c>
      <c r="I95" s="179">
        <f t="shared" ref="I95:I107" si="13">IFERROR(H95/G95-1,"-")</f>
        <v>0.42014487754398067</v>
      </c>
      <c r="J95" s="179">
        <f>H95/H95</f>
        <v>1</v>
      </c>
    </row>
    <row r="96" spans="2:10" x14ac:dyDescent="0.25">
      <c r="B96" s="161" t="s">
        <v>99</v>
      </c>
      <c r="C96" s="162">
        <v>2135</v>
      </c>
      <c r="D96" s="162">
        <v>1812</v>
      </c>
      <c r="E96" s="162">
        <v>2594</v>
      </c>
      <c r="F96" s="162">
        <v>3372</v>
      </c>
      <c r="G96" s="162">
        <v>1718</v>
      </c>
      <c r="H96" s="162">
        <v>2948</v>
      </c>
      <c r="I96" s="163">
        <f t="shared" si="13"/>
        <v>0.71594877764842835</v>
      </c>
      <c r="J96" s="163">
        <f>H96/H95</f>
        <v>0.71605538013116343</v>
      </c>
    </row>
    <row r="97" spans="2:10" x14ac:dyDescent="0.25">
      <c r="B97" s="165" t="s">
        <v>105</v>
      </c>
      <c r="C97" s="166">
        <v>1012</v>
      </c>
      <c r="D97" s="166">
        <v>631</v>
      </c>
      <c r="E97" s="166">
        <v>1007</v>
      </c>
      <c r="F97" s="166">
        <v>1439</v>
      </c>
      <c r="G97" s="166">
        <v>176</v>
      </c>
      <c r="H97" s="166">
        <v>1606</v>
      </c>
      <c r="I97" s="167">
        <f t="shared" si="13"/>
        <v>8.125</v>
      </c>
      <c r="J97" s="167">
        <f>H97/H95</f>
        <v>0.39008987126548456</v>
      </c>
    </row>
    <row r="98" spans="2:10" x14ac:dyDescent="0.25">
      <c r="B98" s="165" t="s">
        <v>102</v>
      </c>
      <c r="C98" s="166">
        <v>1123</v>
      </c>
      <c r="D98" s="166">
        <v>1181</v>
      </c>
      <c r="E98" s="166">
        <v>1587</v>
      </c>
      <c r="F98" s="166">
        <v>1933</v>
      </c>
      <c r="G98" s="166">
        <v>1542</v>
      </c>
      <c r="H98" s="166">
        <v>1342</v>
      </c>
      <c r="I98" s="167">
        <f t="shared" si="13"/>
        <v>-0.12970168612191957</v>
      </c>
      <c r="J98" s="167">
        <f>H98/H95</f>
        <v>0.32596550886567888</v>
      </c>
    </row>
    <row r="99" spans="2:10" x14ac:dyDescent="0.25">
      <c r="B99" s="161" t="s">
        <v>109</v>
      </c>
      <c r="C99" s="162">
        <v>642</v>
      </c>
      <c r="D99" s="162">
        <v>1117</v>
      </c>
      <c r="E99" s="162">
        <v>1338</v>
      </c>
      <c r="F99" s="162">
        <v>1273</v>
      </c>
      <c r="G99" s="162">
        <v>1181</v>
      </c>
      <c r="H99" s="162">
        <v>1169</v>
      </c>
      <c r="I99" s="163">
        <f t="shared" si="13"/>
        <v>-1.0160880609652811E-2</v>
      </c>
      <c r="J99" s="163">
        <f>H99/H95</f>
        <v>0.28394461986883651</v>
      </c>
    </row>
    <row r="100" spans="2:10" x14ac:dyDescent="0.25">
      <c r="B100" s="165" t="s">
        <v>112</v>
      </c>
      <c r="C100" s="166">
        <v>24</v>
      </c>
      <c r="D100" s="166">
        <v>79</v>
      </c>
      <c r="E100" s="166">
        <v>109</v>
      </c>
      <c r="F100" s="166">
        <v>153</v>
      </c>
      <c r="G100" s="166">
        <v>122</v>
      </c>
      <c r="H100" s="166">
        <v>77</v>
      </c>
      <c r="I100" s="167">
        <f t="shared" si="13"/>
        <v>-0.36885245901639341</v>
      </c>
      <c r="J100" s="167">
        <f>H100/H95</f>
        <v>1.8702939033276657E-2</v>
      </c>
    </row>
    <row r="101" spans="2:10" x14ac:dyDescent="0.25">
      <c r="B101" s="165" t="s">
        <v>115</v>
      </c>
      <c r="C101" s="166">
        <v>86</v>
      </c>
      <c r="D101" s="166">
        <v>203</v>
      </c>
      <c r="E101" s="166">
        <v>193</v>
      </c>
      <c r="F101" s="166">
        <v>235</v>
      </c>
      <c r="G101" s="166">
        <v>173</v>
      </c>
      <c r="H101" s="166">
        <v>167</v>
      </c>
      <c r="I101" s="167">
        <f t="shared" si="13"/>
        <v>-3.4682080924855474E-2</v>
      </c>
      <c r="J101" s="167">
        <f>H101/H95</f>
        <v>4.0563517124119507E-2</v>
      </c>
    </row>
    <row r="102" spans="2:10" x14ac:dyDescent="0.25">
      <c r="B102" s="165" t="s">
        <v>118</v>
      </c>
      <c r="C102" s="166">
        <v>285</v>
      </c>
      <c r="D102" s="166">
        <v>419</v>
      </c>
      <c r="E102" s="166">
        <v>410</v>
      </c>
      <c r="F102" s="166">
        <v>328</v>
      </c>
      <c r="G102" s="166">
        <v>334</v>
      </c>
      <c r="H102" s="166">
        <v>350</v>
      </c>
      <c r="I102" s="167">
        <f t="shared" si="13"/>
        <v>4.7904191616766401E-2</v>
      </c>
      <c r="J102" s="167">
        <f>H102/H95</f>
        <v>8.5013359242166631E-2</v>
      </c>
    </row>
    <row r="103" spans="2:10" x14ac:dyDescent="0.25">
      <c r="B103" s="165" t="s">
        <v>125</v>
      </c>
      <c r="C103" s="166">
        <v>9</v>
      </c>
      <c r="D103" s="166">
        <v>24</v>
      </c>
      <c r="E103" s="166">
        <v>106</v>
      </c>
      <c r="F103" s="166">
        <v>46</v>
      </c>
      <c r="G103" s="166">
        <v>43</v>
      </c>
      <c r="H103" s="166">
        <v>23</v>
      </c>
      <c r="I103" s="167">
        <f t="shared" si="13"/>
        <v>-0.46511627906976749</v>
      </c>
      <c r="J103" s="167">
        <f>H103/H95</f>
        <v>5.5865921787709499E-3</v>
      </c>
    </row>
    <row r="104" spans="2:10" x14ac:dyDescent="0.25">
      <c r="B104" s="165" t="s">
        <v>121</v>
      </c>
      <c r="C104" s="166">
        <v>45</v>
      </c>
      <c r="D104" s="166">
        <v>39</v>
      </c>
      <c r="E104" s="166">
        <v>59</v>
      </c>
      <c r="F104" s="166">
        <v>49</v>
      </c>
      <c r="G104" s="166">
        <v>59</v>
      </c>
      <c r="H104" s="166">
        <v>37</v>
      </c>
      <c r="I104" s="167">
        <f t="shared" si="13"/>
        <v>-0.3728813559322034</v>
      </c>
      <c r="J104" s="167">
        <f>H104/H95</f>
        <v>8.9871265484576142E-3</v>
      </c>
    </row>
    <row r="105" spans="2:10" x14ac:dyDescent="0.25">
      <c r="B105" s="165" t="s">
        <v>130</v>
      </c>
      <c r="C105" s="166">
        <v>1</v>
      </c>
      <c r="D105" s="166">
        <v>0</v>
      </c>
      <c r="E105" s="166">
        <v>27</v>
      </c>
      <c r="F105" s="166">
        <v>6</v>
      </c>
      <c r="G105" s="166">
        <v>4</v>
      </c>
      <c r="H105" s="166">
        <v>2</v>
      </c>
      <c r="I105" s="167">
        <f t="shared" si="13"/>
        <v>-0.5</v>
      </c>
      <c r="J105" s="167">
        <f>H105/H95</f>
        <v>4.8579062424095217E-4</v>
      </c>
    </row>
    <row r="106" spans="2:10" x14ac:dyDescent="0.25">
      <c r="B106" s="165" t="s">
        <v>133</v>
      </c>
      <c r="C106" s="166">
        <v>3</v>
      </c>
      <c r="D106" s="166">
        <v>9</v>
      </c>
      <c r="E106" s="166">
        <v>5</v>
      </c>
      <c r="F106" s="166">
        <v>14</v>
      </c>
      <c r="G106" s="166">
        <v>5</v>
      </c>
      <c r="H106" s="166">
        <v>4</v>
      </c>
      <c r="I106" s="167">
        <f t="shared" si="13"/>
        <v>-0.19999999999999996</v>
      </c>
      <c r="J106" s="167">
        <f>H106/H95</f>
        <v>9.7158124848190433E-4</v>
      </c>
    </row>
    <row r="107" spans="2:10" x14ac:dyDescent="0.25">
      <c r="B107" s="170" t="s">
        <v>147</v>
      </c>
      <c r="C107" s="171">
        <f t="shared" ref="C107:H107" si="14">C99-SUM(C100:C106)</f>
        <v>189</v>
      </c>
      <c r="D107" s="171">
        <f t="shared" si="14"/>
        <v>344</v>
      </c>
      <c r="E107" s="171">
        <f t="shared" si="14"/>
        <v>429</v>
      </c>
      <c r="F107" s="171">
        <f t="shared" si="14"/>
        <v>442</v>
      </c>
      <c r="G107" s="171">
        <f t="shared" si="14"/>
        <v>441</v>
      </c>
      <c r="H107" s="171">
        <f t="shared" si="14"/>
        <v>509</v>
      </c>
      <c r="I107" s="172">
        <f t="shared" si="13"/>
        <v>0.1541950113378685</v>
      </c>
      <c r="J107" s="172">
        <f>H107/H95</f>
        <v>0.12363371386932233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12002</v>
      </c>
      <c r="D109" s="178">
        <v>13469</v>
      </c>
      <c r="E109" s="178">
        <v>21074</v>
      </c>
      <c r="F109" s="178">
        <v>20367</v>
      </c>
      <c r="G109" s="178">
        <v>22021</v>
      </c>
      <c r="H109" s="178">
        <v>22682</v>
      </c>
      <c r="I109" s="179">
        <f t="shared" ref="I109:I121" si="15">IFERROR(H109/G109-1,"-")</f>
        <v>3.0016802143408627E-2</v>
      </c>
      <c r="J109" s="179">
        <f>H109/H109</f>
        <v>1</v>
      </c>
    </row>
    <row r="110" spans="2:10" x14ac:dyDescent="0.25">
      <c r="B110" s="161" t="s">
        <v>99</v>
      </c>
      <c r="C110" s="162">
        <v>8627</v>
      </c>
      <c r="D110" s="162">
        <v>6349</v>
      </c>
      <c r="E110" s="162">
        <v>7545</v>
      </c>
      <c r="F110" s="162">
        <v>6775</v>
      </c>
      <c r="G110" s="162">
        <v>6771</v>
      </c>
      <c r="H110" s="162">
        <v>6700</v>
      </c>
      <c r="I110" s="163">
        <f t="shared" si="15"/>
        <v>-1.0485895731797368E-2</v>
      </c>
      <c r="J110" s="163">
        <f>H110/H109</f>
        <v>0.29538841372013053</v>
      </c>
    </row>
    <row r="111" spans="2:10" x14ac:dyDescent="0.25">
      <c r="B111" s="165" t="s">
        <v>105</v>
      </c>
      <c r="C111" s="166">
        <v>309</v>
      </c>
      <c r="D111" s="166">
        <v>2374</v>
      </c>
      <c r="E111" s="166">
        <v>2841</v>
      </c>
      <c r="F111" s="166">
        <v>2313</v>
      </c>
      <c r="G111" s="166">
        <v>2655</v>
      </c>
      <c r="H111" s="166">
        <v>2952</v>
      </c>
      <c r="I111" s="167">
        <f t="shared" si="15"/>
        <v>0.11186440677966103</v>
      </c>
      <c r="J111" s="167">
        <f>H111/H109</f>
        <v>0.13014725332863064</v>
      </c>
    </row>
    <row r="112" spans="2:10" x14ac:dyDescent="0.25">
      <c r="B112" s="165" t="s">
        <v>102</v>
      </c>
      <c r="C112" s="166">
        <v>8318</v>
      </c>
      <c r="D112" s="166">
        <v>3975</v>
      </c>
      <c r="E112" s="166">
        <v>4704</v>
      </c>
      <c r="F112" s="166">
        <v>4462</v>
      </c>
      <c r="G112" s="166">
        <v>4116</v>
      </c>
      <c r="H112" s="166">
        <v>3748</v>
      </c>
      <c r="I112" s="167">
        <f t="shared" si="15"/>
        <v>-8.9407191448007794E-2</v>
      </c>
      <c r="J112" s="167">
        <f>H112/H109</f>
        <v>0.16524116039149986</v>
      </c>
    </row>
    <row r="113" spans="2:10" x14ac:dyDescent="0.25">
      <c r="B113" s="161" t="s">
        <v>109</v>
      </c>
      <c r="C113" s="162">
        <v>3375</v>
      </c>
      <c r="D113" s="162">
        <v>7120</v>
      </c>
      <c r="E113" s="162">
        <v>13529</v>
      </c>
      <c r="F113" s="162">
        <v>13592</v>
      </c>
      <c r="G113" s="162">
        <v>15250</v>
      </c>
      <c r="H113" s="162">
        <v>15982</v>
      </c>
      <c r="I113" s="163">
        <f t="shared" si="15"/>
        <v>4.8000000000000043E-2</v>
      </c>
      <c r="J113" s="163">
        <f>H113/H109</f>
        <v>0.70461158627986953</v>
      </c>
    </row>
    <row r="114" spans="2:10" x14ac:dyDescent="0.25">
      <c r="B114" s="165" t="s">
        <v>112</v>
      </c>
      <c r="C114" s="166">
        <v>1065</v>
      </c>
      <c r="D114" s="166">
        <v>3443</v>
      </c>
      <c r="E114" s="166">
        <v>9215</v>
      </c>
      <c r="F114" s="166">
        <v>9184</v>
      </c>
      <c r="G114" s="166">
        <v>9915</v>
      </c>
      <c r="H114" s="166">
        <v>11125</v>
      </c>
      <c r="I114" s="167">
        <f t="shared" si="15"/>
        <v>0.12203731719616751</v>
      </c>
      <c r="J114" s="167">
        <f>H114/H109</f>
        <v>0.49047703024424655</v>
      </c>
    </row>
    <row r="115" spans="2:10" x14ac:dyDescent="0.25">
      <c r="B115" s="165" t="s">
        <v>115</v>
      </c>
      <c r="C115" s="166">
        <v>392</v>
      </c>
      <c r="D115" s="166">
        <v>361</v>
      </c>
      <c r="E115" s="166">
        <v>365</v>
      </c>
      <c r="F115" s="166">
        <v>339</v>
      </c>
      <c r="G115" s="166">
        <v>575</v>
      </c>
      <c r="H115" s="166">
        <v>466</v>
      </c>
      <c r="I115" s="167">
        <f t="shared" si="15"/>
        <v>-0.18956521739130439</v>
      </c>
      <c r="J115" s="167">
        <f>H115/H109</f>
        <v>2.0544925491579227E-2</v>
      </c>
    </row>
    <row r="116" spans="2:10" x14ac:dyDescent="0.25">
      <c r="B116" s="165" t="s">
        <v>118</v>
      </c>
      <c r="C116" s="166">
        <v>213</v>
      </c>
      <c r="D116" s="166">
        <v>881</v>
      </c>
      <c r="E116" s="166">
        <v>1099</v>
      </c>
      <c r="F116" s="166">
        <v>1136</v>
      </c>
      <c r="G116" s="166">
        <v>1635</v>
      </c>
      <c r="H116" s="166">
        <v>1378</v>
      </c>
      <c r="I116" s="167">
        <f t="shared" si="15"/>
        <v>-0.15718654434250767</v>
      </c>
      <c r="J116" s="167">
        <f>H116/H109</f>
        <v>6.0753020015871614E-2</v>
      </c>
    </row>
    <row r="117" spans="2:10" x14ac:dyDescent="0.25">
      <c r="B117" s="165" t="s">
        <v>125</v>
      </c>
      <c r="C117" s="166">
        <v>450</v>
      </c>
      <c r="D117" s="166">
        <v>515</v>
      </c>
      <c r="E117" s="166">
        <v>246</v>
      </c>
      <c r="F117" s="166">
        <v>449</v>
      </c>
      <c r="G117" s="166">
        <v>255</v>
      </c>
      <c r="H117" s="166">
        <v>438</v>
      </c>
      <c r="I117" s="167">
        <f t="shared" si="15"/>
        <v>0.7176470588235293</v>
      </c>
      <c r="J117" s="167">
        <f>H117/H109</f>
        <v>1.931046644916674E-2</v>
      </c>
    </row>
    <row r="118" spans="2:10" x14ac:dyDescent="0.25">
      <c r="B118" s="165" t="s">
        <v>121</v>
      </c>
      <c r="C118" s="166">
        <v>456</v>
      </c>
      <c r="D118" s="166">
        <v>475</v>
      </c>
      <c r="E118" s="166">
        <v>374</v>
      </c>
      <c r="F118" s="166">
        <v>248</v>
      </c>
      <c r="G118" s="166">
        <v>281</v>
      </c>
      <c r="H118" s="166">
        <v>366</v>
      </c>
      <c r="I118" s="167">
        <f t="shared" si="15"/>
        <v>0.302491103202847</v>
      </c>
      <c r="J118" s="167">
        <f>H118/H109</f>
        <v>1.6136143197248921E-2</v>
      </c>
    </row>
    <row r="119" spans="2:10" x14ac:dyDescent="0.25">
      <c r="B119" s="165" t="s">
        <v>130</v>
      </c>
      <c r="C119" s="166">
        <v>3</v>
      </c>
      <c r="D119" s="166">
        <v>11</v>
      </c>
      <c r="E119" s="166">
        <v>41</v>
      </c>
      <c r="F119" s="166">
        <v>17</v>
      </c>
      <c r="G119" s="166">
        <v>4</v>
      </c>
      <c r="H119" s="166">
        <v>5</v>
      </c>
      <c r="I119" s="167">
        <f t="shared" si="15"/>
        <v>0.25</v>
      </c>
      <c r="J119" s="167">
        <f>H119/H109</f>
        <v>2.2043911471651529E-4</v>
      </c>
    </row>
    <row r="120" spans="2:10" x14ac:dyDescent="0.25">
      <c r="B120" s="165" t="s">
        <v>133</v>
      </c>
      <c r="C120" s="166">
        <v>0</v>
      </c>
      <c r="D120" s="166">
        <v>5</v>
      </c>
      <c r="E120" s="166">
        <v>10</v>
      </c>
      <c r="F120" s="166">
        <v>17</v>
      </c>
      <c r="G120" s="166">
        <v>1</v>
      </c>
      <c r="H120" s="166">
        <v>3</v>
      </c>
      <c r="I120" s="167">
        <f t="shared" si="15"/>
        <v>2</v>
      </c>
      <c r="J120" s="167">
        <f>H120/H109</f>
        <v>1.3226346882990917E-4</v>
      </c>
    </row>
    <row r="121" spans="2:10" x14ac:dyDescent="0.25">
      <c r="B121" s="170" t="s">
        <v>147</v>
      </c>
      <c r="C121" s="171">
        <f t="shared" ref="C121:H121" si="16">C113-SUM(C114:C120)</f>
        <v>796</v>
      </c>
      <c r="D121" s="171">
        <f t="shared" si="16"/>
        <v>1429</v>
      </c>
      <c r="E121" s="171">
        <f t="shared" si="16"/>
        <v>2179</v>
      </c>
      <c r="F121" s="171">
        <f t="shared" si="16"/>
        <v>2202</v>
      </c>
      <c r="G121" s="171">
        <f t="shared" si="16"/>
        <v>2584</v>
      </c>
      <c r="H121" s="171">
        <f t="shared" si="16"/>
        <v>2201</v>
      </c>
      <c r="I121" s="172">
        <f t="shared" si="15"/>
        <v>-0.14821981424148611</v>
      </c>
      <c r="J121" s="172">
        <f>H121/H109</f>
        <v>9.7037298298210034E-2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6776</v>
      </c>
      <c r="D123" s="178">
        <v>13925</v>
      </c>
      <c r="E123" s="178">
        <v>15520</v>
      </c>
      <c r="F123" s="178">
        <v>14993</v>
      </c>
      <c r="G123" s="178">
        <v>15201</v>
      </c>
      <c r="H123" s="178">
        <v>16969</v>
      </c>
      <c r="I123" s="179">
        <f t="shared" ref="I123:I135" si="17">IFERROR(H123/G123-1,"-")</f>
        <v>0.11630813762252479</v>
      </c>
      <c r="J123" s="179">
        <f>H123/H123</f>
        <v>1</v>
      </c>
    </row>
    <row r="124" spans="2:10" x14ac:dyDescent="0.25">
      <c r="B124" s="161" t="s">
        <v>99</v>
      </c>
      <c r="C124" s="162">
        <v>4192</v>
      </c>
      <c r="D124" s="162">
        <v>9185</v>
      </c>
      <c r="E124" s="162">
        <v>8882</v>
      </c>
      <c r="F124" s="162">
        <v>8822</v>
      </c>
      <c r="G124" s="162">
        <v>9303</v>
      </c>
      <c r="H124" s="162">
        <v>10879</v>
      </c>
      <c r="I124" s="163">
        <f t="shared" si="17"/>
        <v>0.1694077179404494</v>
      </c>
      <c r="J124" s="163">
        <f>H124/H123</f>
        <v>0.64111025988567383</v>
      </c>
    </row>
    <row r="125" spans="2:10" x14ac:dyDescent="0.25">
      <c r="B125" s="165" t="s">
        <v>105</v>
      </c>
      <c r="C125" s="166">
        <v>1206</v>
      </c>
      <c r="D125" s="166">
        <v>4154</v>
      </c>
      <c r="E125" s="166">
        <v>5224</v>
      </c>
      <c r="F125" s="166">
        <v>3934</v>
      </c>
      <c r="G125" s="166">
        <v>5339</v>
      </c>
      <c r="H125" s="166">
        <v>6735</v>
      </c>
      <c r="I125" s="167">
        <f t="shared" si="17"/>
        <v>0.2614721858025848</v>
      </c>
      <c r="J125" s="167">
        <f>H125/H123</f>
        <v>0.39690022983086803</v>
      </c>
    </row>
    <row r="126" spans="2:10" x14ac:dyDescent="0.25">
      <c r="B126" s="165" t="s">
        <v>102</v>
      </c>
      <c r="C126" s="166">
        <v>2986</v>
      </c>
      <c r="D126" s="166">
        <v>5031</v>
      </c>
      <c r="E126" s="166">
        <v>3658</v>
      </c>
      <c r="F126" s="166">
        <v>4888</v>
      </c>
      <c r="G126" s="166">
        <v>3964</v>
      </c>
      <c r="H126" s="166">
        <v>4144</v>
      </c>
      <c r="I126" s="167">
        <f t="shared" si="17"/>
        <v>4.540867810292637E-2</v>
      </c>
      <c r="J126" s="167">
        <f>H126/H123</f>
        <v>0.24421003005480582</v>
      </c>
    </row>
    <row r="127" spans="2:10" x14ac:dyDescent="0.25">
      <c r="B127" s="161" t="s">
        <v>109</v>
      </c>
      <c r="C127" s="162">
        <v>2584</v>
      </c>
      <c r="D127" s="162">
        <v>4740</v>
      </c>
      <c r="E127" s="162">
        <v>6638</v>
      </c>
      <c r="F127" s="162">
        <v>6171</v>
      </c>
      <c r="G127" s="162">
        <v>5898</v>
      </c>
      <c r="H127" s="162">
        <v>6090</v>
      </c>
      <c r="I127" s="163">
        <f t="shared" si="17"/>
        <v>3.2553407934893253E-2</v>
      </c>
      <c r="J127" s="163">
        <f>H127/H123</f>
        <v>0.35888974011432612</v>
      </c>
    </row>
    <row r="128" spans="2:10" x14ac:dyDescent="0.25">
      <c r="B128" s="165" t="s">
        <v>112</v>
      </c>
      <c r="C128" s="166">
        <v>104</v>
      </c>
      <c r="D128" s="166">
        <v>250</v>
      </c>
      <c r="E128" s="166">
        <v>825</v>
      </c>
      <c r="F128" s="166">
        <v>1478</v>
      </c>
      <c r="G128" s="166">
        <v>532</v>
      </c>
      <c r="H128" s="166">
        <v>645</v>
      </c>
      <c r="I128" s="167">
        <f t="shared" si="17"/>
        <v>0.21240601503759393</v>
      </c>
      <c r="J128" s="167">
        <f>H128/H123</f>
        <v>3.8010489716541931E-2</v>
      </c>
    </row>
    <row r="129" spans="2:10" x14ac:dyDescent="0.25">
      <c r="B129" s="165" t="s">
        <v>115</v>
      </c>
      <c r="C129" s="166">
        <v>169</v>
      </c>
      <c r="D129" s="166">
        <v>399</v>
      </c>
      <c r="E129" s="166">
        <v>554</v>
      </c>
      <c r="F129" s="166">
        <v>557</v>
      </c>
      <c r="G129" s="166">
        <v>633</v>
      </c>
      <c r="H129" s="166">
        <v>461</v>
      </c>
      <c r="I129" s="167">
        <f t="shared" si="17"/>
        <v>-0.27172195892575035</v>
      </c>
      <c r="J129" s="167">
        <f>H129/H123</f>
        <v>2.7167187223760977E-2</v>
      </c>
    </row>
    <row r="130" spans="2:10" x14ac:dyDescent="0.25">
      <c r="B130" s="165" t="s">
        <v>118</v>
      </c>
      <c r="C130" s="166">
        <v>171</v>
      </c>
      <c r="D130" s="166">
        <v>855</v>
      </c>
      <c r="E130" s="166">
        <v>879</v>
      </c>
      <c r="F130" s="166">
        <v>818</v>
      </c>
      <c r="G130" s="166">
        <v>1062</v>
      </c>
      <c r="H130" s="166">
        <v>1043</v>
      </c>
      <c r="I130" s="167">
        <f t="shared" si="17"/>
        <v>-1.7890772128060228E-2</v>
      </c>
      <c r="J130" s="167">
        <f>H130/H123</f>
        <v>6.1465024456361601E-2</v>
      </c>
    </row>
    <row r="131" spans="2:10" x14ac:dyDescent="0.25">
      <c r="B131" s="165" t="s">
        <v>125</v>
      </c>
      <c r="C131" s="166">
        <v>48</v>
      </c>
      <c r="D131" s="166">
        <v>100</v>
      </c>
      <c r="E131" s="166">
        <v>369</v>
      </c>
      <c r="F131" s="166">
        <v>234</v>
      </c>
      <c r="G131" s="166">
        <v>193</v>
      </c>
      <c r="H131" s="166">
        <v>202</v>
      </c>
      <c r="I131" s="167">
        <f t="shared" si="17"/>
        <v>4.663212435233155E-2</v>
      </c>
      <c r="J131" s="167">
        <f>H131/H123</f>
        <v>1.1904060345335612E-2</v>
      </c>
    </row>
    <row r="132" spans="2:10" x14ac:dyDescent="0.25">
      <c r="B132" s="165" t="s">
        <v>121</v>
      </c>
      <c r="C132" s="166">
        <v>49</v>
      </c>
      <c r="D132" s="166">
        <v>103</v>
      </c>
      <c r="E132" s="166">
        <v>180</v>
      </c>
      <c r="F132" s="166">
        <v>119</v>
      </c>
      <c r="G132" s="166">
        <v>112</v>
      </c>
      <c r="H132" s="166">
        <v>259</v>
      </c>
      <c r="I132" s="167">
        <f t="shared" si="17"/>
        <v>1.3125</v>
      </c>
      <c r="J132" s="167">
        <f>H132/H123</f>
        <v>1.5263126878425364E-2</v>
      </c>
    </row>
    <row r="133" spans="2:10" x14ac:dyDescent="0.25">
      <c r="B133" s="165" t="s">
        <v>130</v>
      </c>
      <c r="C133" s="166">
        <v>7</v>
      </c>
      <c r="D133" s="166">
        <v>20</v>
      </c>
      <c r="E133" s="166">
        <v>21</v>
      </c>
      <c r="F133" s="166">
        <v>33</v>
      </c>
      <c r="G133" s="166">
        <v>18</v>
      </c>
      <c r="H133" s="166">
        <v>22</v>
      </c>
      <c r="I133" s="167">
        <f t="shared" si="17"/>
        <v>0.22222222222222232</v>
      </c>
      <c r="J133" s="167">
        <f>H133/H123</f>
        <v>1.296481819789027E-3</v>
      </c>
    </row>
    <row r="134" spans="2:10" x14ac:dyDescent="0.25">
      <c r="B134" s="165" t="s">
        <v>133</v>
      </c>
      <c r="C134" s="166">
        <v>15</v>
      </c>
      <c r="D134" s="166">
        <v>28</v>
      </c>
      <c r="E134" s="166">
        <v>15</v>
      </c>
      <c r="F134" s="166">
        <v>34</v>
      </c>
      <c r="G134" s="166">
        <v>38</v>
      </c>
      <c r="H134" s="166">
        <v>14</v>
      </c>
      <c r="I134" s="167">
        <f t="shared" si="17"/>
        <v>-0.63157894736842102</v>
      </c>
      <c r="J134" s="167">
        <f>H134/H123</f>
        <v>8.2503388532028992E-4</v>
      </c>
    </row>
    <row r="135" spans="2:10" x14ac:dyDescent="0.25">
      <c r="B135" s="170" t="s">
        <v>147</v>
      </c>
      <c r="C135" s="171">
        <f t="shared" ref="C135:H135" si="18">C127-SUM(C128:C134)</f>
        <v>2021</v>
      </c>
      <c r="D135" s="171">
        <f t="shared" si="18"/>
        <v>2985</v>
      </c>
      <c r="E135" s="171">
        <f t="shared" si="18"/>
        <v>3795</v>
      </c>
      <c r="F135" s="171">
        <f t="shared" si="18"/>
        <v>2898</v>
      </c>
      <c r="G135" s="171">
        <f t="shared" si="18"/>
        <v>3310</v>
      </c>
      <c r="H135" s="171">
        <f t="shared" si="18"/>
        <v>3444</v>
      </c>
      <c r="I135" s="172">
        <f t="shared" si="17"/>
        <v>4.0483383685800511E-2</v>
      </c>
      <c r="J135" s="172">
        <f>H135/H123</f>
        <v>0.20295833578879133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13295</v>
      </c>
      <c r="D137" s="178">
        <v>18239</v>
      </c>
      <c r="E137" s="178">
        <v>24659</v>
      </c>
      <c r="F137" s="178">
        <v>25495</v>
      </c>
      <c r="G137" s="178">
        <v>25319</v>
      </c>
      <c r="H137" s="178">
        <v>25459</v>
      </c>
      <c r="I137" s="179">
        <f t="shared" ref="I137:I149" si="19">IFERROR(H137/G137-1,"-")</f>
        <v>5.5294442908486729E-3</v>
      </c>
      <c r="J137" s="179">
        <f>H137/H137</f>
        <v>1</v>
      </c>
    </row>
    <row r="138" spans="2:10" x14ac:dyDescent="0.25">
      <c r="B138" s="161" t="s">
        <v>99</v>
      </c>
      <c r="C138" s="162">
        <v>8045</v>
      </c>
      <c r="D138" s="162">
        <v>8610</v>
      </c>
      <c r="E138" s="162">
        <v>5520</v>
      </c>
      <c r="F138" s="162">
        <v>4258</v>
      </c>
      <c r="G138" s="162">
        <v>5008</v>
      </c>
      <c r="H138" s="162">
        <v>5409</v>
      </c>
      <c r="I138" s="163">
        <f t="shared" si="19"/>
        <v>8.0071884984025621E-2</v>
      </c>
      <c r="J138" s="163">
        <f>H138/H137</f>
        <v>0.21245924820299306</v>
      </c>
    </row>
    <row r="139" spans="2:10" x14ac:dyDescent="0.25">
      <c r="B139" s="165" t="s">
        <v>105</v>
      </c>
      <c r="C139" s="166">
        <v>5921</v>
      </c>
      <c r="D139" s="166">
        <v>5968</v>
      </c>
      <c r="E139" s="166">
        <v>4161</v>
      </c>
      <c r="F139" s="166">
        <v>2724</v>
      </c>
      <c r="G139" s="166">
        <v>3290</v>
      </c>
      <c r="H139" s="166">
        <v>3389</v>
      </c>
      <c r="I139" s="167">
        <f t="shared" si="19"/>
        <v>3.0091185410334287E-2</v>
      </c>
      <c r="J139" s="167">
        <f>H139/H137</f>
        <v>0.13311599041596292</v>
      </c>
    </row>
    <row r="140" spans="2:10" x14ac:dyDescent="0.25">
      <c r="B140" s="165" t="s">
        <v>102</v>
      </c>
      <c r="C140" s="166">
        <v>2124</v>
      </c>
      <c r="D140" s="166">
        <v>2642</v>
      </c>
      <c r="E140" s="166">
        <v>1359</v>
      </c>
      <c r="F140" s="166">
        <v>1534</v>
      </c>
      <c r="G140" s="166">
        <v>1718</v>
      </c>
      <c r="H140" s="166">
        <v>2020</v>
      </c>
      <c r="I140" s="167">
        <f t="shared" si="19"/>
        <v>0.17578579743888234</v>
      </c>
      <c r="J140" s="167">
        <f>H140/H137</f>
        <v>7.9343257787030122E-2</v>
      </c>
    </row>
    <row r="141" spans="2:10" x14ac:dyDescent="0.25">
      <c r="B141" s="161" t="s">
        <v>109</v>
      </c>
      <c r="C141" s="162">
        <v>5250</v>
      </c>
      <c r="D141" s="162">
        <v>9629</v>
      </c>
      <c r="E141" s="162">
        <v>19139</v>
      </c>
      <c r="F141" s="162">
        <v>21237</v>
      </c>
      <c r="G141" s="162">
        <v>20311</v>
      </c>
      <c r="H141" s="162">
        <v>20050</v>
      </c>
      <c r="I141" s="163">
        <f t="shared" si="19"/>
        <v>-1.2850179705578224E-2</v>
      </c>
      <c r="J141" s="163">
        <f>H141/H137</f>
        <v>0.787540751797007</v>
      </c>
    </row>
    <row r="142" spans="2:10" x14ac:dyDescent="0.25">
      <c r="B142" s="165" t="s">
        <v>112</v>
      </c>
      <c r="C142" s="166">
        <v>302</v>
      </c>
      <c r="D142" s="166">
        <v>2900</v>
      </c>
      <c r="E142" s="166">
        <v>9415</v>
      </c>
      <c r="F142" s="166">
        <v>10320</v>
      </c>
      <c r="G142" s="166">
        <v>10030</v>
      </c>
      <c r="H142" s="166">
        <v>10751</v>
      </c>
      <c r="I142" s="167">
        <f t="shared" si="19"/>
        <v>7.1884346959122603E-2</v>
      </c>
      <c r="J142" s="167">
        <f>H142/H137</f>
        <v>0.42228681409324798</v>
      </c>
    </row>
    <row r="143" spans="2:10" x14ac:dyDescent="0.25">
      <c r="B143" s="165" t="s">
        <v>115</v>
      </c>
      <c r="C143" s="166">
        <v>902</v>
      </c>
      <c r="D143" s="166">
        <v>905</v>
      </c>
      <c r="E143" s="166">
        <v>998</v>
      </c>
      <c r="F143" s="166">
        <v>1506</v>
      </c>
      <c r="G143" s="166">
        <v>1232</v>
      </c>
      <c r="H143" s="166">
        <v>1507</v>
      </c>
      <c r="I143" s="167">
        <f t="shared" si="19"/>
        <v>0.22321428571428581</v>
      </c>
      <c r="J143" s="167">
        <f>H143/H137</f>
        <v>5.9193212616363566E-2</v>
      </c>
    </row>
    <row r="144" spans="2:10" x14ac:dyDescent="0.25">
      <c r="B144" s="165" t="s">
        <v>118</v>
      </c>
      <c r="C144" s="166">
        <v>877</v>
      </c>
      <c r="D144" s="166">
        <v>1745</v>
      </c>
      <c r="E144" s="166">
        <v>2466</v>
      </c>
      <c r="F144" s="166">
        <v>2255</v>
      </c>
      <c r="G144" s="166">
        <v>2125</v>
      </c>
      <c r="H144" s="166">
        <v>2041</v>
      </c>
      <c r="I144" s="167">
        <f t="shared" si="19"/>
        <v>-3.9529411764705924E-2</v>
      </c>
      <c r="J144" s="167">
        <f>H144/H137</f>
        <v>8.0168113437291327E-2</v>
      </c>
    </row>
    <row r="145" spans="2:10" x14ac:dyDescent="0.25">
      <c r="B145" s="165" t="s">
        <v>125</v>
      </c>
      <c r="C145" s="166">
        <v>169</v>
      </c>
      <c r="D145" s="166">
        <v>167</v>
      </c>
      <c r="E145" s="166">
        <v>1213</v>
      </c>
      <c r="F145" s="166">
        <v>1041</v>
      </c>
      <c r="G145" s="166">
        <v>508</v>
      </c>
      <c r="H145" s="166">
        <v>378</v>
      </c>
      <c r="I145" s="167">
        <f t="shared" si="19"/>
        <v>-0.25590551181102361</v>
      </c>
      <c r="J145" s="167">
        <f>H145/H137</f>
        <v>1.4847401704701677E-2</v>
      </c>
    </row>
    <row r="146" spans="2:10" x14ac:dyDescent="0.25">
      <c r="B146" s="165" t="s">
        <v>121</v>
      </c>
      <c r="C146" s="166">
        <v>538</v>
      </c>
      <c r="D146" s="166">
        <v>605</v>
      </c>
      <c r="E146" s="166">
        <v>262</v>
      </c>
      <c r="F146" s="166">
        <v>497</v>
      </c>
      <c r="G146" s="166">
        <v>486</v>
      </c>
      <c r="H146" s="166">
        <v>299</v>
      </c>
      <c r="I146" s="167">
        <f t="shared" si="19"/>
        <v>-0.3847736625514403</v>
      </c>
      <c r="J146" s="167">
        <f>H146/H137</f>
        <v>1.1744373306100004E-2</v>
      </c>
    </row>
    <row r="147" spans="2:10" x14ac:dyDescent="0.25">
      <c r="B147" s="165" t="s">
        <v>130</v>
      </c>
      <c r="C147" s="166">
        <v>0</v>
      </c>
      <c r="D147" s="166">
        <v>0</v>
      </c>
      <c r="E147" s="166">
        <v>7</v>
      </c>
      <c r="F147" s="166">
        <v>15</v>
      </c>
      <c r="G147" s="166">
        <v>25</v>
      </c>
      <c r="H147" s="166">
        <v>11</v>
      </c>
      <c r="I147" s="167">
        <f t="shared" si="19"/>
        <v>-0.56000000000000005</v>
      </c>
      <c r="J147" s="167">
        <f>H147/H137</f>
        <v>4.3206724537491652E-4</v>
      </c>
    </row>
    <row r="148" spans="2:10" x14ac:dyDescent="0.25">
      <c r="B148" s="165" t="s">
        <v>133</v>
      </c>
      <c r="C148" s="166">
        <v>3</v>
      </c>
      <c r="D148" s="166">
        <v>0</v>
      </c>
      <c r="E148" s="166">
        <v>9</v>
      </c>
      <c r="F148" s="166">
        <v>32</v>
      </c>
      <c r="G148" s="166">
        <v>3</v>
      </c>
      <c r="H148" s="166">
        <v>8</v>
      </c>
      <c r="I148" s="167">
        <f t="shared" si="19"/>
        <v>1.6666666666666665</v>
      </c>
      <c r="J148" s="167">
        <f>H148/H137</f>
        <v>3.1423072390903019E-4</v>
      </c>
    </row>
    <row r="149" spans="2:10" x14ac:dyDescent="0.25">
      <c r="B149" s="170" t="s">
        <v>147</v>
      </c>
      <c r="C149" s="171">
        <f t="shared" ref="C149:H149" si="20">C141-SUM(C142:C148)</f>
        <v>2459</v>
      </c>
      <c r="D149" s="171">
        <f t="shared" si="20"/>
        <v>3307</v>
      </c>
      <c r="E149" s="171">
        <f t="shared" si="20"/>
        <v>4769</v>
      </c>
      <c r="F149" s="171">
        <f t="shared" si="20"/>
        <v>5571</v>
      </c>
      <c r="G149" s="171">
        <f t="shared" si="20"/>
        <v>5902</v>
      </c>
      <c r="H149" s="171">
        <f t="shared" si="20"/>
        <v>5055</v>
      </c>
      <c r="I149" s="172">
        <f t="shared" si="19"/>
        <v>-0.14351067434767872</v>
      </c>
      <c r="J149" s="172">
        <f>H149/H137</f>
        <v>0.19855453867001846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4333</v>
      </c>
      <c r="D151" s="178">
        <v>7573</v>
      </c>
      <c r="E151" s="178">
        <v>10527</v>
      </c>
      <c r="F151" s="178">
        <v>11009</v>
      </c>
      <c r="G151" s="178">
        <v>9982</v>
      </c>
      <c r="H151" s="178">
        <v>12659</v>
      </c>
      <c r="I151" s="179">
        <f t="shared" ref="I151:I163" si="21">IFERROR(H151/G151-1,"-")</f>
        <v>0.26818272891204176</v>
      </c>
      <c r="J151" s="179">
        <f>H151/H151</f>
        <v>1</v>
      </c>
    </row>
    <row r="152" spans="2:10" x14ac:dyDescent="0.25">
      <c r="B152" s="161" t="s">
        <v>99</v>
      </c>
      <c r="C152" s="162">
        <v>2841</v>
      </c>
      <c r="D152" s="162">
        <v>4390</v>
      </c>
      <c r="E152" s="162">
        <v>5965</v>
      </c>
      <c r="F152" s="162">
        <v>6521</v>
      </c>
      <c r="G152" s="162">
        <v>4368</v>
      </c>
      <c r="H152" s="162">
        <v>6725</v>
      </c>
      <c r="I152" s="163">
        <f t="shared" si="21"/>
        <v>0.53960622710622719</v>
      </c>
      <c r="J152" s="163">
        <f>H152/H151</f>
        <v>0.53124259420175368</v>
      </c>
    </row>
    <row r="153" spans="2:10" x14ac:dyDescent="0.25">
      <c r="B153" s="165" t="s">
        <v>105</v>
      </c>
      <c r="C153" s="166">
        <v>1614</v>
      </c>
      <c r="D153" s="166">
        <v>2608</v>
      </c>
      <c r="E153" s="166">
        <v>4310</v>
      </c>
      <c r="F153" s="166">
        <v>5064</v>
      </c>
      <c r="G153" s="166">
        <v>2452</v>
      </c>
      <c r="H153" s="166">
        <v>3821</v>
      </c>
      <c r="I153" s="167">
        <f t="shared" si="21"/>
        <v>0.55831973898858078</v>
      </c>
      <c r="J153" s="167">
        <f>H153/H151</f>
        <v>0.30184058772414885</v>
      </c>
    </row>
    <row r="154" spans="2:10" x14ac:dyDescent="0.25">
      <c r="B154" s="165" t="s">
        <v>102</v>
      </c>
      <c r="C154" s="166">
        <v>1227</v>
      </c>
      <c r="D154" s="166">
        <v>1782</v>
      </c>
      <c r="E154" s="166">
        <v>1655</v>
      </c>
      <c r="F154" s="166">
        <v>1457</v>
      </c>
      <c r="G154" s="166">
        <v>1916</v>
      </c>
      <c r="H154" s="166">
        <v>2904</v>
      </c>
      <c r="I154" s="167">
        <f t="shared" si="21"/>
        <v>0.51565762004175375</v>
      </c>
      <c r="J154" s="167">
        <f>H154/H151</f>
        <v>0.22940200647760486</v>
      </c>
    </row>
    <row r="155" spans="2:10" x14ac:dyDescent="0.25">
      <c r="B155" s="161" t="s">
        <v>109</v>
      </c>
      <c r="C155" s="162">
        <v>1492</v>
      </c>
      <c r="D155" s="162">
        <v>3183</v>
      </c>
      <c r="E155" s="162">
        <v>4562</v>
      </c>
      <c r="F155" s="162">
        <v>4488</v>
      </c>
      <c r="G155" s="162">
        <v>5614</v>
      </c>
      <c r="H155" s="162">
        <v>5934</v>
      </c>
      <c r="I155" s="163">
        <f t="shared" si="21"/>
        <v>5.7000356252226547E-2</v>
      </c>
      <c r="J155" s="163">
        <f>H155/H151</f>
        <v>0.46875740579824632</v>
      </c>
    </row>
    <row r="156" spans="2:10" x14ac:dyDescent="0.25">
      <c r="B156" s="165" t="s">
        <v>112</v>
      </c>
      <c r="C156" s="166">
        <v>41</v>
      </c>
      <c r="D156" s="166">
        <v>375</v>
      </c>
      <c r="E156" s="166">
        <v>1708</v>
      </c>
      <c r="F156" s="166">
        <v>1386</v>
      </c>
      <c r="G156" s="166">
        <v>1482</v>
      </c>
      <c r="H156" s="166">
        <v>1550</v>
      </c>
      <c r="I156" s="167">
        <f t="shared" si="21"/>
        <v>4.5883940620782715E-2</v>
      </c>
      <c r="J156" s="167">
        <f>H156/H151</f>
        <v>0.12244253100560866</v>
      </c>
    </row>
    <row r="157" spans="2:10" x14ac:dyDescent="0.25">
      <c r="B157" s="165" t="s">
        <v>115</v>
      </c>
      <c r="C157" s="166">
        <v>172</v>
      </c>
      <c r="D157" s="166">
        <v>534</v>
      </c>
      <c r="E157" s="166">
        <v>603</v>
      </c>
      <c r="F157" s="166">
        <v>625</v>
      </c>
      <c r="G157" s="166">
        <v>618</v>
      </c>
      <c r="H157" s="166">
        <v>582</v>
      </c>
      <c r="I157" s="167">
        <f t="shared" si="21"/>
        <v>-5.8252427184465994E-2</v>
      </c>
      <c r="J157" s="167">
        <f>H157/H151</f>
        <v>4.5975195513073705E-2</v>
      </c>
    </row>
    <row r="158" spans="2:10" x14ac:dyDescent="0.25">
      <c r="B158" s="165" t="s">
        <v>118</v>
      </c>
      <c r="C158" s="166">
        <v>202</v>
      </c>
      <c r="D158" s="166">
        <v>633</v>
      </c>
      <c r="E158" s="166">
        <v>737</v>
      </c>
      <c r="F158" s="166">
        <v>929</v>
      </c>
      <c r="G158" s="166">
        <v>1296</v>
      </c>
      <c r="H158" s="166">
        <v>1852</v>
      </c>
      <c r="I158" s="167">
        <f t="shared" si="21"/>
        <v>0.42901234567901225</v>
      </c>
      <c r="J158" s="167">
        <f>H158/H151</f>
        <v>0.14629907575637885</v>
      </c>
    </row>
    <row r="159" spans="2:10" x14ac:dyDescent="0.25">
      <c r="B159" s="165" t="s">
        <v>125</v>
      </c>
      <c r="C159" s="166">
        <v>33</v>
      </c>
      <c r="D159" s="166">
        <v>104</v>
      </c>
      <c r="E159" s="166">
        <v>114</v>
      </c>
      <c r="F159" s="166">
        <v>121</v>
      </c>
      <c r="G159" s="166">
        <v>166</v>
      </c>
      <c r="H159" s="166">
        <v>123</v>
      </c>
      <c r="I159" s="167">
        <f t="shared" si="21"/>
        <v>-0.25903614457831325</v>
      </c>
      <c r="J159" s="167">
        <f>H159/H151</f>
        <v>9.7164072991547511E-3</v>
      </c>
    </row>
    <row r="160" spans="2:10" x14ac:dyDescent="0.25">
      <c r="B160" s="165" t="s">
        <v>121</v>
      </c>
      <c r="C160" s="166">
        <v>304</v>
      </c>
      <c r="D160" s="166">
        <v>464</v>
      </c>
      <c r="E160" s="166">
        <v>495</v>
      </c>
      <c r="F160" s="166">
        <v>315</v>
      </c>
      <c r="G160" s="166">
        <v>506</v>
      </c>
      <c r="H160" s="166">
        <v>291</v>
      </c>
      <c r="I160" s="167">
        <f t="shared" si="21"/>
        <v>-0.42490118577075098</v>
      </c>
      <c r="J160" s="167">
        <f>H160/H151</f>
        <v>2.2987597756536853E-2</v>
      </c>
    </row>
    <row r="161" spans="2:10" x14ac:dyDescent="0.25">
      <c r="B161" s="165" t="s">
        <v>130</v>
      </c>
      <c r="C161" s="166">
        <v>5</v>
      </c>
      <c r="D161" s="166">
        <v>9</v>
      </c>
      <c r="E161" s="166">
        <v>12</v>
      </c>
      <c r="F161" s="166">
        <v>7</v>
      </c>
      <c r="G161" s="166">
        <v>9</v>
      </c>
      <c r="H161" s="166">
        <v>11</v>
      </c>
      <c r="I161" s="167">
        <f t="shared" si="21"/>
        <v>0.22222222222222232</v>
      </c>
      <c r="J161" s="167">
        <f>H161/H151</f>
        <v>8.6894699423335179E-4</v>
      </c>
    </row>
    <row r="162" spans="2:10" x14ac:dyDescent="0.25">
      <c r="B162" s="165" t="s">
        <v>133</v>
      </c>
      <c r="C162" s="166">
        <v>0</v>
      </c>
      <c r="D162" s="166">
        <v>1</v>
      </c>
      <c r="E162" s="166">
        <v>4</v>
      </c>
      <c r="F162" s="166">
        <v>6</v>
      </c>
      <c r="G162" s="166">
        <v>16</v>
      </c>
      <c r="H162" s="166">
        <v>5</v>
      </c>
      <c r="I162" s="167">
        <f t="shared" si="21"/>
        <v>-0.6875</v>
      </c>
      <c r="J162" s="167">
        <f>H162/H151</f>
        <v>3.9497590646970533E-4</v>
      </c>
    </row>
    <row r="163" spans="2:10" x14ac:dyDescent="0.25">
      <c r="B163" s="170" t="s">
        <v>147</v>
      </c>
      <c r="C163" s="171">
        <f t="shared" ref="C163:H163" si="22">C155-SUM(C156:C162)</f>
        <v>735</v>
      </c>
      <c r="D163" s="171">
        <f t="shared" si="22"/>
        <v>1063</v>
      </c>
      <c r="E163" s="171">
        <f t="shared" si="22"/>
        <v>889</v>
      </c>
      <c r="F163" s="171">
        <f t="shared" si="22"/>
        <v>1099</v>
      </c>
      <c r="G163" s="171">
        <f t="shared" si="22"/>
        <v>1521</v>
      </c>
      <c r="H163" s="171">
        <f t="shared" si="22"/>
        <v>1520</v>
      </c>
      <c r="I163" s="172">
        <f t="shared" si="21"/>
        <v>-6.5746219592377475E-4</v>
      </c>
      <c r="J163" s="172">
        <f>H163/H151</f>
        <v>0.12007267556679042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3910F-730A-466A-9562-C4FD66FD9F77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146"/>
      <c r="L4" s="146"/>
      <c r="M4" s="146"/>
      <c r="P4" s="145" t="s">
        <v>258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  <c r="M6" s="312"/>
      <c r="P6" s="147"/>
      <c r="Q6" s="311" t="s">
        <v>45</v>
      </c>
      <c r="R6" s="312"/>
      <c r="S6" s="312"/>
      <c r="T6" s="312"/>
      <c r="U6" s="312"/>
      <c r="V6" s="312"/>
      <c r="W6" s="312"/>
      <c r="X6" s="312"/>
      <c r="Y6" s="312"/>
    </row>
    <row r="7" spans="1:25" s="148" customFormat="1" ht="72" customHeight="1" x14ac:dyDescent="0.25">
      <c r="B7" s="149"/>
      <c r="C7" s="174" t="s">
        <v>259</v>
      </c>
      <c r="D7" s="174" t="s">
        <v>260</v>
      </c>
      <c r="E7" s="174" t="s">
        <v>261</v>
      </c>
      <c r="F7" s="174" t="s">
        <v>262</v>
      </c>
      <c r="G7" s="174" t="s">
        <v>263</v>
      </c>
      <c r="H7" s="174" t="s">
        <v>264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259</v>
      </c>
      <c r="R7" s="174" t="s">
        <v>260</v>
      </c>
      <c r="S7" s="174" t="s">
        <v>261</v>
      </c>
      <c r="T7" s="174" t="s">
        <v>262</v>
      </c>
      <c r="U7" s="174" t="s">
        <v>263</v>
      </c>
      <c r="V7" s="174" t="s">
        <v>264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53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1201306</v>
      </c>
      <c r="D9" s="178">
        <v>1031934</v>
      </c>
      <c r="E9" s="178">
        <v>3101117</v>
      </c>
      <c r="F9" s="178">
        <v>3425135</v>
      </c>
      <c r="G9" s="178">
        <v>3660664</v>
      </c>
      <c r="H9" s="178">
        <v>3636256</v>
      </c>
      <c r="I9" s="179">
        <f>IFERROR(H9/G9-1,"-")</f>
        <v>-6.6676428101568597E-3</v>
      </c>
      <c r="J9" s="179">
        <f>IFERROR(H9/D9-1,"-")</f>
        <v>2.5237292307453769</v>
      </c>
      <c r="K9" s="178">
        <f>H9-G9</f>
        <v>-24408</v>
      </c>
      <c r="L9" s="178">
        <f>H9-D9</f>
        <v>2604322</v>
      </c>
      <c r="M9" s="179">
        <f t="shared" ref="M9:M21" si="0">H9/H$9</f>
        <v>1</v>
      </c>
      <c r="P9" s="158" t="s">
        <v>70</v>
      </c>
      <c r="Q9" s="178">
        <v>59629</v>
      </c>
      <c r="R9" s="178">
        <v>87126</v>
      </c>
      <c r="S9" s="178">
        <v>138024</v>
      </c>
      <c r="T9" s="178">
        <v>158379</v>
      </c>
      <c r="U9" s="178">
        <v>162243</v>
      </c>
      <c r="V9" s="178">
        <v>181603</v>
      </c>
      <c r="W9" s="179">
        <f>IFERROR(V9/U9-1,"-")</f>
        <v>0.11932718206640658</v>
      </c>
      <c r="X9" s="178">
        <f>V9-U9</f>
        <v>19360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282431</v>
      </c>
      <c r="D10" s="162">
        <v>509135</v>
      </c>
      <c r="E10" s="162">
        <v>705987</v>
      </c>
      <c r="F10" s="162">
        <v>728517</v>
      </c>
      <c r="G10" s="162">
        <v>733514</v>
      </c>
      <c r="H10" s="162">
        <v>740840</v>
      </c>
      <c r="I10" s="180">
        <f>IFERROR(H10/G10-1,"-")</f>
        <v>9.9875394334667522E-3</v>
      </c>
      <c r="J10" s="163">
        <f t="shared" ref="J10:J21" si="2">IFERROR(H10/D10-1,"-")</f>
        <v>0.45509540691565098</v>
      </c>
      <c r="K10" s="162">
        <f t="shared" ref="K10:K20" si="3">H10-G10</f>
        <v>7326</v>
      </c>
      <c r="L10" s="162">
        <f t="shared" ref="L10:L21" si="4">H10-D10</f>
        <v>231705</v>
      </c>
      <c r="M10" s="163">
        <f t="shared" si="0"/>
        <v>0.20373703061610623</v>
      </c>
      <c r="P10" s="161" t="s">
        <v>99</v>
      </c>
      <c r="Q10" s="162">
        <v>31132</v>
      </c>
      <c r="R10" s="162">
        <v>57767</v>
      </c>
      <c r="S10" s="162">
        <v>84383</v>
      </c>
      <c r="T10" s="162">
        <v>97014</v>
      </c>
      <c r="U10" s="162">
        <v>101537</v>
      </c>
      <c r="V10" s="162">
        <v>116513</v>
      </c>
      <c r="W10" s="180">
        <f>IFERROR(V10/U10-1,"-")</f>
        <v>0.14749303209667408</v>
      </c>
      <c r="X10" s="161">
        <f t="shared" ref="X10:X20" si="5">V10-U10</f>
        <v>14976</v>
      </c>
      <c r="Y10" s="163">
        <f t="shared" si="1"/>
        <v>0.64158081088968799</v>
      </c>
    </row>
    <row r="11" spans="1:25" x14ac:dyDescent="0.25">
      <c r="A11" s="164" t="s">
        <v>102</v>
      </c>
      <c r="B11" s="165" t="s">
        <v>105</v>
      </c>
      <c r="C11" s="166">
        <v>119440</v>
      </c>
      <c r="D11" s="166">
        <v>281254</v>
      </c>
      <c r="E11" s="166">
        <v>304356</v>
      </c>
      <c r="F11" s="166">
        <v>303113</v>
      </c>
      <c r="G11" s="166">
        <v>296727</v>
      </c>
      <c r="H11" s="166">
        <v>288520</v>
      </c>
      <c r="I11" s="181">
        <f>IFERROR(H11/G11-1,"-")</f>
        <v>-2.765842002918506E-2</v>
      </c>
      <c r="J11" s="167">
        <f t="shared" si="2"/>
        <v>2.583429924552183E-2</v>
      </c>
      <c r="K11" s="166">
        <f t="shared" si="3"/>
        <v>-8207</v>
      </c>
      <c r="L11" s="166">
        <f t="shared" si="4"/>
        <v>7266</v>
      </c>
      <c r="M11" s="167">
        <f t="shared" si="0"/>
        <v>7.934534862231922E-2</v>
      </c>
      <c r="P11" s="165" t="s">
        <v>105</v>
      </c>
      <c r="Q11" s="166">
        <v>14921</v>
      </c>
      <c r="R11" s="166">
        <v>29618</v>
      </c>
      <c r="S11" s="166">
        <v>44023</v>
      </c>
      <c r="T11" s="166">
        <v>43982</v>
      </c>
      <c r="U11" s="166">
        <v>49326</v>
      </c>
      <c r="V11" s="166">
        <v>61961</v>
      </c>
      <c r="W11" s="181">
        <f>IFERROR(V11/U11-1,"-")</f>
        <v>0.25615294165348912</v>
      </c>
      <c r="X11" s="165">
        <f t="shared" si="5"/>
        <v>12635</v>
      </c>
      <c r="Y11" s="167">
        <f>V11/V$9</f>
        <v>0.34118929753363103</v>
      </c>
    </row>
    <row r="12" spans="1:25" x14ac:dyDescent="0.25">
      <c r="A12" s="1"/>
      <c r="B12" s="165" t="s">
        <v>102</v>
      </c>
      <c r="C12" s="166">
        <v>162991</v>
      </c>
      <c r="D12" s="166">
        <v>227881</v>
      </c>
      <c r="E12" s="166">
        <v>401631</v>
      </c>
      <c r="F12" s="166">
        <v>425404</v>
      </c>
      <c r="G12" s="166">
        <v>436787</v>
      </c>
      <c r="H12" s="166">
        <v>452320</v>
      </c>
      <c r="I12" s="181">
        <f>IFERROR(H12/G12-1,"-")</f>
        <v>3.5561955827439817E-2</v>
      </c>
      <c r="J12" s="167">
        <f t="shared" si="2"/>
        <v>0.98489562534831787</v>
      </c>
      <c r="K12" s="166">
        <f t="shared" si="3"/>
        <v>15533</v>
      </c>
      <c r="L12" s="166">
        <f t="shared" si="4"/>
        <v>224439</v>
      </c>
      <c r="M12" s="167">
        <f t="shared" si="0"/>
        <v>0.12439168199378701</v>
      </c>
      <c r="P12" s="165" t="s">
        <v>102</v>
      </c>
      <c r="Q12" s="166">
        <v>16211</v>
      </c>
      <c r="R12" s="166">
        <v>28149</v>
      </c>
      <c r="S12" s="166">
        <v>40360</v>
      </c>
      <c r="T12" s="166">
        <v>53032</v>
      </c>
      <c r="U12" s="166">
        <v>52211</v>
      </c>
      <c r="V12" s="166">
        <v>54552</v>
      </c>
      <c r="W12" s="181">
        <f>IFERROR(V12/U12-1,"-")</f>
        <v>4.4837294822930085E-2</v>
      </c>
      <c r="X12" s="165">
        <f t="shared" si="5"/>
        <v>2341</v>
      </c>
      <c r="Y12" s="167">
        <f t="shared" si="1"/>
        <v>0.30039151335605691</v>
      </c>
    </row>
    <row r="13" spans="1:25" s="57" customFormat="1" x14ac:dyDescent="0.25">
      <c r="B13" s="161" t="s">
        <v>109</v>
      </c>
      <c r="C13" s="162">
        <v>918875</v>
      </c>
      <c r="D13" s="162">
        <v>522799</v>
      </c>
      <c r="E13" s="162">
        <v>2395130</v>
      </c>
      <c r="F13" s="162">
        <v>2696618</v>
      </c>
      <c r="G13" s="162">
        <v>2927150</v>
      </c>
      <c r="H13" s="162">
        <v>2895416</v>
      </c>
      <c r="I13" s="180">
        <f>IFERROR(H13/G13-1,"-")</f>
        <v>-1.0841261978374872E-2</v>
      </c>
      <c r="J13" s="163">
        <f t="shared" si="2"/>
        <v>4.5382967450205527</v>
      </c>
      <c r="K13" s="162">
        <f t="shared" si="3"/>
        <v>-31734</v>
      </c>
      <c r="L13" s="162">
        <f t="shared" si="4"/>
        <v>2372617</v>
      </c>
      <c r="M13" s="163">
        <f t="shared" si="0"/>
        <v>0.79626296938389374</v>
      </c>
      <c r="P13" s="161" t="s">
        <v>109</v>
      </c>
      <c r="Q13" s="162">
        <v>28497</v>
      </c>
      <c r="R13" s="162">
        <v>29359</v>
      </c>
      <c r="S13" s="162">
        <v>53641</v>
      </c>
      <c r="T13" s="162">
        <v>61365</v>
      </c>
      <c r="U13" s="162">
        <v>60706</v>
      </c>
      <c r="V13" s="162">
        <v>65090</v>
      </c>
      <c r="W13" s="180">
        <f>IFERROR(V13/U13-1,"-")</f>
        <v>7.2216914308305569E-2</v>
      </c>
      <c r="X13" s="161">
        <f t="shared" si="5"/>
        <v>4384</v>
      </c>
      <c r="Y13" s="163">
        <f t="shared" si="1"/>
        <v>0.35841918911031206</v>
      </c>
    </row>
    <row r="14" spans="1:25" s="57" customFormat="1" x14ac:dyDescent="0.25">
      <c r="B14" s="165" t="s">
        <v>112</v>
      </c>
      <c r="C14" s="166">
        <v>358332</v>
      </c>
      <c r="D14" s="166">
        <v>79385</v>
      </c>
      <c r="E14" s="166">
        <v>1108237</v>
      </c>
      <c r="F14" s="166">
        <v>1263474</v>
      </c>
      <c r="G14" s="166">
        <v>1384240</v>
      </c>
      <c r="H14" s="166">
        <v>1379554</v>
      </c>
      <c r="I14" s="181">
        <f t="shared" ref="I14:I21" si="6">IFERROR(H14/G14-1,"-")</f>
        <v>-3.3852511125238571E-3</v>
      </c>
      <c r="J14" s="167">
        <f t="shared" si="2"/>
        <v>16.378018517352146</v>
      </c>
      <c r="K14" s="166">
        <f t="shared" si="3"/>
        <v>-4686</v>
      </c>
      <c r="L14" s="166">
        <f t="shared" si="4"/>
        <v>1300169</v>
      </c>
      <c r="M14" s="167">
        <f t="shared" si="0"/>
        <v>0.37938857990196512</v>
      </c>
      <c r="P14" s="165" t="s">
        <v>112</v>
      </c>
      <c r="Q14" s="166">
        <v>2914</v>
      </c>
      <c r="R14" s="166">
        <v>1039</v>
      </c>
      <c r="S14" s="166">
        <v>5621</v>
      </c>
      <c r="T14" s="166">
        <v>8173</v>
      </c>
      <c r="U14" s="166">
        <v>7175</v>
      </c>
      <c r="V14" s="166">
        <v>6754</v>
      </c>
      <c r="W14" s="181">
        <f t="shared" ref="W14:W21" si="7">IFERROR(V14/U14-1,"-")</f>
        <v>-5.8675958188153299E-2</v>
      </c>
      <c r="X14" s="165">
        <f t="shared" si="5"/>
        <v>-421</v>
      </c>
      <c r="Y14" s="167">
        <f t="shared" si="1"/>
        <v>3.7191015566923454E-2</v>
      </c>
    </row>
    <row r="15" spans="1:25" x14ac:dyDescent="0.25">
      <c r="A15" s="1"/>
      <c r="B15" s="165" t="s">
        <v>115</v>
      </c>
      <c r="C15" s="166">
        <v>120099</v>
      </c>
      <c r="D15" s="166">
        <v>75557</v>
      </c>
      <c r="E15" s="166">
        <v>238248</v>
      </c>
      <c r="F15" s="166">
        <v>272331</v>
      </c>
      <c r="G15" s="166">
        <v>285987</v>
      </c>
      <c r="H15" s="166">
        <v>280286</v>
      </c>
      <c r="I15" s="181">
        <f t="shared" si="6"/>
        <v>-1.9934472545954929E-2</v>
      </c>
      <c r="J15" s="167">
        <f t="shared" si="2"/>
        <v>2.7095967282978415</v>
      </c>
      <c r="K15" s="166">
        <f t="shared" si="3"/>
        <v>-5701</v>
      </c>
      <c r="L15" s="166">
        <f t="shared" si="4"/>
        <v>204729</v>
      </c>
      <c r="M15" s="167">
        <f t="shared" si="0"/>
        <v>7.7080931595575233E-2</v>
      </c>
      <c r="P15" s="165" t="s">
        <v>115</v>
      </c>
      <c r="Q15" s="166">
        <v>3063</v>
      </c>
      <c r="R15" s="166">
        <v>2982</v>
      </c>
      <c r="S15" s="166">
        <v>5661</v>
      </c>
      <c r="T15" s="166">
        <v>8670</v>
      </c>
      <c r="U15" s="166">
        <v>8295</v>
      </c>
      <c r="V15" s="166">
        <v>8994</v>
      </c>
      <c r="W15" s="181">
        <f t="shared" si="7"/>
        <v>8.4267631103074114E-2</v>
      </c>
      <c r="X15" s="165">
        <f t="shared" si="5"/>
        <v>699</v>
      </c>
      <c r="Y15" s="167">
        <f t="shared" si="1"/>
        <v>4.9525613563652586E-2</v>
      </c>
    </row>
    <row r="16" spans="1:25" x14ac:dyDescent="0.25">
      <c r="A16" s="1"/>
      <c r="B16" s="165" t="s">
        <v>118</v>
      </c>
      <c r="C16" s="166">
        <v>44488</v>
      </c>
      <c r="D16" s="166">
        <v>71340</v>
      </c>
      <c r="E16" s="166">
        <v>129000</v>
      </c>
      <c r="F16" s="166">
        <v>145584</v>
      </c>
      <c r="G16" s="166">
        <v>158873</v>
      </c>
      <c r="H16" s="166">
        <v>152886</v>
      </c>
      <c r="I16" s="181">
        <f t="shared" si="6"/>
        <v>-3.7684187999219465E-2</v>
      </c>
      <c r="J16" s="167">
        <f t="shared" si="2"/>
        <v>1.1430613961312028</v>
      </c>
      <c r="K16" s="166">
        <f t="shared" si="3"/>
        <v>-5987</v>
      </c>
      <c r="L16" s="166">
        <f t="shared" si="4"/>
        <v>81546</v>
      </c>
      <c r="M16" s="167">
        <f t="shared" si="0"/>
        <v>4.2044894528878052E-2</v>
      </c>
      <c r="P16" s="165" t="s">
        <v>118</v>
      </c>
      <c r="Q16" s="166">
        <v>2121</v>
      </c>
      <c r="R16" s="166">
        <v>4330</v>
      </c>
      <c r="S16" s="166">
        <v>5320</v>
      </c>
      <c r="T16" s="166">
        <v>5773</v>
      </c>
      <c r="U16" s="166">
        <v>5644</v>
      </c>
      <c r="V16" s="166">
        <v>6071</v>
      </c>
      <c r="W16" s="181">
        <f t="shared" si="7"/>
        <v>7.5655563430191419E-2</v>
      </c>
      <c r="X16" s="165">
        <f t="shared" si="5"/>
        <v>427</v>
      </c>
      <c r="Y16" s="167">
        <f t="shared" si="1"/>
        <v>3.3430064481313637E-2</v>
      </c>
    </row>
    <row r="17" spans="1:25" x14ac:dyDescent="0.25">
      <c r="A17" s="1"/>
      <c r="B17" s="165" t="s">
        <v>125</v>
      </c>
      <c r="C17" s="166">
        <v>35677</v>
      </c>
      <c r="D17" s="166">
        <v>30042</v>
      </c>
      <c r="E17" s="166">
        <v>119177</v>
      </c>
      <c r="F17" s="166">
        <v>108600</v>
      </c>
      <c r="G17" s="166">
        <v>116652</v>
      </c>
      <c r="H17" s="166">
        <v>107800</v>
      </c>
      <c r="I17" s="181">
        <f t="shared" si="6"/>
        <v>-7.5883825395192561E-2</v>
      </c>
      <c r="J17" s="167">
        <f t="shared" si="2"/>
        <v>2.5883096997536783</v>
      </c>
      <c r="K17" s="166">
        <f t="shared" si="3"/>
        <v>-8852</v>
      </c>
      <c r="L17" s="166">
        <f t="shared" si="4"/>
        <v>77758</v>
      </c>
      <c r="M17" s="167">
        <f t="shared" si="0"/>
        <v>2.9645877517974532E-2</v>
      </c>
      <c r="P17" s="165" t="s">
        <v>125</v>
      </c>
      <c r="Q17" s="166">
        <v>575</v>
      </c>
      <c r="R17" s="166">
        <v>544</v>
      </c>
      <c r="S17" s="166">
        <v>1644</v>
      </c>
      <c r="T17" s="166">
        <v>1750</v>
      </c>
      <c r="U17" s="166">
        <v>1588</v>
      </c>
      <c r="V17" s="166">
        <v>1707</v>
      </c>
      <c r="W17" s="181">
        <f t="shared" si="7"/>
        <v>7.4937027707808523E-2</v>
      </c>
      <c r="X17" s="165">
        <f t="shared" si="5"/>
        <v>119</v>
      </c>
      <c r="Y17" s="167">
        <f t="shared" si="1"/>
        <v>9.399624455543135E-3</v>
      </c>
    </row>
    <row r="18" spans="1:25" x14ac:dyDescent="0.25">
      <c r="A18" s="1"/>
      <c r="B18" s="165" t="s">
        <v>121</v>
      </c>
      <c r="C18" s="166">
        <v>39325</v>
      </c>
      <c r="D18" s="166">
        <v>33270</v>
      </c>
      <c r="E18" s="166">
        <v>95518</v>
      </c>
      <c r="F18" s="166">
        <v>97831</v>
      </c>
      <c r="G18" s="166">
        <v>103939</v>
      </c>
      <c r="H18" s="166">
        <v>93713</v>
      </c>
      <c r="I18" s="181">
        <f t="shared" si="6"/>
        <v>-9.8384629446117478E-2</v>
      </c>
      <c r="J18" s="167">
        <f t="shared" si="2"/>
        <v>1.8167418094379322</v>
      </c>
      <c r="K18" s="166">
        <f t="shared" si="3"/>
        <v>-10226</v>
      </c>
      <c r="L18" s="166">
        <f t="shared" si="4"/>
        <v>60443</v>
      </c>
      <c r="M18" s="167">
        <f t="shared" si="0"/>
        <v>2.5771837846400254E-2</v>
      </c>
      <c r="P18" s="165" t="s">
        <v>121</v>
      </c>
      <c r="Q18" s="166">
        <v>504</v>
      </c>
      <c r="R18" s="166">
        <v>491</v>
      </c>
      <c r="S18" s="166">
        <v>1166</v>
      </c>
      <c r="T18" s="166">
        <v>1194</v>
      </c>
      <c r="U18" s="166">
        <v>1248</v>
      </c>
      <c r="V18" s="166">
        <v>1572</v>
      </c>
      <c r="W18" s="181">
        <f t="shared" si="7"/>
        <v>0.25961538461538458</v>
      </c>
      <c r="X18" s="165">
        <f t="shared" si="5"/>
        <v>324</v>
      </c>
      <c r="Y18" s="167">
        <f t="shared" si="1"/>
        <v>8.656244665561693E-3</v>
      </c>
    </row>
    <row r="19" spans="1:25" x14ac:dyDescent="0.25">
      <c r="A19" s="164" t="s">
        <v>146</v>
      </c>
      <c r="B19" s="165" t="s">
        <v>130</v>
      </c>
      <c r="C19" s="166">
        <v>28470</v>
      </c>
      <c r="D19" s="166">
        <v>2961</v>
      </c>
      <c r="E19" s="166">
        <v>36629</v>
      </c>
      <c r="F19" s="166">
        <v>45110</v>
      </c>
      <c r="G19" s="166">
        <v>40753</v>
      </c>
      <c r="H19" s="166">
        <v>39737</v>
      </c>
      <c r="I19" s="181">
        <f t="shared" si="6"/>
        <v>-2.4930679949942358E-2</v>
      </c>
      <c r="J19" s="167">
        <f t="shared" si="2"/>
        <v>12.420128335021952</v>
      </c>
      <c r="K19" s="166">
        <f t="shared" si="3"/>
        <v>-1016</v>
      </c>
      <c r="L19" s="166">
        <f t="shared" si="4"/>
        <v>36776</v>
      </c>
      <c r="M19" s="167">
        <f t="shared" si="0"/>
        <v>1.0927998468754675E-2</v>
      </c>
      <c r="P19" s="165" t="s">
        <v>130</v>
      </c>
      <c r="Q19" s="166">
        <v>637</v>
      </c>
      <c r="R19" s="166">
        <v>81</v>
      </c>
      <c r="S19" s="166">
        <v>623</v>
      </c>
      <c r="T19" s="166">
        <v>833</v>
      </c>
      <c r="U19" s="166">
        <v>922</v>
      </c>
      <c r="V19" s="166">
        <v>729</v>
      </c>
      <c r="W19" s="181">
        <f t="shared" si="7"/>
        <v>-0.20932754880694138</v>
      </c>
      <c r="X19" s="165">
        <f t="shared" si="5"/>
        <v>-193</v>
      </c>
      <c r="Y19" s="167">
        <f t="shared" si="1"/>
        <v>4.0142508658997924E-3</v>
      </c>
    </row>
    <row r="20" spans="1:25" x14ac:dyDescent="0.25">
      <c r="A20" s="169" t="s">
        <v>147</v>
      </c>
      <c r="B20" s="165" t="s">
        <v>133</v>
      </c>
      <c r="C20" s="166">
        <v>40279</v>
      </c>
      <c r="D20" s="166">
        <v>3022</v>
      </c>
      <c r="E20" s="166">
        <v>27370</v>
      </c>
      <c r="F20" s="166">
        <v>40524</v>
      </c>
      <c r="G20" s="166">
        <v>41335</v>
      </c>
      <c r="H20" s="166">
        <v>33145</v>
      </c>
      <c r="I20" s="181">
        <f t="shared" si="6"/>
        <v>-0.19813717188823032</v>
      </c>
      <c r="J20" s="167">
        <f t="shared" si="2"/>
        <v>9.9679020516214436</v>
      </c>
      <c r="K20" s="166">
        <f t="shared" si="3"/>
        <v>-8190</v>
      </c>
      <c r="L20" s="166">
        <f t="shared" si="4"/>
        <v>30123</v>
      </c>
      <c r="M20" s="167">
        <f t="shared" si="0"/>
        <v>9.1151448082863254E-3</v>
      </c>
      <c r="P20" s="165" t="s">
        <v>133</v>
      </c>
      <c r="Q20" s="166">
        <v>985</v>
      </c>
      <c r="R20" s="166">
        <v>194</v>
      </c>
      <c r="S20" s="166">
        <v>1071</v>
      </c>
      <c r="T20" s="166">
        <v>1527</v>
      </c>
      <c r="U20" s="166">
        <v>1403</v>
      </c>
      <c r="V20" s="166">
        <v>1432</v>
      </c>
      <c r="W20" s="181">
        <f t="shared" si="7"/>
        <v>2.0669992872416332E-2</v>
      </c>
      <c r="X20" s="165">
        <f t="shared" si="5"/>
        <v>29</v>
      </c>
      <c r="Y20" s="167">
        <f t="shared" si="1"/>
        <v>7.8853322907661214E-3</v>
      </c>
    </row>
    <row r="21" spans="1:25" x14ac:dyDescent="0.25">
      <c r="B21" s="170" t="s">
        <v>147</v>
      </c>
      <c r="C21" s="171">
        <f t="shared" ref="C21" si="8">C13-SUM(C14:C20)</f>
        <v>252205</v>
      </c>
      <c r="D21" s="171">
        <f t="shared" ref="D21:E21" si="9">D13-SUM(D14:D20)</f>
        <v>227222</v>
      </c>
      <c r="E21" s="171">
        <f t="shared" si="9"/>
        <v>640951</v>
      </c>
      <c r="F21" s="171">
        <f t="shared" ref="F21:H21" si="10">F13-SUM(F14:F20)</f>
        <v>723164</v>
      </c>
      <c r="G21" s="171">
        <f t="shared" si="10"/>
        <v>795371</v>
      </c>
      <c r="H21" s="171">
        <f t="shared" si="10"/>
        <v>808295</v>
      </c>
      <c r="I21" s="182">
        <f t="shared" si="6"/>
        <v>1.6249020897166178E-2</v>
      </c>
      <c r="J21" s="172">
        <f t="shared" si="2"/>
        <v>2.557291987571626</v>
      </c>
      <c r="K21" s="171">
        <f>H21-G21</f>
        <v>12924</v>
      </c>
      <c r="L21" s="171">
        <f t="shared" si="4"/>
        <v>581073</v>
      </c>
      <c r="M21" s="172">
        <f t="shared" si="0"/>
        <v>0.2222877047160596</v>
      </c>
      <c r="P21" s="170" t="s">
        <v>147</v>
      </c>
      <c r="Q21" s="171">
        <f t="shared" ref="Q21:V21" si="11">Q13-SUM(Q14:Q20)</f>
        <v>17698</v>
      </c>
      <c r="R21" s="171">
        <f t="shared" si="11"/>
        <v>19698</v>
      </c>
      <c r="S21" s="171">
        <f t="shared" si="11"/>
        <v>32535</v>
      </c>
      <c r="T21" s="171">
        <f t="shared" si="11"/>
        <v>33445</v>
      </c>
      <c r="U21" s="171">
        <f t="shared" si="11"/>
        <v>34431</v>
      </c>
      <c r="V21" s="171">
        <f t="shared" si="11"/>
        <v>37831</v>
      </c>
      <c r="W21" s="182">
        <f t="shared" si="7"/>
        <v>9.8748221079840937E-2</v>
      </c>
      <c r="X21" s="170">
        <f>V21-U21</f>
        <v>3400</v>
      </c>
      <c r="Y21" s="172">
        <f t="shared" si="1"/>
        <v>0.20831704322065164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396965</v>
      </c>
      <c r="D23" s="178">
        <v>400181</v>
      </c>
      <c r="E23" s="178">
        <v>1157727</v>
      </c>
      <c r="F23" s="178">
        <v>1246990</v>
      </c>
      <c r="G23" s="178">
        <v>1301111</v>
      </c>
      <c r="H23" s="178">
        <v>1237425</v>
      </c>
      <c r="I23" s="179">
        <f>IFERROR(H23/G23-1,"-")</f>
        <v>-4.8947399568522565E-2</v>
      </c>
      <c r="J23" s="179">
        <f>IFERROR(H23/D23-1,"-")</f>
        <v>2.0921632961085108</v>
      </c>
      <c r="K23" s="178">
        <f>H23-G23</f>
        <v>-63686</v>
      </c>
      <c r="L23" s="178">
        <f>H23-D23</f>
        <v>837244</v>
      </c>
      <c r="M23" s="179">
        <f t="shared" ref="M23:M35" si="12">H23/H$9</f>
        <v>0.34030194793765894</v>
      </c>
    </row>
    <row r="24" spans="1:25" x14ac:dyDescent="0.25">
      <c r="B24" s="161" t="s">
        <v>99</v>
      </c>
      <c r="C24" s="162">
        <v>51841</v>
      </c>
      <c r="D24" s="162">
        <v>181377</v>
      </c>
      <c r="E24" s="162">
        <v>152312</v>
      </c>
      <c r="F24" s="162">
        <v>130902</v>
      </c>
      <c r="G24" s="162">
        <v>116116</v>
      </c>
      <c r="H24" s="162">
        <v>105730</v>
      </c>
      <c r="I24" s="180">
        <f>IFERROR(H24/G24-1,"-")</f>
        <v>-8.9445037720899845E-2</v>
      </c>
      <c r="J24" s="163">
        <f t="shared" ref="J24:J35" si="13">IFERROR(H24/D24-1,"-")</f>
        <v>-0.41707052162071268</v>
      </c>
      <c r="K24" s="162">
        <f t="shared" ref="K24:K34" si="14">H24-G24</f>
        <v>-10386</v>
      </c>
      <c r="L24" s="162">
        <f t="shared" ref="L24:L35" si="15">H24-D24</f>
        <v>-75647</v>
      </c>
      <c r="M24" s="163">
        <f t="shared" si="12"/>
        <v>2.9076610667675765E-2</v>
      </c>
    </row>
    <row r="25" spans="1:25" x14ac:dyDescent="0.25">
      <c r="B25" s="165" t="s">
        <v>105</v>
      </c>
      <c r="C25" s="166">
        <v>27555</v>
      </c>
      <c r="D25" s="166">
        <v>98392</v>
      </c>
      <c r="E25" s="166">
        <v>66043</v>
      </c>
      <c r="F25" s="166">
        <v>56179</v>
      </c>
      <c r="G25" s="166">
        <v>44950</v>
      </c>
      <c r="H25" s="166">
        <v>48883</v>
      </c>
      <c r="I25" s="181">
        <f>IFERROR(H25/G25-1,"-")</f>
        <v>8.7497219132369297E-2</v>
      </c>
      <c r="J25" s="167">
        <f t="shared" si="13"/>
        <v>-0.50318115293926335</v>
      </c>
      <c r="K25" s="166">
        <f t="shared" si="14"/>
        <v>3933</v>
      </c>
      <c r="L25" s="166">
        <f t="shared" si="15"/>
        <v>-49509</v>
      </c>
      <c r="M25" s="167">
        <f t="shared" si="12"/>
        <v>1.3443222919398415E-2</v>
      </c>
    </row>
    <row r="26" spans="1:25" x14ac:dyDescent="0.25">
      <c r="B26" s="165" t="s">
        <v>102</v>
      </c>
      <c r="C26" s="166">
        <v>24286</v>
      </c>
      <c r="D26" s="166">
        <v>82985</v>
      </c>
      <c r="E26" s="166">
        <v>86269</v>
      </c>
      <c r="F26" s="166">
        <v>74723</v>
      </c>
      <c r="G26" s="166">
        <v>71166</v>
      </c>
      <c r="H26" s="166">
        <v>56847</v>
      </c>
      <c r="I26" s="181">
        <f>IFERROR(H26/G26-1,"-")</f>
        <v>-0.20120563190287499</v>
      </c>
      <c r="J26" s="167">
        <f t="shared" si="13"/>
        <v>-0.31497258540700124</v>
      </c>
      <c r="K26" s="166">
        <f t="shared" si="14"/>
        <v>-14319</v>
      </c>
      <c r="L26" s="166">
        <f t="shared" si="15"/>
        <v>-26138</v>
      </c>
      <c r="M26" s="167">
        <f t="shared" si="12"/>
        <v>1.5633387748277348E-2</v>
      </c>
    </row>
    <row r="27" spans="1:25" x14ac:dyDescent="0.25">
      <c r="B27" s="161" t="s">
        <v>109</v>
      </c>
      <c r="C27" s="162">
        <v>345124</v>
      </c>
      <c r="D27" s="162">
        <v>218804</v>
      </c>
      <c r="E27" s="162">
        <v>1005415</v>
      </c>
      <c r="F27" s="162">
        <v>1116088</v>
      </c>
      <c r="G27" s="162">
        <v>1184995</v>
      </c>
      <c r="H27" s="162">
        <v>1131695</v>
      </c>
      <c r="I27" s="180">
        <f>IFERROR(H27/G27-1,"-")</f>
        <v>-4.4979092738787974E-2</v>
      </c>
      <c r="J27" s="163">
        <f t="shared" si="13"/>
        <v>4.1721860660682619</v>
      </c>
      <c r="K27" s="162">
        <f t="shared" si="14"/>
        <v>-53300</v>
      </c>
      <c r="L27" s="162">
        <f t="shared" si="15"/>
        <v>912891</v>
      </c>
      <c r="M27" s="163">
        <f t="shared" si="12"/>
        <v>0.31122533726998319</v>
      </c>
    </row>
    <row r="28" spans="1:25" x14ac:dyDescent="0.25">
      <c r="B28" s="165" t="s">
        <v>112</v>
      </c>
      <c r="C28" s="166">
        <v>152000</v>
      </c>
      <c r="D28" s="166">
        <v>39807</v>
      </c>
      <c r="E28" s="166">
        <v>506626</v>
      </c>
      <c r="F28" s="166">
        <v>576041</v>
      </c>
      <c r="G28" s="166">
        <v>620558</v>
      </c>
      <c r="H28" s="166">
        <v>601016</v>
      </c>
      <c r="I28" s="181">
        <f t="shared" ref="I28:I35" si="16">IFERROR(H28/G28-1,"-")</f>
        <v>-3.1491012927075346E-2</v>
      </c>
      <c r="J28" s="167">
        <f t="shared" si="13"/>
        <v>14.098249051674328</v>
      </c>
      <c r="K28" s="166">
        <f t="shared" si="14"/>
        <v>-19542</v>
      </c>
      <c r="L28" s="166">
        <f t="shared" si="15"/>
        <v>561209</v>
      </c>
      <c r="M28" s="167">
        <f t="shared" si="12"/>
        <v>0.16528429241505549</v>
      </c>
    </row>
    <row r="29" spans="1:25" x14ac:dyDescent="0.25">
      <c r="B29" s="165" t="s">
        <v>115</v>
      </c>
      <c r="C29" s="166">
        <v>44451</v>
      </c>
      <c r="D29" s="166">
        <v>37559</v>
      </c>
      <c r="E29" s="166">
        <v>107997</v>
      </c>
      <c r="F29" s="166">
        <v>117774</v>
      </c>
      <c r="G29" s="166">
        <v>119692</v>
      </c>
      <c r="H29" s="166">
        <v>110929</v>
      </c>
      <c r="I29" s="181">
        <f t="shared" si="16"/>
        <v>-7.321291314373557E-2</v>
      </c>
      <c r="J29" s="167">
        <f t="shared" si="13"/>
        <v>1.953459889773423</v>
      </c>
      <c r="K29" s="166">
        <f t="shared" si="14"/>
        <v>-8763</v>
      </c>
      <c r="L29" s="166">
        <f t="shared" si="15"/>
        <v>73370</v>
      </c>
      <c r="M29" s="167">
        <f t="shared" si="12"/>
        <v>3.0506377988788469E-2</v>
      </c>
    </row>
    <row r="30" spans="1:25" x14ac:dyDescent="0.25">
      <c r="B30" s="165" t="s">
        <v>118</v>
      </c>
      <c r="C30" s="166">
        <v>14938</v>
      </c>
      <c r="D30" s="166">
        <v>25119</v>
      </c>
      <c r="E30" s="166">
        <v>42689</v>
      </c>
      <c r="F30" s="166">
        <v>44366</v>
      </c>
      <c r="G30" s="166">
        <v>41894</v>
      </c>
      <c r="H30" s="166">
        <v>36062</v>
      </c>
      <c r="I30" s="181">
        <f t="shared" si="16"/>
        <v>-0.13920847854107987</v>
      </c>
      <c r="J30" s="167">
        <f t="shared" si="13"/>
        <v>0.43564632350013932</v>
      </c>
      <c r="K30" s="166">
        <f t="shared" si="14"/>
        <v>-5832</v>
      </c>
      <c r="L30" s="166">
        <f t="shared" si="15"/>
        <v>10943</v>
      </c>
      <c r="M30" s="167">
        <f t="shared" si="12"/>
        <v>9.9173435533691789E-3</v>
      </c>
    </row>
    <row r="31" spans="1:25" x14ac:dyDescent="0.25">
      <c r="B31" s="165" t="s">
        <v>125</v>
      </c>
      <c r="C31" s="166">
        <v>14996</v>
      </c>
      <c r="D31" s="166">
        <v>14095</v>
      </c>
      <c r="E31" s="166">
        <v>54410</v>
      </c>
      <c r="F31" s="166">
        <v>48229</v>
      </c>
      <c r="G31" s="166">
        <v>48668</v>
      </c>
      <c r="H31" s="166">
        <v>44900</v>
      </c>
      <c r="I31" s="181">
        <f t="shared" si="16"/>
        <v>-7.7422536368866646E-2</v>
      </c>
      <c r="J31" s="167">
        <f t="shared" si="13"/>
        <v>2.1855267825470026</v>
      </c>
      <c r="K31" s="166">
        <f t="shared" si="14"/>
        <v>-3768</v>
      </c>
      <c r="L31" s="166">
        <f t="shared" si="15"/>
        <v>30805</v>
      </c>
      <c r="M31" s="167">
        <f t="shared" si="12"/>
        <v>1.2347865496818706E-2</v>
      </c>
    </row>
    <row r="32" spans="1:25" x14ac:dyDescent="0.25">
      <c r="B32" s="165" t="s">
        <v>121</v>
      </c>
      <c r="C32" s="166">
        <v>18569</v>
      </c>
      <c r="D32" s="166">
        <v>18773</v>
      </c>
      <c r="E32" s="166">
        <v>55115</v>
      </c>
      <c r="F32" s="166">
        <v>51973</v>
      </c>
      <c r="G32" s="166">
        <v>53658</v>
      </c>
      <c r="H32" s="166">
        <v>49261</v>
      </c>
      <c r="I32" s="181">
        <f t="shared" si="16"/>
        <v>-8.1944910358194512E-2</v>
      </c>
      <c r="J32" s="167">
        <f t="shared" si="13"/>
        <v>1.6240345176583393</v>
      </c>
      <c r="K32" s="166">
        <f t="shared" si="14"/>
        <v>-4397</v>
      </c>
      <c r="L32" s="166">
        <f t="shared" si="15"/>
        <v>30488</v>
      </c>
      <c r="M32" s="167">
        <f t="shared" si="12"/>
        <v>1.3547175996409493E-2</v>
      </c>
    </row>
    <row r="33" spans="2:13" x14ac:dyDescent="0.25">
      <c r="B33" s="165" t="s">
        <v>130</v>
      </c>
      <c r="C33" s="166">
        <v>11528</v>
      </c>
      <c r="D33" s="166">
        <v>514</v>
      </c>
      <c r="E33" s="166">
        <v>14081</v>
      </c>
      <c r="F33" s="166">
        <v>16400</v>
      </c>
      <c r="G33" s="166">
        <v>15469</v>
      </c>
      <c r="H33" s="166">
        <v>14116</v>
      </c>
      <c r="I33" s="181">
        <f t="shared" si="16"/>
        <v>-8.746525308681885E-2</v>
      </c>
      <c r="J33" s="167">
        <f t="shared" si="13"/>
        <v>26.463035019455251</v>
      </c>
      <c r="K33" s="166">
        <f t="shared" si="14"/>
        <v>-1353</v>
      </c>
      <c r="L33" s="166">
        <f t="shared" si="15"/>
        <v>13602</v>
      </c>
      <c r="M33" s="167">
        <f t="shared" si="12"/>
        <v>3.882014907641266E-3</v>
      </c>
    </row>
    <row r="34" spans="2:13" x14ac:dyDescent="0.25">
      <c r="B34" s="165" t="s">
        <v>133</v>
      </c>
      <c r="C34" s="166">
        <v>12830</v>
      </c>
      <c r="D34" s="166">
        <v>481</v>
      </c>
      <c r="E34" s="166">
        <v>8474</v>
      </c>
      <c r="F34" s="166">
        <v>14436</v>
      </c>
      <c r="G34" s="166">
        <v>13798</v>
      </c>
      <c r="H34" s="166">
        <v>11112</v>
      </c>
      <c r="I34" s="181">
        <f t="shared" si="16"/>
        <v>-0.1946658936077692</v>
      </c>
      <c r="J34" s="167">
        <f t="shared" si="13"/>
        <v>22.101871101871101</v>
      </c>
      <c r="K34" s="166">
        <f t="shared" si="14"/>
        <v>-2686</v>
      </c>
      <c r="L34" s="166">
        <f t="shared" si="15"/>
        <v>10631</v>
      </c>
      <c r="M34" s="167">
        <f t="shared" si="12"/>
        <v>3.0558904543574491E-3</v>
      </c>
    </row>
    <row r="35" spans="2:13" x14ac:dyDescent="0.25">
      <c r="B35" s="170" t="s">
        <v>147</v>
      </c>
      <c r="C35" s="171">
        <f t="shared" ref="C35" si="17">C27-SUM(C28:C34)</f>
        <v>75812</v>
      </c>
      <c r="D35" s="171">
        <f t="shared" ref="D35:E35" si="18">D27-SUM(D28:D34)</f>
        <v>82456</v>
      </c>
      <c r="E35" s="171">
        <f t="shared" si="18"/>
        <v>216023</v>
      </c>
      <c r="F35" s="171">
        <f t="shared" ref="F35:H35" si="19">F27-SUM(F28:F34)</f>
        <v>246869</v>
      </c>
      <c r="G35" s="171">
        <f t="shared" si="19"/>
        <v>271258</v>
      </c>
      <c r="H35" s="171">
        <f t="shared" si="19"/>
        <v>264299</v>
      </c>
      <c r="I35" s="182">
        <f t="shared" si="16"/>
        <v>-2.5654542907490252E-2</v>
      </c>
      <c r="J35" s="172">
        <f t="shared" si="13"/>
        <v>2.205333753759581</v>
      </c>
      <c r="K35" s="171">
        <f>H35-G35</f>
        <v>-6959</v>
      </c>
      <c r="L35" s="171">
        <f t="shared" si="15"/>
        <v>181843</v>
      </c>
      <c r="M35" s="172">
        <f t="shared" si="12"/>
        <v>7.2684376457543137E-2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280080</v>
      </c>
      <c r="D37" s="178">
        <v>176500</v>
      </c>
      <c r="E37" s="178">
        <v>810745</v>
      </c>
      <c r="F37" s="178">
        <v>867527</v>
      </c>
      <c r="G37" s="178">
        <v>922227</v>
      </c>
      <c r="H37" s="178">
        <v>945846</v>
      </c>
      <c r="I37" s="179">
        <f>IFERROR(H37/G37-1,"-")</f>
        <v>2.5610831172802273E-2</v>
      </c>
      <c r="J37" s="179">
        <f>IFERROR(H37/D37-1,"-")</f>
        <v>4.3589008498583572</v>
      </c>
      <c r="K37" s="178">
        <f>H37-G37</f>
        <v>23619</v>
      </c>
      <c r="L37" s="178">
        <f>H37-D37</f>
        <v>769346</v>
      </c>
      <c r="M37" s="179">
        <f t="shared" ref="M37:M49" si="20">H37/H$9</f>
        <v>0.26011534941434267</v>
      </c>
    </row>
    <row r="38" spans="2:13" x14ac:dyDescent="0.25">
      <c r="B38" s="161" t="s">
        <v>99</v>
      </c>
      <c r="C38" s="162">
        <v>27117</v>
      </c>
      <c r="D38" s="162">
        <v>53696</v>
      </c>
      <c r="E38" s="162">
        <v>89466</v>
      </c>
      <c r="F38" s="162">
        <v>83652</v>
      </c>
      <c r="G38" s="162">
        <v>80352</v>
      </c>
      <c r="H38" s="162">
        <v>81062</v>
      </c>
      <c r="I38" s="180">
        <f>IFERROR(H38/G38-1,"-")</f>
        <v>8.8361210673038038E-3</v>
      </c>
      <c r="J38" s="163">
        <f t="shared" ref="J38:J49" si="21">IFERROR(H38/D38-1,"-")</f>
        <v>0.5096469010727056</v>
      </c>
      <c r="K38" s="162">
        <f t="shared" ref="K38:K48" si="22">H38-G38</f>
        <v>710</v>
      </c>
      <c r="L38" s="162">
        <f t="shared" ref="L38:L49" si="23">H38-D38</f>
        <v>27366</v>
      </c>
      <c r="M38" s="163">
        <f t="shared" si="20"/>
        <v>2.2292709864211981E-2</v>
      </c>
    </row>
    <row r="39" spans="2:13" x14ac:dyDescent="0.25">
      <c r="B39" s="165" t="s">
        <v>105</v>
      </c>
      <c r="C39" s="166">
        <v>12043</v>
      </c>
      <c r="D39" s="166">
        <v>33031</v>
      </c>
      <c r="E39" s="166">
        <v>37477</v>
      </c>
      <c r="F39" s="166">
        <v>37381</v>
      </c>
      <c r="G39" s="166">
        <v>36773</v>
      </c>
      <c r="H39" s="166">
        <v>35294</v>
      </c>
      <c r="I39" s="181">
        <f>IFERROR(H39/G39-1,"-")</f>
        <v>-4.0219726429717495E-2</v>
      </c>
      <c r="J39" s="167">
        <f t="shared" si="21"/>
        <v>6.8511398383336974E-2</v>
      </c>
      <c r="K39" s="166">
        <f t="shared" si="22"/>
        <v>-1479</v>
      </c>
      <c r="L39" s="166">
        <f t="shared" si="23"/>
        <v>2263</v>
      </c>
      <c r="M39" s="167">
        <f t="shared" si="20"/>
        <v>9.7061373016641295E-3</v>
      </c>
    </row>
    <row r="40" spans="2:13" x14ac:dyDescent="0.25">
      <c r="B40" s="165" t="s">
        <v>102</v>
      </c>
      <c r="C40" s="166">
        <v>15074</v>
      </c>
      <c r="D40" s="166">
        <v>20665</v>
      </c>
      <c r="E40" s="166">
        <v>51989</v>
      </c>
      <c r="F40" s="166">
        <v>46271</v>
      </c>
      <c r="G40" s="166">
        <v>43579</v>
      </c>
      <c r="H40" s="166">
        <v>45768</v>
      </c>
      <c r="I40" s="181">
        <f>IFERROR(H40/G40-1,"-")</f>
        <v>5.0230615663507727E-2</v>
      </c>
      <c r="J40" s="167">
        <f t="shared" si="21"/>
        <v>1.214759254778611</v>
      </c>
      <c r="K40" s="166">
        <f t="shared" si="22"/>
        <v>2189</v>
      </c>
      <c r="L40" s="166">
        <f t="shared" si="23"/>
        <v>25103</v>
      </c>
      <c r="M40" s="167">
        <f t="shared" si="20"/>
        <v>1.2586572562547851E-2</v>
      </c>
    </row>
    <row r="41" spans="2:13" x14ac:dyDescent="0.25">
      <c r="B41" s="161" t="s">
        <v>109</v>
      </c>
      <c r="C41" s="162">
        <v>252963</v>
      </c>
      <c r="D41" s="162">
        <v>122804</v>
      </c>
      <c r="E41" s="162">
        <v>721279</v>
      </c>
      <c r="F41" s="162">
        <v>783875</v>
      </c>
      <c r="G41" s="162">
        <v>841875</v>
      </c>
      <c r="H41" s="162">
        <v>864784</v>
      </c>
      <c r="I41" s="180">
        <f>IFERROR(H41/G41-1,"-")</f>
        <v>2.7211878247958454E-2</v>
      </c>
      <c r="J41" s="163">
        <f t="shared" si="21"/>
        <v>6.041985603074818</v>
      </c>
      <c r="K41" s="162">
        <f t="shared" si="22"/>
        <v>22909</v>
      </c>
      <c r="L41" s="162">
        <f t="shared" si="23"/>
        <v>741980</v>
      </c>
      <c r="M41" s="163">
        <f t="shared" si="20"/>
        <v>0.23782263955013069</v>
      </c>
    </row>
    <row r="42" spans="2:13" x14ac:dyDescent="0.25">
      <c r="B42" s="165" t="s">
        <v>112</v>
      </c>
      <c r="C42" s="166">
        <v>112269</v>
      </c>
      <c r="D42" s="166">
        <v>21654</v>
      </c>
      <c r="E42" s="166">
        <v>372000</v>
      </c>
      <c r="F42" s="166">
        <v>414624</v>
      </c>
      <c r="G42" s="166">
        <v>456197</v>
      </c>
      <c r="H42" s="166">
        <v>463627</v>
      </c>
      <c r="I42" s="181">
        <f t="shared" ref="I42:I49" si="24">IFERROR(H42/G42-1,"-")</f>
        <v>1.628682345565613E-2</v>
      </c>
      <c r="J42" s="167">
        <f t="shared" si="21"/>
        <v>20.4106862473446</v>
      </c>
      <c r="K42" s="166">
        <f t="shared" si="22"/>
        <v>7430</v>
      </c>
      <c r="L42" s="166">
        <f t="shared" si="23"/>
        <v>441973</v>
      </c>
      <c r="M42" s="167">
        <f t="shared" si="20"/>
        <v>0.12750119903549145</v>
      </c>
    </row>
    <row r="43" spans="2:13" x14ac:dyDescent="0.25">
      <c r="B43" s="165" t="s">
        <v>115</v>
      </c>
      <c r="C43" s="166">
        <v>12836</v>
      </c>
      <c r="D43" s="166">
        <v>6585</v>
      </c>
      <c r="E43" s="166">
        <v>23718</v>
      </c>
      <c r="F43" s="166">
        <v>28477</v>
      </c>
      <c r="G43" s="166">
        <v>27922</v>
      </c>
      <c r="H43" s="166">
        <v>30591</v>
      </c>
      <c r="I43" s="181">
        <f t="shared" si="24"/>
        <v>9.5587708616861278E-2</v>
      </c>
      <c r="J43" s="167">
        <f t="shared" si="21"/>
        <v>3.6455580865603645</v>
      </c>
      <c r="K43" s="166">
        <f t="shared" si="22"/>
        <v>2669</v>
      </c>
      <c r="L43" s="166">
        <f t="shared" si="23"/>
        <v>24006</v>
      </c>
      <c r="M43" s="167">
        <f t="shared" si="20"/>
        <v>8.412774018110936E-3</v>
      </c>
    </row>
    <row r="44" spans="2:13" x14ac:dyDescent="0.25">
      <c r="B44" s="165" t="s">
        <v>118</v>
      </c>
      <c r="C44" s="166">
        <v>6753</v>
      </c>
      <c r="D44" s="166">
        <v>11303</v>
      </c>
      <c r="E44" s="166">
        <v>18022</v>
      </c>
      <c r="F44" s="166">
        <v>19870</v>
      </c>
      <c r="G44" s="166">
        <v>20175</v>
      </c>
      <c r="H44" s="166">
        <v>21786</v>
      </c>
      <c r="I44" s="181">
        <f t="shared" si="24"/>
        <v>7.9851301115241746E-2</v>
      </c>
      <c r="J44" s="167">
        <f t="shared" si="21"/>
        <v>0.92745288861364239</v>
      </c>
      <c r="K44" s="166">
        <f t="shared" si="22"/>
        <v>1611</v>
      </c>
      <c r="L44" s="166">
        <f t="shared" si="23"/>
        <v>10483</v>
      </c>
      <c r="M44" s="167">
        <f t="shared" si="20"/>
        <v>5.9913273432893616E-3</v>
      </c>
    </row>
    <row r="45" spans="2:13" x14ac:dyDescent="0.25">
      <c r="B45" s="165" t="s">
        <v>125</v>
      </c>
      <c r="C45" s="166">
        <v>11942</v>
      </c>
      <c r="D45" s="166">
        <v>10059</v>
      </c>
      <c r="E45" s="166">
        <v>40266</v>
      </c>
      <c r="F45" s="166">
        <v>36322</v>
      </c>
      <c r="G45" s="166">
        <v>38855</v>
      </c>
      <c r="H45" s="166">
        <v>35726</v>
      </c>
      <c r="I45" s="181">
        <f t="shared" si="24"/>
        <v>-8.0530176296486955E-2</v>
      </c>
      <c r="J45" s="167">
        <f t="shared" si="21"/>
        <v>2.5516452927726414</v>
      </c>
      <c r="K45" s="166">
        <f t="shared" si="22"/>
        <v>-3129</v>
      </c>
      <c r="L45" s="166">
        <f t="shared" si="23"/>
        <v>25667</v>
      </c>
      <c r="M45" s="167">
        <f t="shared" si="20"/>
        <v>9.8249408182482199E-3</v>
      </c>
    </row>
    <row r="46" spans="2:13" x14ac:dyDescent="0.25">
      <c r="B46" s="165" t="s">
        <v>121</v>
      </c>
      <c r="C46" s="166">
        <v>10520</v>
      </c>
      <c r="D46" s="166">
        <v>6905</v>
      </c>
      <c r="E46" s="166">
        <v>24068</v>
      </c>
      <c r="F46" s="166">
        <v>28121</v>
      </c>
      <c r="G46" s="166">
        <v>29784</v>
      </c>
      <c r="H46" s="166">
        <v>25885</v>
      </c>
      <c r="I46" s="181">
        <f t="shared" si="24"/>
        <v>-0.13090921300026859</v>
      </c>
      <c r="J46" s="167">
        <f t="shared" si="21"/>
        <v>2.7487328023171615</v>
      </c>
      <c r="K46" s="166">
        <f t="shared" si="22"/>
        <v>-3899</v>
      </c>
      <c r="L46" s="166">
        <f t="shared" si="23"/>
        <v>18980</v>
      </c>
      <c r="M46" s="167">
        <f t="shared" si="20"/>
        <v>7.1185857101370197E-3</v>
      </c>
    </row>
    <row r="47" spans="2:13" x14ac:dyDescent="0.25">
      <c r="B47" s="165" t="s">
        <v>130</v>
      </c>
      <c r="C47" s="166">
        <v>9596</v>
      </c>
      <c r="D47" s="166">
        <v>1779</v>
      </c>
      <c r="E47" s="166">
        <v>13881</v>
      </c>
      <c r="F47" s="166">
        <v>15316</v>
      </c>
      <c r="G47" s="166">
        <v>13979</v>
      </c>
      <c r="H47" s="166">
        <v>14415</v>
      </c>
      <c r="I47" s="181">
        <f t="shared" si="24"/>
        <v>3.118964160526505E-2</v>
      </c>
      <c r="J47" s="167">
        <f t="shared" si="21"/>
        <v>7.1028667790893767</v>
      </c>
      <c r="K47" s="166">
        <f t="shared" si="22"/>
        <v>436</v>
      </c>
      <c r="L47" s="166">
        <f t="shared" si="23"/>
        <v>12636</v>
      </c>
      <c r="M47" s="167">
        <f t="shared" si="20"/>
        <v>3.9642423415733102E-3</v>
      </c>
    </row>
    <row r="48" spans="2:13" x14ac:dyDescent="0.25">
      <c r="B48" s="165" t="s">
        <v>133</v>
      </c>
      <c r="C48" s="166">
        <v>15389</v>
      </c>
      <c r="D48" s="166">
        <v>1654</v>
      </c>
      <c r="E48" s="166">
        <v>11670</v>
      </c>
      <c r="F48" s="166">
        <v>14758</v>
      </c>
      <c r="G48" s="166">
        <v>14943</v>
      </c>
      <c r="H48" s="166">
        <v>11716</v>
      </c>
      <c r="I48" s="181">
        <f t="shared" si="24"/>
        <v>-0.21595395837515896</v>
      </c>
      <c r="J48" s="167">
        <f t="shared" si="21"/>
        <v>6.0834340991535667</v>
      </c>
      <c r="K48" s="166">
        <f t="shared" si="22"/>
        <v>-3227</v>
      </c>
      <c r="L48" s="166">
        <f t="shared" si="23"/>
        <v>10062</v>
      </c>
      <c r="M48" s="167">
        <f t="shared" si="20"/>
        <v>3.2219953710629834E-3</v>
      </c>
    </row>
    <row r="49" spans="2:13" x14ac:dyDescent="0.25">
      <c r="B49" s="170" t="s">
        <v>147</v>
      </c>
      <c r="C49" s="171">
        <f t="shared" ref="C49" si="25">C41-SUM(C42:C48)</f>
        <v>73658</v>
      </c>
      <c r="D49" s="171">
        <f t="shared" ref="D49:E49" si="26">D41-SUM(D42:D48)</f>
        <v>62865</v>
      </c>
      <c r="E49" s="171">
        <f t="shared" si="26"/>
        <v>217654</v>
      </c>
      <c r="F49" s="171">
        <f t="shared" ref="F49:H49" si="27">F41-SUM(F42:F48)</f>
        <v>226387</v>
      </c>
      <c r="G49" s="171">
        <f t="shared" si="27"/>
        <v>240020</v>
      </c>
      <c r="H49" s="171">
        <f t="shared" si="27"/>
        <v>261038</v>
      </c>
      <c r="I49" s="182">
        <f t="shared" si="24"/>
        <v>8.7567702691442317E-2</v>
      </c>
      <c r="J49" s="172">
        <f t="shared" si="21"/>
        <v>3.1523582279487794</v>
      </c>
      <c r="K49" s="171">
        <f>H49-G49</f>
        <v>21018</v>
      </c>
      <c r="L49" s="171">
        <f t="shared" si="23"/>
        <v>198173</v>
      </c>
      <c r="M49" s="172">
        <f t="shared" si="20"/>
        <v>7.1787574912217406E-2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11125</v>
      </c>
      <c r="D51" s="178">
        <v>9212</v>
      </c>
      <c r="E51" s="178">
        <v>22508</v>
      </c>
      <c r="F51" s="178">
        <v>33326</v>
      </c>
      <c r="G51" s="178">
        <v>28900</v>
      </c>
      <c r="H51" s="178">
        <v>27983</v>
      </c>
      <c r="I51" s="179">
        <f>IFERROR(H51/G51-1,"-")</f>
        <v>-3.1730103806228427E-2</v>
      </c>
      <c r="J51" s="179">
        <f>IFERROR(H51/D51-1,"-")</f>
        <v>2.0376682587928787</v>
      </c>
      <c r="K51" s="178">
        <f>H51-G51</f>
        <v>-917</v>
      </c>
      <c r="L51" s="178">
        <f>H51-D51</f>
        <v>18771</v>
      </c>
      <c r="M51" s="179">
        <f t="shared" ref="M51:M63" si="28">H51/H$9</f>
        <v>7.6955527883625354E-3</v>
      </c>
    </row>
    <row r="52" spans="2:13" x14ac:dyDescent="0.25">
      <c r="B52" s="161" t="s">
        <v>99</v>
      </c>
      <c r="C52" s="162">
        <v>2013</v>
      </c>
      <c r="D52" s="162">
        <v>3305</v>
      </c>
      <c r="E52" s="162">
        <v>3711</v>
      </c>
      <c r="F52" s="162">
        <v>14682</v>
      </c>
      <c r="G52" s="162">
        <v>7864</v>
      </c>
      <c r="H52" s="162">
        <v>5738</v>
      </c>
      <c r="I52" s="180">
        <f>IFERROR(H52/G52-1,"-")</f>
        <v>-0.27034587995930826</v>
      </c>
      <c r="J52" s="163">
        <f t="shared" ref="J52:J63" si="29">IFERROR(H52/D52-1,"-")</f>
        <v>0.7361573373676249</v>
      </c>
      <c r="K52" s="162">
        <f t="shared" ref="K52:K62" si="30">H52-G52</f>
        <v>-2126</v>
      </c>
      <c r="L52" s="162">
        <f t="shared" ref="L52:L63" si="31">H52-D52</f>
        <v>2433</v>
      </c>
      <c r="M52" s="163">
        <f t="shared" si="28"/>
        <v>1.5779967087025777E-3</v>
      </c>
    </row>
    <row r="53" spans="2:13" x14ac:dyDescent="0.25">
      <c r="B53" s="165" t="s">
        <v>105</v>
      </c>
      <c r="C53" s="166">
        <v>1428</v>
      </c>
      <c r="D53" s="166">
        <v>1671</v>
      </c>
      <c r="E53" s="166">
        <v>1903</v>
      </c>
      <c r="F53" s="166">
        <v>10896</v>
      </c>
      <c r="G53" s="166">
        <v>5262</v>
      </c>
      <c r="H53" s="166">
        <v>3313</v>
      </c>
      <c r="I53" s="181">
        <f>IFERROR(H53/G53-1,"-")</f>
        <v>-0.37039148612694794</v>
      </c>
      <c r="J53" s="167">
        <f t="shared" si="29"/>
        <v>0.98264512268102933</v>
      </c>
      <c r="K53" s="166">
        <f t="shared" si="30"/>
        <v>-1949</v>
      </c>
      <c r="L53" s="166">
        <f t="shared" si="31"/>
        <v>1642</v>
      </c>
      <c r="M53" s="167">
        <f t="shared" si="28"/>
        <v>9.1110196861827108E-4</v>
      </c>
    </row>
    <row r="54" spans="2:13" x14ac:dyDescent="0.25">
      <c r="B54" s="165" t="s">
        <v>102</v>
      </c>
      <c r="C54" s="166">
        <v>585</v>
      </c>
      <c r="D54" s="166">
        <v>1634</v>
      </c>
      <c r="E54" s="166">
        <v>1808</v>
      </c>
      <c r="F54" s="166">
        <v>3786</v>
      </c>
      <c r="G54" s="166">
        <v>2602</v>
      </c>
      <c r="H54" s="166">
        <v>2425</v>
      </c>
      <c r="I54" s="181">
        <f>IFERROR(H54/G54-1,"-")</f>
        <v>-6.8024596464258291E-2</v>
      </c>
      <c r="J54" s="167">
        <f t="shared" si="29"/>
        <v>0.48408812729498174</v>
      </c>
      <c r="K54" s="166">
        <f t="shared" si="30"/>
        <v>-177</v>
      </c>
      <c r="L54" s="166">
        <f t="shared" si="31"/>
        <v>791</v>
      </c>
      <c r="M54" s="167">
        <f t="shared" si="28"/>
        <v>6.6689474008430646E-4</v>
      </c>
    </row>
    <row r="55" spans="2:13" x14ac:dyDescent="0.25">
      <c r="B55" s="161" t="s">
        <v>109</v>
      </c>
      <c r="C55" s="162">
        <v>9112</v>
      </c>
      <c r="D55" s="162">
        <v>5907</v>
      </c>
      <c r="E55" s="162">
        <v>18797</v>
      </c>
      <c r="F55" s="162">
        <v>18644</v>
      </c>
      <c r="G55" s="162">
        <v>21036</v>
      </c>
      <c r="H55" s="162">
        <v>22245</v>
      </c>
      <c r="I55" s="180">
        <f>IFERROR(H55/G55-1,"-")</f>
        <v>5.7472903593839053E-2</v>
      </c>
      <c r="J55" s="163">
        <f t="shared" si="29"/>
        <v>2.7658710005078722</v>
      </c>
      <c r="K55" s="162">
        <f t="shared" si="30"/>
        <v>1209</v>
      </c>
      <c r="L55" s="162">
        <f t="shared" si="31"/>
        <v>16338</v>
      </c>
      <c r="M55" s="163">
        <f t="shared" si="28"/>
        <v>6.117556079659958E-3</v>
      </c>
    </row>
    <row r="56" spans="2:13" x14ac:dyDescent="0.25">
      <c r="B56" s="165" t="s">
        <v>112</v>
      </c>
      <c r="C56" s="166">
        <v>2911</v>
      </c>
      <c r="D56" s="166">
        <v>419</v>
      </c>
      <c r="E56" s="166">
        <v>6815</v>
      </c>
      <c r="F56" s="166">
        <v>5863</v>
      </c>
      <c r="G56" s="166">
        <v>7366</v>
      </c>
      <c r="H56" s="166">
        <v>7974</v>
      </c>
      <c r="I56" s="181">
        <f t="shared" ref="I56:I63" si="32">IFERROR(H56/G56-1,"-")</f>
        <v>8.2541406462123268E-2</v>
      </c>
      <c r="J56" s="167">
        <f t="shared" si="29"/>
        <v>18.031026252983292</v>
      </c>
      <c r="K56" s="166">
        <f t="shared" si="30"/>
        <v>608</v>
      </c>
      <c r="L56" s="166">
        <f t="shared" si="31"/>
        <v>7555</v>
      </c>
      <c r="M56" s="167">
        <f t="shared" si="28"/>
        <v>2.1929149102813445E-3</v>
      </c>
    </row>
    <row r="57" spans="2:13" x14ac:dyDescent="0.25">
      <c r="B57" s="165" t="s">
        <v>115</v>
      </c>
      <c r="C57" s="166">
        <v>2290</v>
      </c>
      <c r="D57" s="166">
        <v>2004</v>
      </c>
      <c r="E57" s="166">
        <v>4238</v>
      </c>
      <c r="F57" s="166">
        <v>3220</v>
      </c>
      <c r="G57" s="166">
        <v>4162</v>
      </c>
      <c r="H57" s="166">
        <v>4295</v>
      </c>
      <c r="I57" s="181">
        <f t="shared" si="32"/>
        <v>3.1955790485343583E-2</v>
      </c>
      <c r="J57" s="167">
        <f t="shared" si="29"/>
        <v>1.1432135728542914</v>
      </c>
      <c r="K57" s="166">
        <f t="shared" si="30"/>
        <v>133</v>
      </c>
      <c r="L57" s="166">
        <f t="shared" si="31"/>
        <v>2291</v>
      </c>
      <c r="M57" s="167">
        <f t="shared" si="28"/>
        <v>1.1811599623348852E-3</v>
      </c>
    </row>
    <row r="58" spans="2:13" x14ac:dyDescent="0.25">
      <c r="B58" s="165" t="s">
        <v>118</v>
      </c>
      <c r="C58" s="166">
        <v>484</v>
      </c>
      <c r="D58" s="166">
        <v>935</v>
      </c>
      <c r="E58" s="166">
        <v>1532</v>
      </c>
      <c r="F58" s="166">
        <v>1948</v>
      </c>
      <c r="G58" s="166">
        <v>1518</v>
      </c>
      <c r="H58" s="166">
        <v>1683</v>
      </c>
      <c r="I58" s="181">
        <f t="shared" si="32"/>
        <v>0.10869565217391308</v>
      </c>
      <c r="J58" s="167">
        <f t="shared" si="29"/>
        <v>0.8</v>
      </c>
      <c r="K58" s="166">
        <f t="shared" si="30"/>
        <v>165</v>
      </c>
      <c r="L58" s="166">
        <f t="shared" si="31"/>
        <v>748</v>
      </c>
      <c r="M58" s="167">
        <f t="shared" si="28"/>
        <v>4.6283870002552076E-4</v>
      </c>
    </row>
    <row r="59" spans="2:13" x14ac:dyDescent="0.25">
      <c r="B59" s="165" t="s">
        <v>125</v>
      </c>
      <c r="C59" s="166">
        <v>243</v>
      </c>
      <c r="D59" s="166">
        <v>148</v>
      </c>
      <c r="E59" s="166">
        <v>558</v>
      </c>
      <c r="F59" s="166">
        <v>425</v>
      </c>
      <c r="G59" s="166">
        <v>694</v>
      </c>
      <c r="H59" s="166">
        <v>683</v>
      </c>
      <c r="I59" s="181">
        <f t="shared" si="32"/>
        <v>-1.5850144092218965E-2</v>
      </c>
      <c r="J59" s="167">
        <f t="shared" si="29"/>
        <v>3.6148648648648649</v>
      </c>
      <c r="K59" s="166">
        <f t="shared" si="30"/>
        <v>-11</v>
      </c>
      <c r="L59" s="166">
        <f t="shared" si="31"/>
        <v>535</v>
      </c>
      <c r="M59" s="167">
        <f t="shared" si="28"/>
        <v>1.8783055978456963E-4</v>
      </c>
    </row>
    <row r="60" spans="2:13" x14ac:dyDescent="0.25">
      <c r="B60" s="165" t="s">
        <v>121</v>
      </c>
      <c r="C60" s="166">
        <v>203</v>
      </c>
      <c r="D60" s="166">
        <v>198</v>
      </c>
      <c r="E60" s="166">
        <v>484</v>
      </c>
      <c r="F60" s="166">
        <v>455</v>
      </c>
      <c r="G60" s="166">
        <v>439</v>
      </c>
      <c r="H60" s="166">
        <v>570</v>
      </c>
      <c r="I60" s="181">
        <f t="shared" si="32"/>
        <v>0.29840546697038728</v>
      </c>
      <c r="J60" s="167">
        <f t="shared" si="29"/>
        <v>1.8787878787878789</v>
      </c>
      <c r="K60" s="166">
        <f t="shared" si="30"/>
        <v>131</v>
      </c>
      <c r="L60" s="166">
        <f t="shared" si="31"/>
        <v>372</v>
      </c>
      <c r="M60" s="167">
        <f t="shared" si="28"/>
        <v>1.5675463993734216E-4</v>
      </c>
    </row>
    <row r="61" spans="2:13" x14ac:dyDescent="0.25">
      <c r="B61" s="165" t="s">
        <v>130</v>
      </c>
      <c r="C61" s="166">
        <v>136</v>
      </c>
      <c r="D61" s="166">
        <v>42</v>
      </c>
      <c r="E61" s="166">
        <v>62</v>
      </c>
      <c r="F61" s="166">
        <v>161</v>
      </c>
      <c r="G61" s="166">
        <v>92</v>
      </c>
      <c r="H61" s="166">
        <v>174</v>
      </c>
      <c r="I61" s="181">
        <f t="shared" si="32"/>
        <v>0.89130434782608692</v>
      </c>
      <c r="J61" s="167">
        <f t="shared" si="29"/>
        <v>3.1428571428571432</v>
      </c>
      <c r="K61" s="166">
        <f t="shared" si="30"/>
        <v>82</v>
      </c>
      <c r="L61" s="166">
        <f t="shared" si="31"/>
        <v>132</v>
      </c>
      <c r="M61" s="167">
        <f t="shared" si="28"/>
        <v>4.78514164019255E-5</v>
      </c>
    </row>
    <row r="62" spans="2:13" x14ac:dyDescent="0.25">
      <c r="B62" s="165" t="s">
        <v>133</v>
      </c>
      <c r="C62" s="166">
        <v>201</v>
      </c>
      <c r="D62" s="166">
        <v>21</v>
      </c>
      <c r="E62" s="166">
        <v>97</v>
      </c>
      <c r="F62" s="166">
        <v>140</v>
      </c>
      <c r="G62" s="166">
        <v>92</v>
      </c>
      <c r="H62" s="166">
        <v>420</v>
      </c>
      <c r="I62" s="181">
        <f t="shared" si="32"/>
        <v>3.5652173913043477</v>
      </c>
      <c r="J62" s="167">
        <f t="shared" si="29"/>
        <v>19</v>
      </c>
      <c r="K62" s="166">
        <f t="shared" si="30"/>
        <v>328</v>
      </c>
      <c r="L62" s="166">
        <f t="shared" si="31"/>
        <v>399</v>
      </c>
      <c r="M62" s="167">
        <f t="shared" si="28"/>
        <v>1.1550341890119948E-4</v>
      </c>
    </row>
    <row r="63" spans="2:13" x14ac:dyDescent="0.25">
      <c r="B63" s="170" t="s">
        <v>147</v>
      </c>
      <c r="C63" s="171">
        <f t="shared" ref="C63" si="33">C55-SUM(C56:C62)</f>
        <v>2644</v>
      </c>
      <c r="D63" s="171">
        <f t="shared" ref="D63:E63" si="34">D55-SUM(D56:D62)</f>
        <v>2140</v>
      </c>
      <c r="E63" s="171">
        <f t="shared" si="34"/>
        <v>5011</v>
      </c>
      <c r="F63" s="171">
        <f t="shared" ref="F63:H63" si="35">F55-SUM(F56:F62)</f>
        <v>6432</v>
      </c>
      <c r="G63" s="171">
        <f t="shared" si="35"/>
        <v>6673</v>
      </c>
      <c r="H63" s="171">
        <f t="shared" si="35"/>
        <v>6446</v>
      </c>
      <c r="I63" s="182">
        <f t="shared" si="32"/>
        <v>-3.4017683200959103E-2</v>
      </c>
      <c r="J63" s="172">
        <f t="shared" si="29"/>
        <v>2.0121495327102803</v>
      </c>
      <c r="K63" s="171">
        <f>H63-G63</f>
        <v>-227</v>
      </c>
      <c r="L63" s="171">
        <f t="shared" si="31"/>
        <v>4306</v>
      </c>
      <c r="M63" s="172">
        <f t="shared" si="28"/>
        <v>1.772702471993171E-3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30708</v>
      </c>
      <c r="D65" s="178">
        <v>25824</v>
      </c>
      <c r="E65" s="178">
        <v>106797</v>
      </c>
      <c r="F65" s="178">
        <v>121209</v>
      </c>
      <c r="G65" s="178">
        <v>158757</v>
      </c>
      <c r="H65" s="178">
        <v>128099</v>
      </c>
      <c r="I65" s="179">
        <f>IFERROR(H65/G65-1,"-")</f>
        <v>-0.19311274463488226</v>
      </c>
      <c r="J65" s="179">
        <f>IFERROR(H65/D65-1,"-")</f>
        <v>3.9604631350681538</v>
      </c>
      <c r="K65" s="178">
        <f>H65-G65</f>
        <v>-30658</v>
      </c>
      <c r="L65" s="178">
        <f>H65-D65</f>
        <v>102275</v>
      </c>
      <c r="M65" s="179">
        <f t="shared" ref="M65:M77" si="36">H65/H$9</f>
        <v>3.5228267756725599E-2</v>
      </c>
    </row>
    <row r="66" spans="2:13" x14ac:dyDescent="0.25">
      <c r="B66" s="161" t="s">
        <v>99</v>
      </c>
      <c r="C66" s="162">
        <v>11442</v>
      </c>
      <c r="D66" s="162">
        <v>14930</v>
      </c>
      <c r="E66" s="162">
        <v>28193</v>
      </c>
      <c r="F66" s="162">
        <v>30315</v>
      </c>
      <c r="G66" s="162">
        <v>41744</v>
      </c>
      <c r="H66" s="162">
        <v>30368</v>
      </c>
      <c r="I66" s="180">
        <f>IFERROR(H66/G66-1,"-")</f>
        <v>-0.27251820620927558</v>
      </c>
      <c r="J66" s="163">
        <f t="shared" ref="J66:J77" si="37">IFERROR(H66/D66-1,"-")</f>
        <v>1.0340254521098458</v>
      </c>
      <c r="K66" s="162">
        <f t="shared" ref="K66:K76" si="38">H66-G66</f>
        <v>-11376</v>
      </c>
      <c r="L66" s="162">
        <f t="shared" ref="L66:L77" si="39">H66-D66</f>
        <v>15438</v>
      </c>
      <c r="M66" s="163">
        <f t="shared" si="36"/>
        <v>8.3514472028372033E-3</v>
      </c>
    </row>
    <row r="67" spans="2:13" x14ac:dyDescent="0.25">
      <c r="B67" s="165" t="s">
        <v>105</v>
      </c>
      <c r="C67" s="166">
        <v>4088</v>
      </c>
      <c r="D67" s="166">
        <v>13586</v>
      </c>
      <c r="E67" s="166">
        <v>22489</v>
      </c>
      <c r="F67" s="166">
        <v>21168</v>
      </c>
      <c r="G67" s="166">
        <v>25818</v>
      </c>
      <c r="H67" s="166">
        <v>11205</v>
      </c>
      <c r="I67" s="181">
        <f>IFERROR(H67/G67-1,"-")</f>
        <v>-0.56600046479200561</v>
      </c>
      <c r="J67" s="167">
        <f t="shared" si="37"/>
        <v>-0.17525393787722654</v>
      </c>
      <c r="K67" s="166">
        <f t="shared" si="38"/>
        <v>-14613</v>
      </c>
      <c r="L67" s="166">
        <f t="shared" si="39"/>
        <v>-2381</v>
      </c>
      <c r="M67" s="167">
        <f t="shared" si="36"/>
        <v>3.0814662113998574E-3</v>
      </c>
    </row>
    <row r="68" spans="2:13" x14ac:dyDescent="0.25">
      <c r="B68" s="165" t="s">
        <v>102</v>
      </c>
      <c r="C68" s="166">
        <v>7354</v>
      </c>
      <c r="D68" s="166">
        <v>1344</v>
      </c>
      <c r="E68" s="166">
        <v>5704</v>
      </c>
      <c r="F68" s="166">
        <v>9147</v>
      </c>
      <c r="G68" s="166">
        <v>15926</v>
      </c>
      <c r="H68" s="166">
        <v>19163</v>
      </c>
      <c r="I68" s="181">
        <f>IFERROR(H68/G68-1,"-")</f>
        <v>0.20325254301142781</v>
      </c>
      <c r="J68" s="167">
        <f t="shared" si="37"/>
        <v>13.258184523809524</v>
      </c>
      <c r="K68" s="166">
        <f t="shared" si="38"/>
        <v>3237</v>
      </c>
      <c r="L68" s="166">
        <f t="shared" si="39"/>
        <v>17819</v>
      </c>
      <c r="M68" s="167">
        <f t="shared" si="36"/>
        <v>5.2699809914373468E-3</v>
      </c>
    </row>
    <row r="69" spans="2:13" x14ac:dyDescent="0.25">
      <c r="B69" s="161" t="s">
        <v>109</v>
      </c>
      <c r="C69" s="162">
        <v>19266</v>
      </c>
      <c r="D69" s="162">
        <v>10894</v>
      </c>
      <c r="E69" s="162">
        <v>78604</v>
      </c>
      <c r="F69" s="162">
        <v>90894</v>
      </c>
      <c r="G69" s="162">
        <v>117013</v>
      </c>
      <c r="H69" s="162">
        <v>97731</v>
      </c>
      <c r="I69" s="180">
        <f>IFERROR(H69/G69-1,"-")</f>
        <v>-0.16478510934682467</v>
      </c>
      <c r="J69" s="163">
        <f t="shared" si="37"/>
        <v>7.9710850009179364</v>
      </c>
      <c r="K69" s="162">
        <f t="shared" si="38"/>
        <v>-19282</v>
      </c>
      <c r="L69" s="162">
        <f t="shared" si="39"/>
        <v>86837</v>
      </c>
      <c r="M69" s="163">
        <f t="shared" si="36"/>
        <v>2.6876820553888396E-2</v>
      </c>
    </row>
    <row r="70" spans="2:13" x14ac:dyDescent="0.25">
      <c r="B70" s="165" t="s">
        <v>112</v>
      </c>
      <c r="C70" s="166">
        <v>7375</v>
      </c>
      <c r="D70" s="166">
        <v>965</v>
      </c>
      <c r="E70" s="166">
        <v>37469</v>
      </c>
      <c r="F70" s="166">
        <v>34371</v>
      </c>
      <c r="G70" s="166">
        <v>51125</v>
      </c>
      <c r="H70" s="166">
        <v>50691</v>
      </c>
      <c r="I70" s="181">
        <f t="shared" ref="I70:I77" si="40">IFERROR(H70/G70-1,"-")</f>
        <v>-8.488997555012201E-3</v>
      </c>
      <c r="J70" s="167">
        <f t="shared" si="37"/>
        <v>51.529533678756479</v>
      </c>
      <c r="K70" s="166">
        <f t="shared" si="38"/>
        <v>-434</v>
      </c>
      <c r="L70" s="166">
        <f t="shared" si="39"/>
        <v>49726</v>
      </c>
      <c r="M70" s="167">
        <f t="shared" si="36"/>
        <v>1.3940437636954054E-2</v>
      </c>
    </row>
    <row r="71" spans="2:13" x14ac:dyDescent="0.25">
      <c r="B71" s="165" t="s">
        <v>115</v>
      </c>
      <c r="C71" s="166">
        <v>2348</v>
      </c>
      <c r="D71" s="166">
        <v>1349</v>
      </c>
      <c r="E71" s="166">
        <v>5739</v>
      </c>
      <c r="F71" s="166">
        <v>6410</v>
      </c>
      <c r="G71" s="166">
        <v>6559</v>
      </c>
      <c r="H71" s="166">
        <v>6671</v>
      </c>
      <c r="I71" s="181">
        <f t="shared" si="40"/>
        <v>1.7075773745997891E-2</v>
      </c>
      <c r="J71" s="167">
        <f t="shared" si="37"/>
        <v>3.9451445515196442</v>
      </c>
      <c r="K71" s="166">
        <f t="shared" si="38"/>
        <v>112</v>
      </c>
      <c r="L71" s="166">
        <f t="shared" si="39"/>
        <v>5322</v>
      </c>
      <c r="M71" s="167">
        <f t="shared" si="36"/>
        <v>1.834579303547385E-3</v>
      </c>
    </row>
    <row r="72" spans="2:13" x14ac:dyDescent="0.25">
      <c r="B72" s="165" t="s">
        <v>118</v>
      </c>
      <c r="C72" s="166">
        <v>2495</v>
      </c>
      <c r="D72" s="166">
        <v>2333</v>
      </c>
      <c r="E72" s="166">
        <v>9871</v>
      </c>
      <c r="F72" s="166">
        <v>10557</v>
      </c>
      <c r="G72" s="166">
        <v>12892</v>
      </c>
      <c r="H72" s="166">
        <v>6991</v>
      </c>
      <c r="I72" s="181">
        <f t="shared" si="40"/>
        <v>-0.45772572137759848</v>
      </c>
      <c r="J72" s="167">
        <f t="shared" si="37"/>
        <v>1.9965709387055295</v>
      </c>
      <c r="K72" s="166">
        <f t="shared" si="38"/>
        <v>-5901</v>
      </c>
      <c r="L72" s="166">
        <f t="shared" si="39"/>
        <v>4658</v>
      </c>
      <c r="M72" s="167">
        <f t="shared" si="36"/>
        <v>1.9225819084244893E-3</v>
      </c>
    </row>
    <row r="73" spans="2:13" x14ac:dyDescent="0.25">
      <c r="B73" s="165" t="s">
        <v>125</v>
      </c>
      <c r="C73" s="166">
        <v>258</v>
      </c>
      <c r="D73" s="166">
        <v>584</v>
      </c>
      <c r="E73" s="166">
        <v>2050</v>
      </c>
      <c r="F73" s="166">
        <v>2578</v>
      </c>
      <c r="G73" s="166">
        <v>4233</v>
      </c>
      <c r="H73" s="166">
        <v>3517</v>
      </c>
      <c r="I73" s="181">
        <f t="shared" si="40"/>
        <v>-0.16914717694306636</v>
      </c>
      <c r="J73" s="167">
        <f t="shared" si="37"/>
        <v>5.022260273972603</v>
      </c>
      <c r="K73" s="166">
        <f t="shared" si="38"/>
        <v>-716</v>
      </c>
      <c r="L73" s="166">
        <f t="shared" si="39"/>
        <v>2933</v>
      </c>
      <c r="M73" s="167">
        <f t="shared" si="36"/>
        <v>9.6720362922742519E-4</v>
      </c>
    </row>
    <row r="74" spans="2:13" x14ac:dyDescent="0.25">
      <c r="B74" s="165" t="s">
        <v>121</v>
      </c>
      <c r="C74" s="166">
        <v>622</v>
      </c>
      <c r="D74" s="166">
        <v>688</v>
      </c>
      <c r="E74" s="166">
        <v>2043</v>
      </c>
      <c r="F74" s="166">
        <v>2155</v>
      </c>
      <c r="G74" s="166">
        <v>2874</v>
      </c>
      <c r="H74" s="166">
        <v>1905</v>
      </c>
      <c r="I74" s="181">
        <f t="shared" si="40"/>
        <v>-0.33716075156576197</v>
      </c>
      <c r="J74" s="167">
        <f t="shared" si="37"/>
        <v>1.7688953488372094</v>
      </c>
      <c r="K74" s="166">
        <f t="shared" si="38"/>
        <v>-969</v>
      </c>
      <c r="L74" s="166">
        <f t="shared" si="39"/>
        <v>1217</v>
      </c>
      <c r="M74" s="167">
        <f t="shared" si="36"/>
        <v>5.2389050715901189E-4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1055</v>
      </c>
      <c r="F75" s="166">
        <v>3235</v>
      </c>
      <c r="G75" s="166">
        <v>2216</v>
      </c>
      <c r="H75" s="166">
        <v>1548</v>
      </c>
      <c r="I75" s="181">
        <f t="shared" si="40"/>
        <v>-0.30144404332129959</v>
      </c>
      <c r="J75" s="167">
        <f t="shared" si="37"/>
        <v>1547</v>
      </c>
      <c r="K75" s="166">
        <f t="shared" si="38"/>
        <v>-668</v>
      </c>
      <c r="L75" s="166">
        <f t="shared" si="39"/>
        <v>1547</v>
      </c>
      <c r="M75" s="167">
        <f t="shared" si="36"/>
        <v>4.2571260109299235E-4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435</v>
      </c>
      <c r="F76" s="166">
        <v>972</v>
      </c>
      <c r="G76" s="166">
        <v>1641</v>
      </c>
      <c r="H76" s="166">
        <v>1907</v>
      </c>
      <c r="I76" s="181">
        <f t="shared" si="40"/>
        <v>0.16209628275441812</v>
      </c>
      <c r="J76" s="167" t="str">
        <f t="shared" si="37"/>
        <v>-</v>
      </c>
      <c r="K76" s="166">
        <f t="shared" si="38"/>
        <v>266</v>
      </c>
      <c r="L76" s="166">
        <f t="shared" si="39"/>
        <v>1907</v>
      </c>
      <c r="M76" s="167">
        <f t="shared" si="36"/>
        <v>5.2444052343949383E-4</v>
      </c>
    </row>
    <row r="77" spans="2:13" x14ac:dyDescent="0.25">
      <c r="B77" s="170" t="s">
        <v>147</v>
      </c>
      <c r="C77" s="171">
        <f t="shared" ref="C77" si="41">C69-SUM(C70:C76)</f>
        <v>4716</v>
      </c>
      <c r="D77" s="171">
        <f t="shared" ref="D77:E77" si="42">D69-SUM(D70:D76)</f>
        <v>4974</v>
      </c>
      <c r="E77" s="171">
        <f t="shared" si="42"/>
        <v>19942</v>
      </c>
      <c r="F77" s="171">
        <f t="shared" ref="F77:H77" si="43">F69-SUM(F70:F76)</f>
        <v>30616</v>
      </c>
      <c r="G77" s="171">
        <f t="shared" si="43"/>
        <v>35473</v>
      </c>
      <c r="H77" s="171">
        <f t="shared" si="43"/>
        <v>24501</v>
      </c>
      <c r="I77" s="182">
        <f t="shared" si="40"/>
        <v>-0.30930566910044255</v>
      </c>
      <c r="J77" s="172">
        <f t="shared" si="37"/>
        <v>3.9258142340168876</v>
      </c>
      <c r="K77" s="171">
        <f>H77-G77</f>
        <v>-10972</v>
      </c>
      <c r="L77" s="171">
        <f t="shared" si="39"/>
        <v>19527</v>
      </c>
      <c r="M77" s="172">
        <f t="shared" si="36"/>
        <v>6.737974444043544E-3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163947</v>
      </c>
      <c r="D79" s="178">
        <v>161693</v>
      </c>
      <c r="E79" s="178">
        <v>461029</v>
      </c>
      <c r="F79" s="178">
        <v>526478</v>
      </c>
      <c r="G79" s="178">
        <v>613713</v>
      </c>
      <c r="H79" s="178">
        <v>632703</v>
      </c>
      <c r="I79" s="179">
        <f>IFERROR(H79/G79-1,"-")</f>
        <v>3.0942802254473989E-2</v>
      </c>
      <c r="J79" s="179">
        <f>IFERROR(H79/D79-1,"-")</f>
        <v>2.912989430587595</v>
      </c>
      <c r="K79" s="178">
        <f>H79-G79</f>
        <v>18990</v>
      </c>
      <c r="L79" s="178">
        <f>H79-D79</f>
        <v>471010</v>
      </c>
      <c r="M79" s="179">
        <f t="shared" ref="M79:M91" si="44">H79/H$9</f>
        <v>0.17399847535487051</v>
      </c>
    </row>
    <row r="80" spans="2:13" x14ac:dyDescent="0.25">
      <c r="B80" s="161" t="s">
        <v>99</v>
      </c>
      <c r="C80" s="162">
        <v>61574</v>
      </c>
      <c r="D80" s="162">
        <v>99731</v>
      </c>
      <c r="E80" s="162">
        <v>234682</v>
      </c>
      <c r="F80" s="162">
        <v>242862</v>
      </c>
      <c r="G80" s="162">
        <v>271228</v>
      </c>
      <c r="H80" s="162">
        <v>283233</v>
      </c>
      <c r="I80" s="180">
        <f>IFERROR(H80/G80-1,"-")</f>
        <v>4.4261654401462902E-2</v>
      </c>
      <c r="J80" s="163">
        <f t="shared" ref="J80:J91" si="45">IFERROR(H80/D80-1,"-")</f>
        <v>1.839969518003429</v>
      </c>
      <c r="K80" s="162">
        <f t="shared" ref="K80:K90" si="46">H80-G80</f>
        <v>12005</v>
      </c>
      <c r="L80" s="162">
        <f t="shared" ref="L80:L91" si="47">H80-D80</f>
        <v>183502</v>
      </c>
      <c r="M80" s="163">
        <f t="shared" si="44"/>
        <v>7.7891380584865305E-2</v>
      </c>
    </row>
    <row r="81" spans="2:13" x14ac:dyDescent="0.25">
      <c r="B81" s="165" t="s">
        <v>105</v>
      </c>
      <c r="C81" s="166">
        <v>12883</v>
      </c>
      <c r="D81" s="166">
        <v>37457</v>
      </c>
      <c r="E81" s="166">
        <v>68204</v>
      </c>
      <c r="F81" s="166">
        <v>64895</v>
      </c>
      <c r="G81" s="166">
        <v>78411</v>
      </c>
      <c r="H81" s="166">
        <v>70574</v>
      </c>
      <c r="I81" s="181">
        <f>IFERROR(H81/G81-1,"-")</f>
        <v>-9.9947711418040819E-2</v>
      </c>
      <c r="J81" s="167">
        <f t="shared" si="45"/>
        <v>0.88413380676509057</v>
      </c>
      <c r="K81" s="166">
        <f t="shared" si="46"/>
        <v>-7837</v>
      </c>
      <c r="L81" s="166">
        <f t="shared" si="47"/>
        <v>33117</v>
      </c>
      <c r="M81" s="167">
        <f t="shared" si="44"/>
        <v>1.9408424489364886E-2</v>
      </c>
    </row>
    <row r="82" spans="2:13" x14ac:dyDescent="0.25">
      <c r="B82" s="165" t="s">
        <v>102</v>
      </c>
      <c r="C82" s="166">
        <v>48691</v>
      </c>
      <c r="D82" s="166">
        <v>62274</v>
      </c>
      <c r="E82" s="166">
        <v>166478</v>
      </c>
      <c r="F82" s="166">
        <v>177967</v>
      </c>
      <c r="G82" s="166">
        <v>192817</v>
      </c>
      <c r="H82" s="166">
        <v>212659</v>
      </c>
      <c r="I82" s="181">
        <f>IFERROR(H82/G82-1,"-")</f>
        <v>0.10290586410949243</v>
      </c>
      <c r="J82" s="167">
        <f t="shared" si="45"/>
        <v>2.4148922503773647</v>
      </c>
      <c r="K82" s="166">
        <f t="shared" si="46"/>
        <v>19842</v>
      </c>
      <c r="L82" s="166">
        <f t="shared" si="47"/>
        <v>150385</v>
      </c>
      <c r="M82" s="167">
        <f t="shared" si="44"/>
        <v>5.848295609550043E-2</v>
      </c>
    </row>
    <row r="83" spans="2:13" x14ac:dyDescent="0.25">
      <c r="B83" s="161" t="s">
        <v>109</v>
      </c>
      <c r="C83" s="162">
        <v>102373</v>
      </c>
      <c r="D83" s="162">
        <v>61962</v>
      </c>
      <c r="E83" s="162">
        <v>226347</v>
      </c>
      <c r="F83" s="162">
        <v>283616</v>
      </c>
      <c r="G83" s="162">
        <v>342485</v>
      </c>
      <c r="H83" s="162">
        <v>349470</v>
      </c>
      <c r="I83" s="180">
        <f>IFERROR(H83/G83-1,"-")</f>
        <v>2.0395053797976459E-2</v>
      </c>
      <c r="J83" s="163">
        <f t="shared" si="45"/>
        <v>4.6400697201510601</v>
      </c>
      <c r="K83" s="162">
        <f t="shared" si="46"/>
        <v>6985</v>
      </c>
      <c r="L83" s="162">
        <f t="shared" si="47"/>
        <v>287508</v>
      </c>
      <c r="M83" s="163">
        <f t="shared" si="44"/>
        <v>9.6107094770005189E-2</v>
      </c>
    </row>
    <row r="84" spans="2:13" x14ac:dyDescent="0.25">
      <c r="B84" s="165" t="s">
        <v>112</v>
      </c>
      <c r="C84" s="166">
        <v>17442</v>
      </c>
      <c r="D84" s="166">
        <v>4270</v>
      </c>
      <c r="E84" s="166">
        <v>45054</v>
      </c>
      <c r="F84" s="166">
        <v>57864</v>
      </c>
      <c r="G84" s="166">
        <v>71321</v>
      </c>
      <c r="H84" s="166">
        <v>75508</v>
      </c>
      <c r="I84" s="181">
        <f t="shared" ref="I84:I91" si="48">IFERROR(H84/G84-1,"-")</f>
        <v>5.8706411856255469E-2</v>
      </c>
      <c r="J84" s="167">
        <f t="shared" si="45"/>
        <v>16.683372365339579</v>
      </c>
      <c r="K84" s="166">
        <f t="shared" si="46"/>
        <v>4187</v>
      </c>
      <c r="L84" s="166">
        <f t="shared" si="47"/>
        <v>71238</v>
      </c>
      <c r="M84" s="167">
        <f t="shared" si="44"/>
        <v>2.0765314653313736E-2</v>
      </c>
    </row>
    <row r="85" spans="2:13" x14ac:dyDescent="0.25">
      <c r="B85" s="165" t="s">
        <v>115</v>
      </c>
      <c r="C85" s="166">
        <v>34998</v>
      </c>
      <c r="D85" s="166">
        <v>14243</v>
      </c>
      <c r="E85" s="166">
        <v>67837</v>
      </c>
      <c r="F85" s="166">
        <v>79143</v>
      </c>
      <c r="G85" s="166">
        <v>88911</v>
      </c>
      <c r="H85" s="166">
        <v>88759</v>
      </c>
      <c r="I85" s="181">
        <f t="shared" si="48"/>
        <v>-1.7095747432825936E-3</v>
      </c>
      <c r="J85" s="167">
        <f t="shared" si="45"/>
        <v>5.2317629712841391</v>
      </c>
      <c r="K85" s="166">
        <f t="shared" si="46"/>
        <v>-152</v>
      </c>
      <c r="L85" s="166">
        <f t="shared" si="47"/>
        <v>74516</v>
      </c>
      <c r="M85" s="167">
        <f t="shared" si="44"/>
        <v>2.440944751964658E-2</v>
      </c>
    </row>
    <row r="86" spans="2:13" x14ac:dyDescent="0.25">
      <c r="B86" s="165" t="s">
        <v>118</v>
      </c>
      <c r="C86" s="166">
        <v>6451</v>
      </c>
      <c r="D86" s="166">
        <v>10152</v>
      </c>
      <c r="E86" s="166">
        <v>20055</v>
      </c>
      <c r="F86" s="166">
        <v>26793</v>
      </c>
      <c r="G86" s="166">
        <v>39758</v>
      </c>
      <c r="H86" s="166">
        <v>39939</v>
      </c>
      <c r="I86" s="181">
        <f t="shared" si="48"/>
        <v>4.5525428844508387E-3</v>
      </c>
      <c r="J86" s="167">
        <f t="shared" si="45"/>
        <v>2.9341016548463359</v>
      </c>
      <c r="K86" s="166">
        <f t="shared" si="46"/>
        <v>181</v>
      </c>
      <c r="L86" s="166">
        <f t="shared" si="47"/>
        <v>29787</v>
      </c>
      <c r="M86" s="167">
        <f t="shared" si="44"/>
        <v>1.0983550113083346E-2</v>
      </c>
    </row>
    <row r="87" spans="2:13" x14ac:dyDescent="0.25">
      <c r="B87" s="165" t="s">
        <v>125</v>
      </c>
      <c r="C87" s="166">
        <v>1664</v>
      </c>
      <c r="D87" s="166">
        <v>1909</v>
      </c>
      <c r="E87" s="166">
        <v>7040</v>
      </c>
      <c r="F87" s="166">
        <v>7547</v>
      </c>
      <c r="G87" s="166">
        <v>11797</v>
      </c>
      <c r="H87" s="166">
        <v>10497</v>
      </c>
      <c r="I87" s="181">
        <f t="shared" si="48"/>
        <v>-0.11019750784097648</v>
      </c>
      <c r="J87" s="167">
        <f t="shared" si="45"/>
        <v>4.4986904138292303</v>
      </c>
      <c r="K87" s="166">
        <f t="shared" si="46"/>
        <v>-1300</v>
      </c>
      <c r="L87" s="166">
        <f t="shared" si="47"/>
        <v>8588</v>
      </c>
      <c r="M87" s="167">
        <f t="shared" si="44"/>
        <v>2.886760448109264E-3</v>
      </c>
    </row>
    <row r="88" spans="2:13" x14ac:dyDescent="0.25">
      <c r="B88" s="165" t="s">
        <v>121</v>
      </c>
      <c r="C88" s="166">
        <v>1327</v>
      </c>
      <c r="D88" s="166">
        <v>1726</v>
      </c>
      <c r="E88" s="166">
        <v>3778</v>
      </c>
      <c r="F88" s="166">
        <v>4403</v>
      </c>
      <c r="G88" s="166">
        <v>5652</v>
      </c>
      <c r="H88" s="166">
        <v>5789</v>
      </c>
      <c r="I88" s="181">
        <f t="shared" si="48"/>
        <v>2.4239207360226445E-2</v>
      </c>
      <c r="J88" s="167">
        <f t="shared" si="45"/>
        <v>2.353997682502897</v>
      </c>
      <c r="K88" s="166">
        <f t="shared" si="46"/>
        <v>137</v>
      </c>
      <c r="L88" s="166">
        <f t="shared" si="47"/>
        <v>4063</v>
      </c>
      <c r="M88" s="167">
        <f t="shared" si="44"/>
        <v>1.592022123854866E-3</v>
      </c>
    </row>
    <row r="89" spans="2:13" x14ac:dyDescent="0.25">
      <c r="B89" s="165" t="s">
        <v>130</v>
      </c>
      <c r="C89" s="166">
        <v>3004</v>
      </c>
      <c r="D89" s="166">
        <v>373</v>
      </c>
      <c r="E89" s="166">
        <v>4015</v>
      </c>
      <c r="F89" s="166">
        <v>5521</v>
      </c>
      <c r="G89" s="166">
        <v>4693</v>
      </c>
      <c r="H89" s="166">
        <v>5104</v>
      </c>
      <c r="I89" s="181">
        <f t="shared" si="48"/>
        <v>8.7577242701896374E-2</v>
      </c>
      <c r="J89" s="167">
        <f t="shared" si="45"/>
        <v>12.683646112600536</v>
      </c>
      <c r="K89" s="166">
        <f t="shared" si="46"/>
        <v>411</v>
      </c>
      <c r="L89" s="166">
        <f t="shared" si="47"/>
        <v>4731</v>
      </c>
      <c r="M89" s="167">
        <f t="shared" si="44"/>
        <v>1.4036415477898146E-3</v>
      </c>
    </row>
    <row r="90" spans="2:13" x14ac:dyDescent="0.25">
      <c r="B90" s="165" t="s">
        <v>133</v>
      </c>
      <c r="C90" s="166">
        <v>4659</v>
      </c>
      <c r="D90" s="166">
        <v>471</v>
      </c>
      <c r="E90" s="166">
        <v>3472</v>
      </c>
      <c r="F90" s="166">
        <v>5869</v>
      </c>
      <c r="G90" s="166">
        <v>6070</v>
      </c>
      <c r="H90" s="166">
        <v>4156</v>
      </c>
      <c r="I90" s="181">
        <f t="shared" si="48"/>
        <v>-0.31532125205930805</v>
      </c>
      <c r="J90" s="167">
        <f t="shared" si="45"/>
        <v>7.8237791932059455</v>
      </c>
      <c r="K90" s="166">
        <f t="shared" si="46"/>
        <v>-1914</v>
      </c>
      <c r="L90" s="166">
        <f t="shared" si="47"/>
        <v>3685</v>
      </c>
      <c r="M90" s="167">
        <f t="shared" si="44"/>
        <v>1.1429338308413929E-3</v>
      </c>
    </row>
    <row r="91" spans="2:13" x14ac:dyDescent="0.25">
      <c r="B91" s="170" t="s">
        <v>147</v>
      </c>
      <c r="C91" s="171">
        <f t="shared" ref="C91" si="49">C83-SUM(C84:C90)</f>
        <v>32828</v>
      </c>
      <c r="D91" s="171">
        <f t="shared" ref="D91:E91" si="50">D83-SUM(D84:D90)</f>
        <v>28818</v>
      </c>
      <c r="E91" s="171">
        <f t="shared" si="50"/>
        <v>75096</v>
      </c>
      <c r="F91" s="171">
        <f t="shared" ref="F91:H91" si="51">F83-SUM(F84:F90)</f>
        <v>96476</v>
      </c>
      <c r="G91" s="171">
        <f t="shared" si="51"/>
        <v>114283</v>
      </c>
      <c r="H91" s="171">
        <f t="shared" si="51"/>
        <v>119718</v>
      </c>
      <c r="I91" s="182">
        <f t="shared" si="48"/>
        <v>4.7557379487762841E-2</v>
      </c>
      <c r="J91" s="172">
        <f t="shared" si="45"/>
        <v>3.1542785758900687</v>
      </c>
      <c r="K91" s="171">
        <f>H91-G91</f>
        <v>5435</v>
      </c>
      <c r="L91" s="171">
        <f t="shared" si="47"/>
        <v>90900</v>
      </c>
      <c r="M91" s="172">
        <f t="shared" si="44"/>
        <v>3.2923424533366184E-2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15531</v>
      </c>
      <c r="D93" s="178">
        <v>17159</v>
      </c>
      <c r="E93" s="178">
        <v>32878</v>
      </c>
      <c r="F93" s="178">
        <v>39668</v>
      </c>
      <c r="G93" s="178">
        <v>36690</v>
      </c>
      <c r="H93" s="178">
        <v>36026</v>
      </c>
      <c r="I93" s="179">
        <f>IFERROR(H93/G93-1,"-")</f>
        <v>-1.8097574270918515E-2</v>
      </c>
      <c r="J93" s="179">
        <f>IFERROR(H93/D93-1,"-")</f>
        <v>1.0995396002098023</v>
      </c>
      <c r="K93" s="178">
        <f>H93-G93</f>
        <v>-664</v>
      </c>
      <c r="L93" s="178">
        <f>H93-D93</f>
        <v>18867</v>
      </c>
      <c r="M93" s="179">
        <f t="shared" ref="M93:M105" si="52">H93/H$9</f>
        <v>9.9074432603205049E-3</v>
      </c>
    </row>
    <row r="94" spans="2:13" x14ac:dyDescent="0.25">
      <c r="B94" s="161" t="s">
        <v>99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3">
        <f t="shared" ref="J94:J105" si="53">IFERROR(H94/D94-1,"-")</f>
        <v>1.0304035378662246</v>
      </c>
      <c r="K94" s="162">
        <f t="shared" ref="K94:K104" si="54">H94-G94</f>
        <v>-23</v>
      </c>
      <c r="L94" s="162">
        <f t="shared" ref="L94:L105" si="55">H94-D94</f>
        <v>11184</v>
      </c>
      <c r="M94" s="163">
        <f t="shared" si="52"/>
        <v>6.0606293946300809E-3</v>
      </c>
    </row>
    <row r="95" spans="2:13" x14ac:dyDescent="0.25">
      <c r="B95" s="165" t="s">
        <v>105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7">
        <f t="shared" si="53"/>
        <v>0.41784548422198031</v>
      </c>
      <c r="K95" s="166">
        <f t="shared" si="54"/>
        <v>1362</v>
      </c>
      <c r="L95" s="166">
        <f t="shared" si="55"/>
        <v>2304</v>
      </c>
      <c r="M95" s="167">
        <f t="shared" si="52"/>
        <v>2.1500136404037562E-3</v>
      </c>
    </row>
    <row r="96" spans="2:13" x14ac:dyDescent="0.25">
      <c r="B96" s="165" t="s">
        <v>102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7">
        <f t="shared" si="53"/>
        <v>1.6629213483146068</v>
      </c>
      <c r="K96" s="166">
        <f t="shared" si="54"/>
        <v>-1385</v>
      </c>
      <c r="L96" s="166">
        <f t="shared" si="55"/>
        <v>8880</v>
      </c>
      <c r="M96" s="167">
        <f t="shared" si="52"/>
        <v>3.9106157542263247E-3</v>
      </c>
    </row>
    <row r="97" spans="2:13" x14ac:dyDescent="0.25">
      <c r="B97" s="161" t="s">
        <v>109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3">
        <f t="shared" si="53"/>
        <v>1.2185567010309279</v>
      </c>
      <c r="K97" s="162">
        <f t="shared" si="54"/>
        <v>-641</v>
      </c>
      <c r="L97" s="162">
        <f t="shared" si="55"/>
        <v>7683</v>
      </c>
      <c r="M97" s="163">
        <f t="shared" si="52"/>
        <v>3.8468138656904244E-3</v>
      </c>
    </row>
    <row r="98" spans="2:13" x14ac:dyDescent="0.25">
      <c r="B98" s="165" t="s">
        <v>112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56">IFERROR(H98/G98-1,"-")</f>
        <v>-0.16768723504474803</v>
      </c>
      <c r="J98" s="167">
        <f t="shared" si="53"/>
        <v>5.4725274725274726</v>
      </c>
      <c r="K98" s="166">
        <f t="shared" si="54"/>
        <v>-356</v>
      </c>
      <c r="L98" s="166">
        <f t="shared" si="55"/>
        <v>1494</v>
      </c>
      <c r="M98" s="167">
        <f t="shared" si="52"/>
        <v>4.8593938380576068E-4</v>
      </c>
    </row>
    <row r="99" spans="2:13" x14ac:dyDescent="0.25">
      <c r="B99" s="165" t="s">
        <v>115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56"/>
        <v>-0.11557788944723613</v>
      </c>
      <c r="J99" s="167">
        <f t="shared" si="53"/>
        <v>1.5091649694501017</v>
      </c>
      <c r="K99" s="166">
        <f t="shared" si="54"/>
        <v>-322</v>
      </c>
      <c r="L99" s="166">
        <f t="shared" si="55"/>
        <v>1482</v>
      </c>
      <c r="M99" s="167">
        <f t="shared" si="52"/>
        <v>6.7762005755370354E-4</v>
      </c>
    </row>
    <row r="100" spans="2:13" x14ac:dyDescent="0.25">
      <c r="B100" s="165" t="s">
        <v>118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56"/>
        <v>-2.9615384615384599E-2</v>
      </c>
      <c r="J100" s="167">
        <f t="shared" si="53"/>
        <v>1.6109544905356321E-2</v>
      </c>
      <c r="K100" s="166">
        <f t="shared" si="54"/>
        <v>-77</v>
      </c>
      <c r="L100" s="166">
        <f t="shared" si="55"/>
        <v>40</v>
      </c>
      <c r="M100" s="167">
        <f t="shared" si="52"/>
        <v>6.9384553782791969E-4</v>
      </c>
    </row>
    <row r="101" spans="2:13" x14ac:dyDescent="0.25">
      <c r="B101" s="165" t="s">
        <v>125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56"/>
        <v>-3.7313432835820892E-2</v>
      </c>
      <c r="J101" s="167">
        <f t="shared" si="53"/>
        <v>4.2439024390243905</v>
      </c>
      <c r="K101" s="166">
        <f t="shared" si="54"/>
        <v>-25</v>
      </c>
      <c r="L101" s="166">
        <f t="shared" si="55"/>
        <v>522</v>
      </c>
      <c r="M101" s="167">
        <f t="shared" si="52"/>
        <v>1.7738025045541347E-4</v>
      </c>
    </row>
    <row r="102" spans="2:13" x14ac:dyDescent="0.25">
      <c r="B102" s="165" t="s">
        <v>121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56"/>
        <v>-6.3545150501672198E-2</v>
      </c>
      <c r="J102" s="167">
        <f t="shared" si="53"/>
        <v>1.3728813559322033</v>
      </c>
      <c r="K102" s="166">
        <f t="shared" si="54"/>
        <v>-38</v>
      </c>
      <c r="L102" s="166">
        <f t="shared" si="55"/>
        <v>324</v>
      </c>
      <c r="M102" s="167">
        <f t="shared" si="52"/>
        <v>1.5400455853493264E-4</v>
      </c>
    </row>
    <row r="103" spans="2:13" x14ac:dyDescent="0.25">
      <c r="B103" s="165" t="s">
        <v>130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56"/>
        <v>-6.0606060606060552E-2</v>
      </c>
      <c r="J103" s="167">
        <f t="shared" si="53"/>
        <v>7.1578947368421044</v>
      </c>
      <c r="K103" s="166">
        <f t="shared" si="54"/>
        <v>-10</v>
      </c>
      <c r="L103" s="166">
        <f t="shared" si="55"/>
        <v>136</v>
      </c>
      <c r="M103" s="167">
        <f t="shared" si="52"/>
        <v>4.2626261737347428E-5</v>
      </c>
    </row>
    <row r="104" spans="2:13" x14ac:dyDescent="0.25">
      <c r="B104" s="165" t="s">
        <v>133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56"/>
        <v>-0.4375</v>
      </c>
      <c r="J104" s="167">
        <f t="shared" si="53"/>
        <v>1.8867924528301887</v>
      </c>
      <c r="K104" s="166">
        <f t="shared" si="54"/>
        <v>-119</v>
      </c>
      <c r="L104" s="166">
        <f t="shared" si="55"/>
        <v>100</v>
      </c>
      <c r="M104" s="167">
        <f t="shared" si="52"/>
        <v>4.2076245456865521E-5</v>
      </c>
    </row>
    <row r="105" spans="2:13" x14ac:dyDescent="0.25">
      <c r="B105" s="170" t="s">
        <v>147</v>
      </c>
      <c r="C105" s="171">
        <f t="shared" ref="C105" si="57">C97-SUM(C98:C104)</f>
        <v>1693</v>
      </c>
      <c r="D105" s="171">
        <f t="shared" ref="D105:E105" si="58">D97-SUM(D98:D104)</f>
        <v>2136</v>
      </c>
      <c r="E105" s="171">
        <f t="shared" si="58"/>
        <v>3904</v>
      </c>
      <c r="F105" s="171">
        <f t="shared" ref="F105:H105" si="59">F97-SUM(F98:F104)</f>
        <v>5038</v>
      </c>
      <c r="G105" s="171">
        <f t="shared" si="59"/>
        <v>5415</v>
      </c>
      <c r="H105" s="171">
        <f t="shared" si="59"/>
        <v>5721</v>
      </c>
      <c r="I105" s="182">
        <f t="shared" si="56"/>
        <v>5.6509695290858808E-2</v>
      </c>
      <c r="J105" s="172">
        <f t="shared" si="53"/>
        <v>1.678370786516854</v>
      </c>
      <c r="K105" s="171">
        <f>H105-G105</f>
        <v>306</v>
      </c>
      <c r="L105" s="171">
        <f t="shared" si="55"/>
        <v>3585</v>
      </c>
      <c r="M105" s="172">
        <f t="shared" si="52"/>
        <v>1.5733215703184814E-3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48011</v>
      </c>
      <c r="D107" s="178">
        <v>56805</v>
      </c>
      <c r="E107" s="178">
        <v>128669</v>
      </c>
      <c r="F107" s="178">
        <v>168871</v>
      </c>
      <c r="G107" s="178">
        <v>160886</v>
      </c>
      <c r="H107" s="178">
        <v>173841</v>
      </c>
      <c r="I107" s="179">
        <f>IFERROR(H107/G107-1,"-")</f>
        <v>8.0522854692142154E-2</v>
      </c>
      <c r="J107" s="179">
        <f>IFERROR(H107/D107-1,"-")</f>
        <v>2.0603115922894113</v>
      </c>
      <c r="K107" s="178">
        <f>H107-G107</f>
        <v>12955</v>
      </c>
      <c r="L107" s="178">
        <f>H107-D107</f>
        <v>117036</v>
      </c>
      <c r="M107" s="179">
        <f t="shared" ref="M107:M119" si="60">H107/H$9</f>
        <v>4.7807690107627185E-2</v>
      </c>
    </row>
    <row r="108" spans="2:13" x14ac:dyDescent="0.25">
      <c r="B108" s="161" t="s">
        <v>99</v>
      </c>
      <c r="C108" s="162">
        <v>15835</v>
      </c>
      <c r="D108" s="162">
        <v>31893</v>
      </c>
      <c r="E108" s="162">
        <v>32003</v>
      </c>
      <c r="F108" s="162">
        <v>38275</v>
      </c>
      <c r="G108" s="162">
        <v>34967</v>
      </c>
      <c r="H108" s="162">
        <v>38450</v>
      </c>
      <c r="I108" s="180">
        <f>IFERROR(H108/G108-1,"-")</f>
        <v>9.9608202019046521E-2</v>
      </c>
      <c r="J108" s="163">
        <f t="shared" ref="J108:J119" si="61">IFERROR(H108/D108-1,"-")</f>
        <v>0.20559370394757481</v>
      </c>
      <c r="K108" s="162">
        <f t="shared" ref="K108:K118" si="62">H108-G108</f>
        <v>3483</v>
      </c>
      <c r="L108" s="162">
        <f t="shared" ref="L108:L119" si="63">H108-D108</f>
        <v>6557</v>
      </c>
      <c r="M108" s="163">
        <f t="shared" si="60"/>
        <v>1.0574062992264571E-2</v>
      </c>
    </row>
    <row r="109" spans="2:13" x14ac:dyDescent="0.25">
      <c r="B109" s="165" t="s">
        <v>105</v>
      </c>
      <c r="C109" s="166">
        <v>1760</v>
      </c>
      <c r="D109" s="166">
        <v>18747</v>
      </c>
      <c r="E109" s="166">
        <v>11681</v>
      </c>
      <c r="F109" s="166">
        <v>15258</v>
      </c>
      <c r="G109" s="166">
        <v>11361</v>
      </c>
      <c r="H109" s="166">
        <v>14281</v>
      </c>
      <c r="I109" s="181">
        <f>IFERROR(H109/G109-1,"-")</f>
        <v>0.25701962855382443</v>
      </c>
      <c r="J109" s="167">
        <f t="shared" si="61"/>
        <v>-0.23822478263188773</v>
      </c>
      <c r="K109" s="166">
        <f t="shared" si="62"/>
        <v>2920</v>
      </c>
      <c r="L109" s="166">
        <f t="shared" si="63"/>
        <v>-4466</v>
      </c>
      <c r="M109" s="167">
        <f t="shared" si="60"/>
        <v>3.9273912507810232E-3</v>
      </c>
    </row>
    <row r="110" spans="2:13" x14ac:dyDescent="0.25">
      <c r="B110" s="165" t="s">
        <v>102</v>
      </c>
      <c r="C110" s="166">
        <v>14075</v>
      </c>
      <c r="D110" s="166">
        <v>13146</v>
      </c>
      <c r="E110" s="166">
        <v>20322</v>
      </c>
      <c r="F110" s="166">
        <v>23017</v>
      </c>
      <c r="G110" s="166">
        <v>23606</v>
      </c>
      <c r="H110" s="166">
        <v>24169</v>
      </c>
      <c r="I110" s="181">
        <f>IFERROR(H110/G110-1,"-")</f>
        <v>2.3849868677454866E-2</v>
      </c>
      <c r="J110" s="167">
        <f t="shared" si="61"/>
        <v>0.83850600943252696</v>
      </c>
      <c r="K110" s="166">
        <f t="shared" si="62"/>
        <v>563</v>
      </c>
      <c r="L110" s="166">
        <f t="shared" si="63"/>
        <v>11023</v>
      </c>
      <c r="M110" s="167">
        <f t="shared" si="60"/>
        <v>6.646671741483548E-3</v>
      </c>
    </row>
    <row r="111" spans="2:13" x14ac:dyDescent="0.25">
      <c r="B111" s="161" t="s">
        <v>109</v>
      </c>
      <c r="C111" s="162">
        <v>32176</v>
      </c>
      <c r="D111" s="162">
        <v>24912</v>
      </c>
      <c r="E111" s="162">
        <v>96666</v>
      </c>
      <c r="F111" s="162">
        <v>130596</v>
      </c>
      <c r="G111" s="162">
        <v>125919</v>
      </c>
      <c r="H111" s="162">
        <v>135391</v>
      </c>
      <c r="I111" s="180">
        <f>IFERROR(H111/G111-1,"-")</f>
        <v>7.5222960792255433E-2</v>
      </c>
      <c r="J111" s="163">
        <f t="shared" si="61"/>
        <v>4.434770391779062</v>
      </c>
      <c r="K111" s="162">
        <f t="shared" si="62"/>
        <v>9472</v>
      </c>
      <c r="L111" s="162">
        <f t="shared" si="63"/>
        <v>110479</v>
      </c>
      <c r="M111" s="163">
        <f t="shared" si="60"/>
        <v>3.7233627115362614E-2</v>
      </c>
    </row>
    <row r="112" spans="2:13" x14ac:dyDescent="0.25">
      <c r="B112" s="165" t="s">
        <v>112</v>
      </c>
      <c r="C112" s="166">
        <v>16804</v>
      </c>
      <c r="D112" s="166">
        <v>6178</v>
      </c>
      <c r="E112" s="166">
        <v>57679</v>
      </c>
      <c r="F112" s="166">
        <v>84747</v>
      </c>
      <c r="G112" s="166">
        <v>77707</v>
      </c>
      <c r="H112" s="166">
        <v>81778</v>
      </c>
      <c r="I112" s="181">
        <f t="shared" ref="I112:I119" si="64">IFERROR(H112/G112-1,"-")</f>
        <v>5.2389102654844422E-2</v>
      </c>
      <c r="J112" s="167">
        <f t="shared" si="61"/>
        <v>12.236969893169311</v>
      </c>
      <c r="K112" s="166">
        <f t="shared" si="62"/>
        <v>4071</v>
      </c>
      <c r="L112" s="166">
        <f t="shared" si="63"/>
        <v>75600</v>
      </c>
      <c r="M112" s="167">
        <f t="shared" si="60"/>
        <v>2.24896156926245E-2</v>
      </c>
    </row>
    <row r="113" spans="2:13" x14ac:dyDescent="0.25">
      <c r="B113" s="165" t="s">
        <v>115</v>
      </c>
      <c r="C113" s="166">
        <v>2219</v>
      </c>
      <c r="D113" s="166">
        <v>4537</v>
      </c>
      <c r="E113" s="166">
        <v>4233</v>
      </c>
      <c r="F113" s="166">
        <v>5702</v>
      </c>
      <c r="G113" s="166">
        <v>5529</v>
      </c>
      <c r="H113" s="166">
        <v>6301</v>
      </c>
      <c r="I113" s="181">
        <f t="shared" si="64"/>
        <v>0.1396274190631217</v>
      </c>
      <c r="J113" s="167">
        <f t="shared" si="61"/>
        <v>0.38880317390346053</v>
      </c>
      <c r="K113" s="166">
        <f t="shared" si="62"/>
        <v>772</v>
      </c>
      <c r="L113" s="166">
        <f t="shared" si="63"/>
        <v>1764</v>
      </c>
      <c r="M113" s="167">
        <f t="shared" si="60"/>
        <v>1.7328262916582332E-3</v>
      </c>
    </row>
    <row r="114" spans="2:13" x14ac:dyDescent="0.25">
      <c r="B114" s="165" t="s">
        <v>118</v>
      </c>
      <c r="C114" s="166">
        <v>1731</v>
      </c>
      <c r="D114" s="166">
        <v>4263</v>
      </c>
      <c r="E114" s="166">
        <v>6128</v>
      </c>
      <c r="F114" s="166">
        <v>10339</v>
      </c>
      <c r="G114" s="166">
        <v>9146</v>
      </c>
      <c r="H114" s="166">
        <v>10750</v>
      </c>
      <c r="I114" s="181">
        <f t="shared" si="64"/>
        <v>0.17537721408265905</v>
      </c>
      <c r="J114" s="167">
        <f t="shared" si="61"/>
        <v>1.5216983345062163</v>
      </c>
      <c r="K114" s="166">
        <f t="shared" si="62"/>
        <v>1604</v>
      </c>
      <c r="L114" s="166">
        <f t="shared" si="63"/>
        <v>6487</v>
      </c>
      <c r="M114" s="167">
        <f t="shared" si="60"/>
        <v>2.9563375075902245E-3</v>
      </c>
    </row>
    <row r="115" spans="2:13" x14ac:dyDescent="0.25">
      <c r="B115" s="165" t="s">
        <v>125</v>
      </c>
      <c r="C115" s="166">
        <v>1036</v>
      </c>
      <c r="D115" s="166">
        <v>1671</v>
      </c>
      <c r="E115" s="166">
        <v>4177</v>
      </c>
      <c r="F115" s="166">
        <v>3944</v>
      </c>
      <c r="G115" s="166">
        <v>4066</v>
      </c>
      <c r="H115" s="166">
        <v>4552</v>
      </c>
      <c r="I115" s="181">
        <f t="shared" si="64"/>
        <v>0.11952779144121983</v>
      </c>
      <c r="J115" s="167">
        <f t="shared" si="61"/>
        <v>1.7241172950329142</v>
      </c>
      <c r="K115" s="166">
        <f t="shared" si="62"/>
        <v>486</v>
      </c>
      <c r="L115" s="166">
        <f t="shared" si="63"/>
        <v>2881</v>
      </c>
      <c r="M115" s="167">
        <f t="shared" si="60"/>
        <v>1.2518370543768095E-3</v>
      </c>
    </row>
    <row r="116" spans="2:13" x14ac:dyDescent="0.25">
      <c r="B116" s="165" t="s">
        <v>121</v>
      </c>
      <c r="C116" s="166">
        <v>1331</v>
      </c>
      <c r="D116" s="166">
        <v>2040</v>
      </c>
      <c r="E116" s="166">
        <v>3322</v>
      </c>
      <c r="F116" s="166">
        <v>3634</v>
      </c>
      <c r="G116" s="166">
        <v>3250</v>
      </c>
      <c r="H116" s="166">
        <v>3381</v>
      </c>
      <c r="I116" s="181">
        <f t="shared" si="64"/>
        <v>4.0307692307692378E-2</v>
      </c>
      <c r="J116" s="167">
        <f t="shared" si="61"/>
        <v>0.6573529411764707</v>
      </c>
      <c r="K116" s="166">
        <f t="shared" si="62"/>
        <v>131</v>
      </c>
      <c r="L116" s="166">
        <f t="shared" si="63"/>
        <v>1341</v>
      </c>
      <c r="M116" s="167">
        <f t="shared" si="60"/>
        <v>9.2980252215465575E-4</v>
      </c>
    </row>
    <row r="117" spans="2:13" x14ac:dyDescent="0.25">
      <c r="B117" s="165" t="s">
        <v>130</v>
      </c>
      <c r="C117" s="166">
        <v>389</v>
      </c>
      <c r="D117" s="166">
        <v>51</v>
      </c>
      <c r="E117" s="166">
        <v>536</v>
      </c>
      <c r="F117" s="166">
        <v>870</v>
      </c>
      <c r="G117" s="166">
        <v>898</v>
      </c>
      <c r="H117" s="166">
        <v>882</v>
      </c>
      <c r="I117" s="181">
        <f t="shared" si="64"/>
        <v>-1.7817371937639215E-2</v>
      </c>
      <c r="J117" s="167">
        <f t="shared" si="61"/>
        <v>16.294117647058822</v>
      </c>
      <c r="K117" s="166">
        <f t="shared" si="62"/>
        <v>-16</v>
      </c>
      <c r="L117" s="166">
        <f t="shared" si="63"/>
        <v>831</v>
      </c>
      <c r="M117" s="167">
        <f t="shared" si="60"/>
        <v>2.4255717969251891E-4</v>
      </c>
    </row>
    <row r="118" spans="2:13" x14ac:dyDescent="0.25">
      <c r="B118" s="165" t="s">
        <v>133</v>
      </c>
      <c r="C118" s="166">
        <v>909</v>
      </c>
      <c r="D118" s="166">
        <v>26</v>
      </c>
      <c r="E118" s="166">
        <v>718</v>
      </c>
      <c r="F118" s="166">
        <v>472</v>
      </c>
      <c r="G118" s="166">
        <v>1132</v>
      </c>
      <c r="H118" s="166">
        <v>738</v>
      </c>
      <c r="I118" s="181">
        <f t="shared" si="64"/>
        <v>-0.34805653710247353</v>
      </c>
      <c r="J118" s="167">
        <f t="shared" si="61"/>
        <v>27.384615384615383</v>
      </c>
      <c r="K118" s="166">
        <f t="shared" si="62"/>
        <v>-394</v>
      </c>
      <c r="L118" s="166">
        <f t="shared" si="63"/>
        <v>712</v>
      </c>
      <c r="M118" s="167">
        <f t="shared" si="60"/>
        <v>2.0295600749782193E-4</v>
      </c>
    </row>
    <row r="119" spans="2:13" x14ac:dyDescent="0.25">
      <c r="B119" s="170" t="s">
        <v>147</v>
      </c>
      <c r="C119" s="171">
        <f t="shared" ref="C119" si="65">C111-SUM(C112:C118)</f>
        <v>7757</v>
      </c>
      <c r="D119" s="171">
        <f t="shared" ref="D119:E119" si="66">D111-SUM(D112:D118)</f>
        <v>6146</v>
      </c>
      <c r="E119" s="171">
        <f t="shared" si="66"/>
        <v>19873</v>
      </c>
      <c r="F119" s="171">
        <f t="shared" ref="F119:H119" si="67">F111-SUM(F112:F118)</f>
        <v>20888</v>
      </c>
      <c r="G119" s="171">
        <f t="shared" si="67"/>
        <v>24191</v>
      </c>
      <c r="H119" s="171">
        <f t="shared" si="67"/>
        <v>27009</v>
      </c>
      <c r="I119" s="182">
        <f t="shared" si="64"/>
        <v>0.11648960357157612</v>
      </c>
      <c r="J119" s="172">
        <f t="shared" si="61"/>
        <v>3.3945655711031568</v>
      </c>
      <c r="K119" s="171">
        <f>H119-G119</f>
        <v>2818</v>
      </c>
      <c r="L119" s="171">
        <f t="shared" si="63"/>
        <v>20863</v>
      </c>
      <c r="M119" s="172">
        <f t="shared" si="60"/>
        <v>7.4276948597678492E-3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59629</v>
      </c>
      <c r="D121" s="178">
        <v>87126</v>
      </c>
      <c r="E121" s="178">
        <v>138024</v>
      </c>
      <c r="F121" s="178">
        <v>158379</v>
      </c>
      <c r="G121" s="178">
        <v>162243</v>
      </c>
      <c r="H121" s="178">
        <v>181603</v>
      </c>
      <c r="I121" s="179">
        <f>IFERROR(H121/G121-1,"-")</f>
        <v>0.11932718206640658</v>
      </c>
      <c r="J121" s="179">
        <f>IFERROR(H121/D121-1,"-")</f>
        <v>1.0843720588572872</v>
      </c>
      <c r="K121" s="178">
        <f>H121-G121</f>
        <v>19360</v>
      </c>
      <c r="L121" s="178">
        <f>H121-D121</f>
        <v>94477</v>
      </c>
      <c r="M121" s="179">
        <f t="shared" ref="M121:M133" si="68">H121/H$9</f>
        <v>4.9942303292177449E-2</v>
      </c>
    </row>
    <row r="122" spans="2:13" x14ac:dyDescent="0.25">
      <c r="B122" s="161" t="s">
        <v>99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3">
        <f t="shared" ref="J122:J133" si="69">IFERROR(H122/D122-1,"-")</f>
        <v>1.0169473921096821</v>
      </c>
      <c r="K122" s="162">
        <f t="shared" ref="K122:K132" si="70">H122-G122</f>
        <v>14976</v>
      </c>
      <c r="L122" s="162">
        <f t="shared" ref="L122:L133" si="71">H122-D122</f>
        <v>58746</v>
      </c>
      <c r="M122" s="163">
        <f t="shared" si="68"/>
        <v>3.2042023443893938E-2</v>
      </c>
    </row>
    <row r="123" spans="2:13" x14ac:dyDescent="0.25">
      <c r="B123" s="165" t="s">
        <v>105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7">
        <f t="shared" si="69"/>
        <v>1.0920048619082992</v>
      </c>
      <c r="K123" s="166">
        <f t="shared" si="70"/>
        <v>12635</v>
      </c>
      <c r="L123" s="166">
        <f t="shared" si="71"/>
        <v>32343</v>
      </c>
      <c r="M123" s="167">
        <f t="shared" si="68"/>
        <v>1.7039779377469574E-2</v>
      </c>
    </row>
    <row r="124" spans="2:13" x14ac:dyDescent="0.25">
      <c r="B124" s="165" t="s">
        <v>102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7">
        <f t="shared" si="69"/>
        <v>0.93797292976659907</v>
      </c>
      <c r="K124" s="166">
        <f t="shared" si="70"/>
        <v>2341</v>
      </c>
      <c r="L124" s="166">
        <f t="shared" si="71"/>
        <v>26403</v>
      </c>
      <c r="M124" s="167">
        <f t="shared" si="68"/>
        <v>1.5002244066424366E-2</v>
      </c>
    </row>
    <row r="125" spans="2:13" x14ac:dyDescent="0.25">
      <c r="B125" s="161" t="s">
        <v>109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3">
        <f t="shared" si="69"/>
        <v>1.2170373650328687</v>
      </c>
      <c r="K125" s="162">
        <f t="shared" si="70"/>
        <v>4384</v>
      </c>
      <c r="L125" s="162">
        <f t="shared" si="71"/>
        <v>35731</v>
      </c>
      <c r="M125" s="163">
        <f t="shared" si="68"/>
        <v>1.7900279848283508E-2</v>
      </c>
    </row>
    <row r="126" spans="2:13" x14ac:dyDescent="0.25">
      <c r="B126" s="165" t="s">
        <v>112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72">IFERROR(H126/G126-1,"-")</f>
        <v>-5.8675958188153299E-2</v>
      </c>
      <c r="J126" s="167">
        <f t="shared" si="69"/>
        <v>5.5004812319538017</v>
      </c>
      <c r="K126" s="166">
        <f t="shared" si="70"/>
        <v>-421</v>
      </c>
      <c r="L126" s="166">
        <f t="shared" si="71"/>
        <v>5715</v>
      </c>
      <c r="M126" s="167">
        <f t="shared" si="68"/>
        <v>1.857404979187384E-3</v>
      </c>
    </row>
    <row r="127" spans="2:13" x14ac:dyDescent="0.25">
      <c r="B127" s="165" t="s">
        <v>115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72"/>
        <v>8.4267631103074114E-2</v>
      </c>
      <c r="J127" s="167">
        <f t="shared" si="69"/>
        <v>2.0160965794768613</v>
      </c>
      <c r="K127" s="166">
        <f t="shared" si="70"/>
        <v>699</v>
      </c>
      <c r="L127" s="166">
        <f t="shared" si="71"/>
        <v>6012</v>
      </c>
      <c r="M127" s="167">
        <f t="shared" si="68"/>
        <v>2.4734232133271144E-3</v>
      </c>
    </row>
    <row r="128" spans="2:13" x14ac:dyDescent="0.25">
      <c r="B128" s="165" t="s">
        <v>118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72"/>
        <v>7.5655563430191419E-2</v>
      </c>
      <c r="J128" s="167">
        <f t="shared" si="69"/>
        <v>0.40207852193995386</v>
      </c>
      <c r="K128" s="166">
        <f t="shared" si="70"/>
        <v>427</v>
      </c>
      <c r="L128" s="166">
        <f t="shared" si="71"/>
        <v>1741</v>
      </c>
      <c r="M128" s="167">
        <f t="shared" si="68"/>
        <v>1.6695744194028144E-3</v>
      </c>
    </row>
    <row r="129" spans="2:13" x14ac:dyDescent="0.25">
      <c r="B129" s="165" t="s">
        <v>125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72"/>
        <v>7.4937027707808523E-2</v>
      </c>
      <c r="J129" s="167">
        <f t="shared" si="69"/>
        <v>2.1378676470588234</v>
      </c>
      <c r="K129" s="166">
        <f t="shared" si="70"/>
        <v>119</v>
      </c>
      <c r="L129" s="166">
        <f t="shared" si="71"/>
        <v>1163</v>
      </c>
      <c r="M129" s="167">
        <f t="shared" si="68"/>
        <v>4.6943889539130361E-4</v>
      </c>
    </row>
    <row r="130" spans="2:13" x14ac:dyDescent="0.25">
      <c r="B130" s="165" t="s">
        <v>121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72"/>
        <v>0.25961538461538458</v>
      </c>
      <c r="J130" s="167">
        <f t="shared" si="69"/>
        <v>2.2016293279022405</v>
      </c>
      <c r="K130" s="166">
        <f t="shared" si="70"/>
        <v>324</v>
      </c>
      <c r="L130" s="166">
        <f t="shared" si="71"/>
        <v>1081</v>
      </c>
      <c r="M130" s="167">
        <f t="shared" si="68"/>
        <v>4.323127964587752E-4</v>
      </c>
    </row>
    <row r="131" spans="2:13" x14ac:dyDescent="0.25">
      <c r="B131" s="165" t="s">
        <v>130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72"/>
        <v>-0.20932754880694138</v>
      </c>
      <c r="J131" s="167">
        <f t="shared" si="69"/>
        <v>8</v>
      </c>
      <c r="K131" s="166">
        <f t="shared" si="70"/>
        <v>-193</v>
      </c>
      <c r="L131" s="166">
        <f t="shared" si="71"/>
        <v>648</v>
      </c>
      <c r="M131" s="167">
        <f t="shared" si="68"/>
        <v>2.0048093423565339E-4</v>
      </c>
    </row>
    <row r="132" spans="2:13" x14ac:dyDescent="0.25">
      <c r="B132" s="165" t="s">
        <v>133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72"/>
        <v>2.0669992872416332E-2</v>
      </c>
      <c r="J132" s="167">
        <f t="shared" si="69"/>
        <v>6.3814432989690726</v>
      </c>
      <c r="K132" s="166">
        <f t="shared" si="70"/>
        <v>29</v>
      </c>
      <c r="L132" s="166">
        <f t="shared" si="71"/>
        <v>1238</v>
      </c>
      <c r="M132" s="167">
        <f t="shared" si="68"/>
        <v>3.9381165682504204E-4</v>
      </c>
    </row>
    <row r="133" spans="2:13" x14ac:dyDescent="0.25">
      <c r="B133" s="170" t="s">
        <v>147</v>
      </c>
      <c r="C133" s="171">
        <f t="shared" ref="C133" si="73">C125-SUM(C126:C132)</f>
        <v>17698</v>
      </c>
      <c r="D133" s="171">
        <f t="shared" ref="D133:E133" si="74">D125-SUM(D126:D132)</f>
        <v>19698</v>
      </c>
      <c r="E133" s="171">
        <f t="shared" si="74"/>
        <v>32535</v>
      </c>
      <c r="F133" s="171">
        <f t="shared" ref="F133:H133" si="75">F125-SUM(F126:F132)</f>
        <v>33445</v>
      </c>
      <c r="G133" s="171">
        <f t="shared" si="75"/>
        <v>34431</v>
      </c>
      <c r="H133" s="171">
        <f t="shared" si="75"/>
        <v>37831</v>
      </c>
      <c r="I133" s="182">
        <f t="shared" si="72"/>
        <v>9.8748221079840937E-2</v>
      </c>
      <c r="J133" s="172">
        <f t="shared" si="69"/>
        <v>0.92055030967610918</v>
      </c>
      <c r="K133" s="171">
        <f>H133-G133</f>
        <v>3400</v>
      </c>
      <c r="L133" s="171">
        <f t="shared" si="71"/>
        <v>18133</v>
      </c>
      <c r="M133" s="172">
        <f t="shared" si="68"/>
        <v>1.0403832953455422E-2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65594</v>
      </c>
      <c r="D135" s="178">
        <v>62317</v>
      </c>
      <c r="E135" s="178">
        <v>170296</v>
      </c>
      <c r="F135" s="178">
        <v>183132</v>
      </c>
      <c r="G135" s="178">
        <v>192634</v>
      </c>
      <c r="H135" s="178">
        <v>189476</v>
      </c>
      <c r="I135" s="179">
        <f>IFERROR(H135/G135-1,"-")</f>
        <v>-1.6393783028956443E-2</v>
      </c>
      <c r="J135" s="179">
        <f>IFERROR(H135/D135-1,"-")</f>
        <v>2.0405186385737437</v>
      </c>
      <c r="K135" s="178">
        <f>H135-G135</f>
        <v>-3158</v>
      </c>
      <c r="L135" s="178">
        <f>H135-D135</f>
        <v>127159</v>
      </c>
      <c r="M135" s="179">
        <f t="shared" ref="M135:M147" si="76">H135/H$9</f>
        <v>5.2107442380294459E-2</v>
      </c>
    </row>
    <row r="136" spans="2:13" x14ac:dyDescent="0.25">
      <c r="B136" s="161" t="s">
        <v>99</v>
      </c>
      <c r="C136" s="162">
        <v>10674</v>
      </c>
      <c r="D136" s="162">
        <v>32424</v>
      </c>
      <c r="E136" s="162">
        <v>21054</v>
      </c>
      <c r="F136" s="162">
        <v>23092</v>
      </c>
      <c r="G136" s="162">
        <v>20158</v>
      </c>
      <c r="H136" s="162">
        <v>21078</v>
      </c>
      <c r="I136" s="180">
        <f>IFERROR(H136/G136-1,"-")</f>
        <v>4.5639448357972068E-2</v>
      </c>
      <c r="J136" s="163">
        <f t="shared" ref="J136:J147" si="77">IFERROR(H136/D136-1,"-")</f>
        <v>-0.34992598075499626</v>
      </c>
      <c r="K136" s="162">
        <f t="shared" ref="K136:K146" si="78">H136-G136</f>
        <v>920</v>
      </c>
      <c r="L136" s="162">
        <f t="shared" ref="L136:L147" si="79">H136-D136</f>
        <v>-11346</v>
      </c>
      <c r="M136" s="163">
        <f t="shared" si="76"/>
        <v>5.7966215799987678E-3</v>
      </c>
    </row>
    <row r="137" spans="2:13" x14ac:dyDescent="0.25">
      <c r="B137" s="165" t="s">
        <v>105</v>
      </c>
      <c r="C137" s="166">
        <v>7684</v>
      </c>
      <c r="D137" s="166">
        <v>24748</v>
      </c>
      <c r="E137" s="166">
        <v>14712</v>
      </c>
      <c r="F137" s="166">
        <v>15109</v>
      </c>
      <c r="G137" s="166">
        <v>13314</v>
      </c>
      <c r="H137" s="166">
        <v>12630</v>
      </c>
      <c r="I137" s="181">
        <f>IFERROR(H137/G137-1,"-")</f>
        <v>-5.1374493014871514E-2</v>
      </c>
      <c r="J137" s="167">
        <f t="shared" si="77"/>
        <v>-0.48965572975593985</v>
      </c>
      <c r="K137" s="166">
        <f t="shared" si="78"/>
        <v>-684</v>
      </c>
      <c r="L137" s="166">
        <f t="shared" si="79"/>
        <v>-12118</v>
      </c>
      <c r="M137" s="167">
        <f t="shared" si="76"/>
        <v>3.4733528112432127E-3</v>
      </c>
    </row>
    <row r="138" spans="2:13" x14ac:dyDescent="0.25">
      <c r="B138" s="165" t="s">
        <v>102</v>
      </c>
      <c r="C138" s="166">
        <v>2990</v>
      </c>
      <c r="D138" s="166">
        <v>7676</v>
      </c>
      <c r="E138" s="166">
        <v>6342</v>
      </c>
      <c r="F138" s="166">
        <v>7983</v>
      </c>
      <c r="G138" s="166">
        <v>6844</v>
      </c>
      <c r="H138" s="166">
        <v>8448</v>
      </c>
      <c r="I138" s="181">
        <f>IFERROR(H138/G138-1,"-")</f>
        <v>0.23436586791350078</v>
      </c>
      <c r="J138" s="167">
        <f t="shared" si="77"/>
        <v>0.10057321521625839</v>
      </c>
      <c r="K138" s="166">
        <f t="shared" si="78"/>
        <v>1604</v>
      </c>
      <c r="L138" s="166">
        <f t="shared" si="79"/>
        <v>772</v>
      </c>
      <c r="M138" s="167">
        <f t="shared" si="76"/>
        <v>2.3232687687555552E-3</v>
      </c>
    </row>
    <row r="139" spans="2:13" x14ac:dyDescent="0.25">
      <c r="B139" s="161" t="s">
        <v>109</v>
      </c>
      <c r="C139" s="162">
        <v>54920</v>
      </c>
      <c r="D139" s="162">
        <v>29893</v>
      </c>
      <c r="E139" s="162">
        <v>149242</v>
      </c>
      <c r="F139" s="162">
        <v>160040</v>
      </c>
      <c r="G139" s="162">
        <v>172476</v>
      </c>
      <c r="H139" s="162">
        <v>168398</v>
      </c>
      <c r="I139" s="180">
        <f>IFERROR(H139/G139-1,"-")</f>
        <v>-2.3643869291959496E-2</v>
      </c>
      <c r="J139" s="163">
        <f t="shared" si="77"/>
        <v>4.6333589803632957</v>
      </c>
      <c r="K139" s="162">
        <f t="shared" si="78"/>
        <v>-4078</v>
      </c>
      <c r="L139" s="162">
        <f t="shared" si="79"/>
        <v>138505</v>
      </c>
      <c r="M139" s="163">
        <f t="shared" si="76"/>
        <v>4.6310820800295686E-2</v>
      </c>
    </row>
    <row r="140" spans="2:13" x14ac:dyDescent="0.25">
      <c r="B140" s="165" t="s">
        <v>112</v>
      </c>
      <c r="C140" s="166">
        <v>22034</v>
      </c>
      <c r="D140" s="166">
        <v>4017</v>
      </c>
      <c r="E140" s="166">
        <v>63251</v>
      </c>
      <c r="F140" s="166">
        <v>67774</v>
      </c>
      <c r="G140" s="166">
        <v>77144</v>
      </c>
      <c r="H140" s="166">
        <v>78491</v>
      </c>
      <c r="I140" s="181">
        <f t="shared" ref="I140:I147" si="80">IFERROR(H140/G140-1,"-")</f>
        <v>1.7460852431815832E-2</v>
      </c>
      <c r="J140" s="167">
        <f t="shared" si="77"/>
        <v>18.539706248444112</v>
      </c>
      <c r="K140" s="166">
        <f t="shared" si="78"/>
        <v>1347</v>
      </c>
      <c r="L140" s="166">
        <f t="shared" si="79"/>
        <v>74474</v>
      </c>
      <c r="M140" s="167">
        <f t="shared" si="76"/>
        <v>2.1585663935652494E-2</v>
      </c>
    </row>
    <row r="141" spans="2:13" x14ac:dyDescent="0.25">
      <c r="B141" s="165" t="s">
        <v>115</v>
      </c>
      <c r="C141" s="166">
        <v>4241</v>
      </c>
      <c r="D141" s="166">
        <v>3089</v>
      </c>
      <c r="E141" s="166">
        <v>9755</v>
      </c>
      <c r="F141" s="166">
        <v>13190</v>
      </c>
      <c r="G141" s="166">
        <v>14121</v>
      </c>
      <c r="H141" s="166">
        <v>13538</v>
      </c>
      <c r="I141" s="181">
        <f t="shared" si="80"/>
        <v>-4.1286027901706657E-2</v>
      </c>
      <c r="J141" s="167">
        <f t="shared" si="77"/>
        <v>3.3826481061832308</v>
      </c>
      <c r="K141" s="166">
        <f t="shared" si="78"/>
        <v>-583</v>
      </c>
      <c r="L141" s="166">
        <f t="shared" si="79"/>
        <v>10449</v>
      </c>
      <c r="M141" s="167">
        <f t="shared" si="76"/>
        <v>3.7230602025819966E-3</v>
      </c>
    </row>
    <row r="142" spans="2:13" x14ac:dyDescent="0.25">
      <c r="B142" s="165" t="s">
        <v>118</v>
      </c>
      <c r="C142" s="166">
        <v>4440</v>
      </c>
      <c r="D142" s="166">
        <v>7345</v>
      </c>
      <c r="E142" s="166">
        <v>18944</v>
      </c>
      <c r="F142" s="166">
        <v>17145</v>
      </c>
      <c r="G142" s="166">
        <v>17361</v>
      </c>
      <c r="H142" s="166">
        <v>15659</v>
      </c>
      <c r="I142" s="181">
        <f t="shared" si="80"/>
        <v>-9.8035827429295508E-2</v>
      </c>
      <c r="J142" s="167">
        <f t="shared" si="77"/>
        <v>1.1319264805990468</v>
      </c>
      <c r="K142" s="166">
        <f t="shared" si="78"/>
        <v>-1702</v>
      </c>
      <c r="L142" s="166">
        <f t="shared" si="79"/>
        <v>8314</v>
      </c>
      <c r="M142" s="167">
        <f t="shared" si="76"/>
        <v>4.3063524680330536E-3</v>
      </c>
    </row>
    <row r="143" spans="2:13" x14ac:dyDescent="0.25">
      <c r="B143" s="165" t="s">
        <v>125</v>
      </c>
      <c r="C143" s="166">
        <v>934</v>
      </c>
      <c r="D143" s="166">
        <v>531</v>
      </c>
      <c r="E143" s="166">
        <v>7178</v>
      </c>
      <c r="F143" s="166">
        <v>5991</v>
      </c>
      <c r="G143" s="166">
        <v>4284</v>
      </c>
      <c r="H143" s="166">
        <v>3951</v>
      </c>
      <c r="I143" s="181">
        <f t="shared" si="80"/>
        <v>-7.7731092436974736E-2</v>
      </c>
      <c r="J143" s="167">
        <f t="shared" si="77"/>
        <v>6.4406779661016946</v>
      </c>
      <c r="K143" s="166">
        <f t="shared" si="78"/>
        <v>-333</v>
      </c>
      <c r="L143" s="166">
        <f t="shared" si="79"/>
        <v>3420</v>
      </c>
      <c r="M143" s="167">
        <f t="shared" si="76"/>
        <v>1.086557162091998E-3</v>
      </c>
    </row>
    <row r="144" spans="2:13" x14ac:dyDescent="0.25">
      <c r="B144" s="165" t="s">
        <v>121</v>
      </c>
      <c r="C144" s="166">
        <v>1399</v>
      </c>
      <c r="D144" s="166">
        <v>1259</v>
      </c>
      <c r="E144" s="166">
        <v>2969</v>
      </c>
      <c r="F144" s="166">
        <v>3554</v>
      </c>
      <c r="G144" s="166">
        <v>4075</v>
      </c>
      <c r="H144" s="166">
        <v>2995</v>
      </c>
      <c r="I144" s="181">
        <f t="shared" si="80"/>
        <v>-0.26503067484662579</v>
      </c>
      <c r="J144" s="167">
        <f t="shared" si="77"/>
        <v>1.3788721207307386</v>
      </c>
      <c r="K144" s="166">
        <f t="shared" si="78"/>
        <v>-1080</v>
      </c>
      <c r="L144" s="166">
        <f t="shared" si="79"/>
        <v>1736</v>
      </c>
      <c r="M144" s="167">
        <f t="shared" si="76"/>
        <v>8.2364938002164867E-4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1877</v>
      </c>
      <c r="F145" s="166">
        <v>2260</v>
      </c>
      <c r="G145" s="166">
        <v>2026</v>
      </c>
      <c r="H145" s="166">
        <v>2316</v>
      </c>
      <c r="I145" s="181">
        <f t="shared" si="80"/>
        <v>0.14313919052319846</v>
      </c>
      <c r="J145" s="167">
        <f t="shared" si="77"/>
        <v>35.1875</v>
      </c>
      <c r="K145" s="166">
        <f t="shared" si="78"/>
        <v>290</v>
      </c>
      <c r="L145" s="166">
        <f t="shared" si="79"/>
        <v>2252</v>
      </c>
      <c r="M145" s="167">
        <f t="shared" si="76"/>
        <v>6.3691885279804278E-4</v>
      </c>
    </row>
    <row r="146" spans="2:13" x14ac:dyDescent="0.25">
      <c r="B146" s="165" t="s">
        <v>133</v>
      </c>
      <c r="C146" s="166">
        <v>3936</v>
      </c>
      <c r="D146" s="166">
        <v>53</v>
      </c>
      <c r="E146" s="166">
        <v>926</v>
      </c>
      <c r="F146" s="166">
        <v>1630</v>
      </c>
      <c r="G146" s="166">
        <v>1487</v>
      </c>
      <c r="H146" s="166">
        <v>1126</v>
      </c>
      <c r="I146" s="181">
        <f t="shared" si="80"/>
        <v>-0.24277067921990581</v>
      </c>
      <c r="J146" s="167">
        <f t="shared" si="77"/>
        <v>20.245283018867923</v>
      </c>
      <c r="K146" s="166">
        <f t="shared" si="78"/>
        <v>-361</v>
      </c>
      <c r="L146" s="166">
        <f t="shared" si="79"/>
        <v>1073</v>
      </c>
      <c r="M146" s="167">
        <f t="shared" si="76"/>
        <v>3.09659165911311E-4</v>
      </c>
    </row>
    <row r="147" spans="2:13" x14ac:dyDescent="0.25">
      <c r="B147" s="170" t="s">
        <v>147</v>
      </c>
      <c r="C147" s="171">
        <f t="shared" ref="C147" si="81">C139-SUM(C140:C146)</f>
        <v>15975</v>
      </c>
      <c r="D147" s="171">
        <f t="shared" ref="D147:E147" si="82">D139-SUM(D140:D146)</f>
        <v>13535</v>
      </c>
      <c r="E147" s="171">
        <f t="shared" si="82"/>
        <v>44342</v>
      </c>
      <c r="F147" s="171">
        <f t="shared" ref="F147:H147" si="83">F139-SUM(F140:F146)</f>
        <v>48496</v>
      </c>
      <c r="G147" s="171">
        <f t="shared" si="83"/>
        <v>51978</v>
      </c>
      <c r="H147" s="171">
        <f t="shared" si="83"/>
        <v>50322</v>
      </c>
      <c r="I147" s="182">
        <f t="shared" si="80"/>
        <v>-3.185963292162064E-2</v>
      </c>
      <c r="J147" s="172">
        <f t="shared" si="77"/>
        <v>2.7179165127447358</v>
      </c>
      <c r="K147" s="171">
        <f>H147-G147</f>
        <v>-1656</v>
      </c>
      <c r="L147" s="171">
        <f t="shared" si="79"/>
        <v>36787</v>
      </c>
      <c r="M147" s="172">
        <f t="shared" si="76"/>
        <v>1.3838959633205142E-2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27902</v>
      </c>
      <c r="D149" s="178">
        <v>35117</v>
      </c>
      <c r="E149" s="178">
        <v>72444</v>
      </c>
      <c r="F149" s="178">
        <v>79555</v>
      </c>
      <c r="G149" s="178">
        <v>83503</v>
      </c>
      <c r="H149" s="178">
        <v>83254</v>
      </c>
      <c r="I149" s="179">
        <f>IFERROR(H149/G149-1,"-")</f>
        <v>-2.9819287929775395E-3</v>
      </c>
      <c r="J149" s="179">
        <f>IFERROR(H149/D149-1,"-")</f>
        <v>1.3707606002790671</v>
      </c>
      <c r="K149" s="178">
        <f>H149-G149</f>
        <v>-249</v>
      </c>
      <c r="L149" s="178">
        <f>H149-D149</f>
        <v>48137</v>
      </c>
      <c r="M149" s="179">
        <f t="shared" ref="M149:M161" si="84">H149/H$9</f>
        <v>2.2895527707620145E-2</v>
      </c>
    </row>
    <row r="150" spans="2:13" x14ac:dyDescent="0.25">
      <c r="B150" s="161" t="s">
        <v>99</v>
      </c>
      <c r="C150" s="162">
        <v>10922</v>
      </c>
      <c r="D150" s="162">
        <v>23158</v>
      </c>
      <c r="E150" s="162">
        <v>38906</v>
      </c>
      <c r="F150" s="162">
        <v>41245</v>
      </c>
      <c r="G150" s="162">
        <v>37487</v>
      </c>
      <c r="H150" s="162">
        <v>36630</v>
      </c>
      <c r="I150" s="180">
        <f>IFERROR(H150/G150-1,"-")</f>
        <v>-2.2861258569637499E-2</v>
      </c>
      <c r="J150" s="163">
        <f t="shared" ref="J150:J161" si="85">IFERROR(H150/D150-1,"-")</f>
        <v>0.58174281025995334</v>
      </c>
      <c r="K150" s="162">
        <f t="shared" ref="K150:K160" si="86">H150-G150</f>
        <v>-857</v>
      </c>
      <c r="L150" s="162">
        <f t="shared" ref="L150:L161" si="87">H150-D150</f>
        <v>13472</v>
      </c>
      <c r="M150" s="163">
        <f t="shared" si="84"/>
        <v>1.007354817702604E-2</v>
      </c>
    </row>
    <row r="151" spans="2:13" x14ac:dyDescent="0.25">
      <c r="B151" s="165" t="s">
        <v>105</v>
      </c>
      <c r="C151" s="166">
        <v>5655</v>
      </c>
      <c r="D151" s="166">
        <v>18490</v>
      </c>
      <c r="E151" s="166">
        <v>27610</v>
      </c>
      <c r="F151" s="166">
        <v>29642</v>
      </c>
      <c r="G151" s="166">
        <v>25056</v>
      </c>
      <c r="H151" s="166">
        <v>22561</v>
      </c>
      <c r="I151" s="181">
        <f>IFERROR(H151/G151-1,"-")</f>
        <v>-9.9576947637292412E-2</v>
      </c>
      <c r="J151" s="167">
        <f t="shared" si="85"/>
        <v>0.22017306652244462</v>
      </c>
      <c r="K151" s="166">
        <f t="shared" si="86"/>
        <v>-2495</v>
      </c>
      <c r="L151" s="166">
        <f t="shared" si="87"/>
        <v>4071</v>
      </c>
      <c r="M151" s="167">
        <f t="shared" si="84"/>
        <v>6.2044586519760985E-3</v>
      </c>
    </row>
    <row r="152" spans="2:13" x14ac:dyDescent="0.25">
      <c r="B152" s="165" t="s">
        <v>102</v>
      </c>
      <c r="C152" s="166">
        <v>5267</v>
      </c>
      <c r="D152" s="166">
        <v>4668</v>
      </c>
      <c r="E152" s="166">
        <v>11296</v>
      </c>
      <c r="F152" s="166">
        <v>11603</v>
      </c>
      <c r="G152" s="166">
        <v>12431</v>
      </c>
      <c r="H152" s="166">
        <v>14069</v>
      </c>
      <c r="I152" s="181">
        <f>IFERROR(H152/G152-1,"-")</f>
        <v>0.1317673558040382</v>
      </c>
      <c r="J152" s="167">
        <f t="shared" si="85"/>
        <v>2.013924592973436</v>
      </c>
      <c r="K152" s="166">
        <f t="shared" si="86"/>
        <v>1638</v>
      </c>
      <c r="L152" s="166">
        <f t="shared" si="87"/>
        <v>9401</v>
      </c>
      <c r="M152" s="167">
        <f t="shared" si="84"/>
        <v>3.8690895250499415E-3</v>
      </c>
    </row>
    <row r="153" spans="2:13" x14ac:dyDescent="0.25">
      <c r="B153" s="161" t="s">
        <v>109</v>
      </c>
      <c r="C153" s="162">
        <v>16980</v>
      </c>
      <c r="D153" s="162">
        <v>11959</v>
      </c>
      <c r="E153" s="162">
        <v>33538</v>
      </c>
      <c r="F153" s="162">
        <v>38310</v>
      </c>
      <c r="G153" s="162">
        <v>46016</v>
      </c>
      <c r="H153" s="162">
        <v>46624</v>
      </c>
      <c r="I153" s="180">
        <f>IFERROR(H153/G153-1,"-")</f>
        <v>1.3212795549374157E-2</v>
      </c>
      <c r="J153" s="163">
        <f t="shared" si="85"/>
        <v>2.8986537335897649</v>
      </c>
      <c r="K153" s="162">
        <f t="shared" si="86"/>
        <v>608</v>
      </c>
      <c r="L153" s="162">
        <f t="shared" si="87"/>
        <v>34665</v>
      </c>
      <c r="M153" s="163">
        <f t="shared" si="84"/>
        <v>1.2821979530594106E-2</v>
      </c>
    </row>
    <row r="154" spans="2:13" x14ac:dyDescent="0.25">
      <c r="B154" s="165" t="s">
        <v>112</v>
      </c>
      <c r="C154" s="166">
        <v>4966</v>
      </c>
      <c r="D154" s="166">
        <v>763</v>
      </c>
      <c r="E154" s="166">
        <v>12224</v>
      </c>
      <c r="F154" s="166">
        <v>12143</v>
      </c>
      <c r="G154" s="166">
        <v>13524</v>
      </c>
      <c r="H154" s="166">
        <v>11948</v>
      </c>
      <c r="I154" s="181">
        <f t="shared" ref="I154:I161" si="88">IFERROR(H154/G154-1,"-")</f>
        <v>-0.11653356994971897</v>
      </c>
      <c r="J154" s="167">
        <f t="shared" si="85"/>
        <v>14.65923984272608</v>
      </c>
      <c r="K154" s="166">
        <f t="shared" si="86"/>
        <v>-1576</v>
      </c>
      <c r="L154" s="166">
        <f t="shared" si="87"/>
        <v>11185</v>
      </c>
      <c r="M154" s="167">
        <f t="shared" si="84"/>
        <v>3.2857972595988841E-3</v>
      </c>
    </row>
    <row r="155" spans="2:13" x14ac:dyDescent="0.25">
      <c r="B155" s="165" t="s">
        <v>115</v>
      </c>
      <c r="C155" s="166">
        <v>4391</v>
      </c>
      <c r="D155" s="166">
        <v>2227</v>
      </c>
      <c r="E155" s="166">
        <v>6898</v>
      </c>
      <c r="F155" s="166">
        <v>7378</v>
      </c>
      <c r="G155" s="166">
        <v>8010</v>
      </c>
      <c r="H155" s="166">
        <v>7744</v>
      </c>
      <c r="I155" s="181">
        <f t="shared" si="88"/>
        <v>-3.3208489388264706E-2</v>
      </c>
      <c r="J155" s="167">
        <f t="shared" si="85"/>
        <v>2.4773237539290527</v>
      </c>
      <c r="K155" s="166">
        <f t="shared" si="86"/>
        <v>-266</v>
      </c>
      <c r="L155" s="166">
        <f t="shared" si="87"/>
        <v>5517</v>
      </c>
      <c r="M155" s="167">
        <f t="shared" si="84"/>
        <v>2.1296630380259257E-3</v>
      </c>
    </row>
    <row r="156" spans="2:13" x14ac:dyDescent="0.25">
      <c r="B156" s="165" t="s">
        <v>118</v>
      </c>
      <c r="C156" s="166">
        <v>1925</v>
      </c>
      <c r="D156" s="166">
        <v>3077</v>
      </c>
      <c r="E156" s="166">
        <v>4050</v>
      </c>
      <c r="F156" s="166">
        <v>6162</v>
      </c>
      <c r="G156" s="166">
        <v>7885</v>
      </c>
      <c r="H156" s="166">
        <v>11422</v>
      </c>
      <c r="I156" s="181">
        <f t="shared" si="88"/>
        <v>0.44857324032974</v>
      </c>
      <c r="J156" s="167">
        <f t="shared" si="85"/>
        <v>2.7120571985700357</v>
      </c>
      <c r="K156" s="166">
        <f t="shared" si="86"/>
        <v>3537</v>
      </c>
      <c r="L156" s="166">
        <f t="shared" si="87"/>
        <v>8345</v>
      </c>
      <c r="M156" s="167">
        <f t="shared" si="84"/>
        <v>3.1411429778321438E-3</v>
      </c>
    </row>
    <row r="157" spans="2:13" x14ac:dyDescent="0.25">
      <c r="B157" s="165" t="s">
        <v>125</v>
      </c>
      <c r="C157" s="166">
        <v>550</v>
      </c>
      <c r="D157" s="166">
        <v>378</v>
      </c>
      <c r="E157" s="166">
        <v>1034</v>
      </c>
      <c r="F157" s="166">
        <v>1199</v>
      </c>
      <c r="G157" s="166">
        <v>1797</v>
      </c>
      <c r="H157" s="166">
        <v>1622</v>
      </c>
      <c r="I157" s="181">
        <f t="shared" si="88"/>
        <v>-9.7384529771841977E-2</v>
      </c>
      <c r="J157" s="167">
        <f t="shared" si="85"/>
        <v>3.2910052910052912</v>
      </c>
      <c r="K157" s="166">
        <f t="shared" si="86"/>
        <v>-175</v>
      </c>
      <c r="L157" s="166">
        <f t="shared" si="87"/>
        <v>1244</v>
      </c>
      <c r="M157" s="167">
        <f t="shared" si="84"/>
        <v>4.4606320347082273E-4</v>
      </c>
    </row>
    <row r="158" spans="2:13" x14ac:dyDescent="0.25">
      <c r="B158" s="165" t="s">
        <v>121</v>
      </c>
      <c r="C158" s="166">
        <v>818</v>
      </c>
      <c r="D158" s="166">
        <v>954</v>
      </c>
      <c r="E158" s="166">
        <v>2080</v>
      </c>
      <c r="F158" s="166">
        <v>1957</v>
      </c>
      <c r="G158" s="166">
        <v>2361</v>
      </c>
      <c r="H158" s="166">
        <v>1795</v>
      </c>
      <c r="I158" s="181">
        <f t="shared" si="88"/>
        <v>-0.23972892842016091</v>
      </c>
      <c r="J158" s="167">
        <f t="shared" si="85"/>
        <v>0.88155136268343814</v>
      </c>
      <c r="K158" s="166">
        <f t="shared" si="86"/>
        <v>-566</v>
      </c>
      <c r="L158" s="166">
        <f t="shared" si="87"/>
        <v>841</v>
      </c>
      <c r="M158" s="167">
        <f t="shared" si="84"/>
        <v>4.9363961173250724E-4</v>
      </c>
    </row>
    <row r="159" spans="2:13" x14ac:dyDescent="0.25">
      <c r="B159" s="165" t="s">
        <v>130</v>
      </c>
      <c r="C159" s="166">
        <v>336</v>
      </c>
      <c r="D159" s="166">
        <v>37</v>
      </c>
      <c r="E159" s="166">
        <v>282</v>
      </c>
      <c r="F159" s="166">
        <v>412</v>
      </c>
      <c r="G159" s="166">
        <v>293</v>
      </c>
      <c r="H159" s="166">
        <v>298</v>
      </c>
      <c r="I159" s="181">
        <f t="shared" si="88"/>
        <v>1.7064846416382284E-2</v>
      </c>
      <c r="J159" s="167">
        <f t="shared" si="85"/>
        <v>7.0540540540540544</v>
      </c>
      <c r="K159" s="166">
        <f t="shared" si="86"/>
        <v>5</v>
      </c>
      <c r="L159" s="166">
        <f t="shared" si="87"/>
        <v>261</v>
      </c>
      <c r="M159" s="167">
        <f t="shared" si="84"/>
        <v>8.1952425791803431E-5</v>
      </c>
    </row>
    <row r="160" spans="2:13" x14ac:dyDescent="0.25">
      <c r="B160" s="165" t="s">
        <v>133</v>
      </c>
      <c r="C160" s="166">
        <v>420</v>
      </c>
      <c r="D160" s="166">
        <v>69</v>
      </c>
      <c r="E160" s="166">
        <v>399</v>
      </c>
      <c r="F160" s="166">
        <v>542</v>
      </c>
      <c r="G160" s="166">
        <v>497</v>
      </c>
      <c r="H160" s="166">
        <v>385</v>
      </c>
      <c r="I160" s="181">
        <f t="shared" si="88"/>
        <v>-0.22535211267605637</v>
      </c>
      <c r="J160" s="167">
        <f t="shared" si="85"/>
        <v>4.5797101449275361</v>
      </c>
      <c r="K160" s="166">
        <f t="shared" si="86"/>
        <v>-112</v>
      </c>
      <c r="L160" s="166">
        <f t="shared" si="87"/>
        <v>316</v>
      </c>
      <c r="M160" s="167">
        <f t="shared" si="84"/>
        <v>1.0587813399276619E-4</v>
      </c>
    </row>
    <row r="161" spans="2:13" x14ac:dyDescent="0.25">
      <c r="B161" s="170" t="s">
        <v>147</v>
      </c>
      <c r="C161" s="171">
        <f t="shared" ref="C161" si="89">C153-SUM(C154:C160)</f>
        <v>3574</v>
      </c>
      <c r="D161" s="171">
        <f t="shared" ref="D161:E161" si="90">D153-SUM(D154:D160)</f>
        <v>4454</v>
      </c>
      <c r="E161" s="171">
        <f t="shared" si="90"/>
        <v>6571</v>
      </c>
      <c r="F161" s="171">
        <f t="shared" ref="F161:H161" si="91">F153-SUM(F154:F160)</f>
        <v>8517</v>
      </c>
      <c r="G161" s="171">
        <f t="shared" si="91"/>
        <v>11649</v>
      </c>
      <c r="H161" s="171">
        <f t="shared" si="91"/>
        <v>11410</v>
      </c>
      <c r="I161" s="182">
        <f t="shared" si="88"/>
        <v>-2.0516782556442625E-2</v>
      </c>
      <c r="J161" s="172">
        <f t="shared" si="85"/>
        <v>1.5617422541535699</v>
      </c>
      <c r="K161" s="171">
        <f>H161-G161</f>
        <v>-239</v>
      </c>
      <c r="L161" s="171">
        <f t="shared" si="87"/>
        <v>6956</v>
      </c>
      <c r="M161" s="172">
        <f t="shared" si="84"/>
        <v>3.1378428801492526E-3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AD30F-3330-4E8A-81C3-714667DCA8D0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1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1"/>
      <c r="D4" s="281"/>
      <c r="E4" s="281"/>
      <c r="F4" s="281"/>
      <c r="G4" s="281"/>
      <c r="H4" s="281"/>
      <c r="I4" s="281"/>
      <c r="J4" s="146"/>
      <c r="K4" s="146"/>
      <c r="N4" s="145" t="s">
        <v>265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7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8" customFormat="1" ht="72" customHeight="1" x14ac:dyDescent="0.25">
      <c r="B7" s="149"/>
      <c r="C7" s="174" t="s">
        <v>259</v>
      </c>
      <c r="D7" s="174" t="s">
        <v>260</v>
      </c>
      <c r="E7" s="174" t="s">
        <v>261</v>
      </c>
      <c r="F7" s="174" t="s">
        <v>262</v>
      </c>
      <c r="G7" s="174" t="s">
        <v>263</v>
      </c>
      <c r="H7" s="174" t="s">
        <v>264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259</v>
      </c>
      <c r="P7" s="174" t="s">
        <v>260</v>
      </c>
      <c r="Q7" s="174" t="s">
        <v>261</v>
      </c>
      <c r="R7" s="174" t="s">
        <v>262</v>
      </c>
      <c r="S7" s="174" t="s">
        <v>263</v>
      </c>
      <c r="T7" s="174" t="s">
        <v>264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914906</v>
      </c>
      <c r="D9" s="178">
        <f t="shared" si="0"/>
        <v>808744</v>
      </c>
      <c r="E9" s="178">
        <f t="shared" si="0"/>
        <v>2458403</v>
      </c>
      <c r="F9" s="178">
        <f t="shared" si="0"/>
        <v>2697945</v>
      </c>
      <c r="G9" s="178">
        <f t="shared" si="0"/>
        <v>2857454</v>
      </c>
      <c r="H9" s="178">
        <f t="shared" si="0"/>
        <v>2796345</v>
      </c>
      <c r="I9" s="179">
        <f>IFERROR(H9/G9-1,"-")</f>
        <v>-2.1385821084083934E-2</v>
      </c>
      <c r="J9" s="178">
        <f t="shared" ref="J9:J21" si="1">H9-G9</f>
        <v>-61109</v>
      </c>
      <c r="K9" s="179">
        <f t="shared" ref="K9:K21" si="2">H9/H$9</f>
        <v>1</v>
      </c>
      <c r="N9" s="158" t="s">
        <v>70</v>
      </c>
      <c r="O9" s="178">
        <f t="shared" ref="O9:T9" si="3">O10+O13</f>
        <v>59629</v>
      </c>
      <c r="P9" s="178">
        <f t="shared" si="3"/>
        <v>87126</v>
      </c>
      <c r="Q9" s="178">
        <f t="shared" si="3"/>
        <v>138024</v>
      </c>
      <c r="R9" s="178">
        <f t="shared" si="3"/>
        <v>158379</v>
      </c>
      <c r="S9" s="178">
        <f t="shared" si="3"/>
        <v>162243</v>
      </c>
      <c r="T9" s="178">
        <f t="shared" si="3"/>
        <v>181603</v>
      </c>
      <c r="U9" s="179">
        <f>IFERROR(T9/S9-1,"-")</f>
        <v>0.11932718206640658</v>
      </c>
      <c r="V9" s="178">
        <f>T9-S9</f>
        <v>19360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231991</v>
      </c>
      <c r="D10" s="162">
        <v>413182</v>
      </c>
      <c r="E10" s="162">
        <v>592134</v>
      </c>
      <c r="F10" s="162">
        <v>612891</v>
      </c>
      <c r="G10" s="162">
        <v>610401</v>
      </c>
      <c r="H10" s="162">
        <v>605751</v>
      </c>
      <c r="I10" s="180">
        <f>IFERROR(H10/G10-1,"-")</f>
        <v>-7.6179429588090208E-3</v>
      </c>
      <c r="J10" s="161">
        <f t="shared" si="1"/>
        <v>-4650</v>
      </c>
      <c r="K10" s="163">
        <f t="shared" si="2"/>
        <v>0.21662241247056424</v>
      </c>
      <c r="N10" s="161" t="s">
        <v>99</v>
      </c>
      <c r="O10" s="162">
        <v>31132</v>
      </c>
      <c r="P10" s="162">
        <v>57767</v>
      </c>
      <c r="Q10" s="162">
        <v>84383</v>
      </c>
      <c r="R10" s="162">
        <v>97014</v>
      </c>
      <c r="S10" s="162">
        <v>101537</v>
      </c>
      <c r="T10" s="162">
        <v>116513</v>
      </c>
      <c r="U10" s="180">
        <f>IFERROR(T10/S10-1,"-")</f>
        <v>0.14749303209667408</v>
      </c>
      <c r="V10" s="161">
        <f t="shared" ref="V10:V20" si="5">T10-S10</f>
        <v>14976</v>
      </c>
      <c r="W10" s="163">
        <f t="shared" si="4"/>
        <v>0.64158081088968799</v>
      </c>
    </row>
    <row r="11" spans="1:23" x14ac:dyDescent="0.25">
      <c r="A11" s="164" t="s">
        <v>102</v>
      </c>
      <c r="B11" s="165" t="s">
        <v>105</v>
      </c>
      <c r="C11" s="166">
        <v>85272</v>
      </c>
      <c r="D11" s="166">
        <v>212682</v>
      </c>
      <c r="E11" s="166">
        <v>235952</v>
      </c>
      <c r="F11" s="166">
        <v>237602</v>
      </c>
      <c r="G11" s="166">
        <v>234916</v>
      </c>
      <c r="H11" s="166">
        <v>229750</v>
      </c>
      <c r="I11" s="181">
        <f>IFERROR(H11/G11-1,"-")</f>
        <v>-2.1990839278720919E-2</v>
      </c>
      <c r="J11" s="165">
        <f t="shared" si="1"/>
        <v>-5166</v>
      </c>
      <c r="K11" s="167">
        <f t="shared" si="2"/>
        <v>8.2160820642660323E-2</v>
      </c>
      <c r="N11" s="165" t="s">
        <v>105</v>
      </c>
      <c r="O11" s="166">
        <v>14921</v>
      </c>
      <c r="P11" s="166">
        <v>29618</v>
      </c>
      <c r="Q11" s="166">
        <v>44023</v>
      </c>
      <c r="R11" s="166">
        <v>43982</v>
      </c>
      <c r="S11" s="166">
        <v>49326</v>
      </c>
      <c r="T11" s="166">
        <v>61961</v>
      </c>
      <c r="U11" s="181">
        <f>IFERROR(T11/S11-1,"-")</f>
        <v>0.25615294165348912</v>
      </c>
      <c r="V11" s="165">
        <f t="shared" si="5"/>
        <v>12635</v>
      </c>
      <c r="W11" s="167">
        <f>T11/T$9</f>
        <v>0.34118929753363103</v>
      </c>
    </row>
    <row r="12" spans="1:23" x14ac:dyDescent="0.25">
      <c r="A12" s="1"/>
      <c r="B12" s="165" t="s">
        <v>102</v>
      </c>
      <c r="C12" s="166">
        <v>146719</v>
      </c>
      <c r="D12" s="166">
        <v>200500</v>
      </c>
      <c r="E12" s="166">
        <v>356182</v>
      </c>
      <c r="F12" s="166">
        <v>375289</v>
      </c>
      <c r="G12" s="166">
        <v>375485</v>
      </c>
      <c r="H12" s="166">
        <v>376001</v>
      </c>
      <c r="I12" s="181">
        <f>IFERROR(H12/G12-1,"-")</f>
        <v>1.3742226720108164E-3</v>
      </c>
      <c r="J12" s="165">
        <f t="shared" si="1"/>
        <v>516</v>
      </c>
      <c r="K12" s="167">
        <f t="shared" si="2"/>
        <v>0.13446159182790393</v>
      </c>
      <c r="N12" s="165" t="s">
        <v>102</v>
      </c>
      <c r="O12" s="166">
        <v>16211</v>
      </c>
      <c r="P12" s="166">
        <v>28149</v>
      </c>
      <c r="Q12" s="166">
        <v>40360</v>
      </c>
      <c r="R12" s="166">
        <v>53032</v>
      </c>
      <c r="S12" s="166">
        <v>52211</v>
      </c>
      <c r="T12" s="166">
        <v>54552</v>
      </c>
      <c r="U12" s="181">
        <f>IFERROR(T12/S12-1,"-")</f>
        <v>4.4837294822930085E-2</v>
      </c>
      <c r="V12" s="165">
        <f t="shared" si="5"/>
        <v>2341</v>
      </c>
      <c r="W12" s="167">
        <f t="shared" si="4"/>
        <v>0.30039151335605691</v>
      </c>
    </row>
    <row r="13" spans="1:23" s="57" customFormat="1" x14ac:dyDescent="0.25">
      <c r="B13" s="161" t="s">
        <v>109</v>
      </c>
      <c r="C13" s="162">
        <v>682915</v>
      </c>
      <c r="D13" s="162">
        <v>395562</v>
      </c>
      <c r="E13" s="162">
        <v>1866269</v>
      </c>
      <c r="F13" s="162">
        <v>2085054</v>
      </c>
      <c r="G13" s="162">
        <v>2247053</v>
      </c>
      <c r="H13" s="162">
        <v>2190594</v>
      </c>
      <c r="I13" s="180">
        <f>IFERROR(H13/G13-1,"-")</f>
        <v>-2.5125798100890329E-2</v>
      </c>
      <c r="J13" s="161">
        <f t="shared" si="1"/>
        <v>-56459</v>
      </c>
      <c r="K13" s="163">
        <f t="shared" si="2"/>
        <v>0.78337758752943576</v>
      </c>
      <c r="N13" s="161" t="s">
        <v>109</v>
      </c>
      <c r="O13" s="162">
        <v>28497</v>
      </c>
      <c r="P13" s="162">
        <v>29359</v>
      </c>
      <c r="Q13" s="162">
        <v>53641</v>
      </c>
      <c r="R13" s="162">
        <v>61365</v>
      </c>
      <c r="S13" s="162">
        <v>60706</v>
      </c>
      <c r="T13" s="162">
        <v>65090</v>
      </c>
      <c r="U13" s="180">
        <f>IFERROR(T13/S13-1,"-")</f>
        <v>7.2216914308305569E-2</v>
      </c>
      <c r="V13" s="161">
        <f t="shared" si="5"/>
        <v>4384</v>
      </c>
      <c r="W13" s="163">
        <f t="shared" si="4"/>
        <v>0.35841918911031206</v>
      </c>
    </row>
    <row r="14" spans="1:23" s="57" customFormat="1" x14ac:dyDescent="0.25">
      <c r="B14" s="165" t="s">
        <v>112</v>
      </c>
      <c r="C14" s="166">
        <v>260165</v>
      </c>
      <c r="D14" s="166">
        <v>57406</v>
      </c>
      <c r="E14" s="166">
        <v>854957</v>
      </c>
      <c r="F14" s="166">
        <v>951400</v>
      </c>
      <c r="G14" s="166">
        <v>1019845</v>
      </c>
      <c r="H14" s="166">
        <v>1000795</v>
      </c>
      <c r="I14" s="181">
        <f t="shared" ref="I14:I21" si="6">IFERROR(H14/G14-1,"-")</f>
        <v>-1.867930911069815E-2</v>
      </c>
      <c r="J14" s="165">
        <f t="shared" si="1"/>
        <v>-19050</v>
      </c>
      <c r="K14" s="167">
        <f t="shared" si="2"/>
        <v>0.3578939651580903</v>
      </c>
      <c r="N14" s="165" t="s">
        <v>112</v>
      </c>
      <c r="O14" s="166">
        <v>2914</v>
      </c>
      <c r="P14" s="166">
        <v>1039</v>
      </c>
      <c r="Q14" s="166">
        <v>5621</v>
      </c>
      <c r="R14" s="166">
        <v>8173</v>
      </c>
      <c r="S14" s="166">
        <v>7175</v>
      </c>
      <c r="T14" s="166">
        <v>6754</v>
      </c>
      <c r="U14" s="181">
        <f t="shared" ref="U14:U21" si="7">IFERROR(T14/S14-1,"-")</f>
        <v>-5.8675958188153299E-2</v>
      </c>
      <c r="V14" s="165">
        <f t="shared" si="5"/>
        <v>-421</v>
      </c>
      <c r="W14" s="167">
        <f t="shared" si="4"/>
        <v>3.7191015566923454E-2</v>
      </c>
    </row>
    <row r="15" spans="1:23" x14ac:dyDescent="0.25">
      <c r="A15" s="1"/>
      <c r="B15" s="165" t="s">
        <v>115</v>
      </c>
      <c r="C15" s="166">
        <v>101597</v>
      </c>
      <c r="D15" s="166">
        <v>64653</v>
      </c>
      <c r="E15" s="166">
        <v>208666</v>
      </c>
      <c r="F15" s="166">
        <v>240943</v>
      </c>
      <c r="G15" s="166">
        <v>250717</v>
      </c>
      <c r="H15" s="166">
        <v>243214</v>
      </c>
      <c r="I15" s="181">
        <f t="shared" si="6"/>
        <v>-2.9926171739451224E-2</v>
      </c>
      <c r="J15" s="165">
        <f t="shared" si="1"/>
        <v>-7503</v>
      </c>
      <c r="K15" s="167">
        <f t="shared" si="2"/>
        <v>8.6975677178602787E-2</v>
      </c>
      <c r="N15" s="165" t="s">
        <v>115</v>
      </c>
      <c r="O15" s="166">
        <v>3063</v>
      </c>
      <c r="P15" s="166">
        <v>2982</v>
      </c>
      <c r="Q15" s="166">
        <v>5661</v>
      </c>
      <c r="R15" s="166">
        <v>8670</v>
      </c>
      <c r="S15" s="166">
        <v>8295</v>
      </c>
      <c r="T15" s="166">
        <v>8994</v>
      </c>
      <c r="U15" s="181">
        <f t="shared" si="7"/>
        <v>8.4267631103074114E-2</v>
      </c>
      <c r="V15" s="165">
        <f t="shared" si="5"/>
        <v>699</v>
      </c>
      <c r="W15" s="167">
        <f t="shared" si="4"/>
        <v>4.9525613563652586E-2</v>
      </c>
    </row>
    <row r="16" spans="1:23" x14ac:dyDescent="0.25">
      <c r="A16" s="1"/>
      <c r="B16" s="165" t="s">
        <v>118</v>
      </c>
      <c r="C16" s="166">
        <v>37686</v>
      </c>
      <c r="D16" s="166">
        <v>56994</v>
      </c>
      <c r="E16" s="166">
        <v>108663</v>
      </c>
      <c r="F16" s="166">
        <v>119721</v>
      </c>
      <c r="G16" s="166">
        <v>132227</v>
      </c>
      <c r="H16" s="166">
        <v>125365</v>
      </c>
      <c r="I16" s="181">
        <f t="shared" si="6"/>
        <v>-5.1895603772300625E-2</v>
      </c>
      <c r="J16" s="165">
        <f t="shared" si="1"/>
        <v>-6862</v>
      </c>
      <c r="K16" s="167">
        <f t="shared" si="2"/>
        <v>4.4831735712152827E-2</v>
      </c>
      <c r="N16" s="165" t="s">
        <v>118</v>
      </c>
      <c r="O16" s="166">
        <v>2121</v>
      </c>
      <c r="P16" s="166">
        <v>4330</v>
      </c>
      <c r="Q16" s="166">
        <v>5320</v>
      </c>
      <c r="R16" s="166">
        <v>5773</v>
      </c>
      <c r="S16" s="166">
        <v>5644</v>
      </c>
      <c r="T16" s="166">
        <v>6071</v>
      </c>
      <c r="U16" s="181">
        <f t="shared" si="7"/>
        <v>7.5655563430191419E-2</v>
      </c>
      <c r="V16" s="165">
        <f t="shared" si="5"/>
        <v>427</v>
      </c>
      <c r="W16" s="167">
        <f t="shared" si="4"/>
        <v>3.3430064481313637E-2</v>
      </c>
    </row>
    <row r="17" spans="1:23" x14ac:dyDescent="0.25">
      <c r="A17" s="1"/>
      <c r="B17" s="165" t="s">
        <v>125</v>
      </c>
      <c r="C17" s="166">
        <v>24996</v>
      </c>
      <c r="D17" s="166">
        <v>21242</v>
      </c>
      <c r="E17" s="166">
        <v>85989</v>
      </c>
      <c r="F17" s="166">
        <v>77282</v>
      </c>
      <c r="G17" s="166">
        <v>85188</v>
      </c>
      <c r="H17" s="166">
        <v>79215</v>
      </c>
      <c r="I17" s="181">
        <f t="shared" si="6"/>
        <v>-7.0115509226651662E-2</v>
      </c>
      <c r="J17" s="165">
        <f t="shared" si="1"/>
        <v>-5973</v>
      </c>
      <c r="K17" s="167">
        <f t="shared" si="2"/>
        <v>2.8328049650525954E-2</v>
      </c>
      <c r="N17" s="165" t="s">
        <v>125</v>
      </c>
      <c r="O17" s="166">
        <v>575</v>
      </c>
      <c r="P17" s="166">
        <v>544</v>
      </c>
      <c r="Q17" s="166">
        <v>1644</v>
      </c>
      <c r="R17" s="166">
        <v>1750</v>
      </c>
      <c r="S17" s="166">
        <v>1588</v>
      </c>
      <c r="T17" s="166">
        <v>1707</v>
      </c>
      <c r="U17" s="181">
        <f t="shared" si="7"/>
        <v>7.4937027707808523E-2</v>
      </c>
      <c r="V17" s="165">
        <f t="shared" si="5"/>
        <v>119</v>
      </c>
      <c r="W17" s="167">
        <f t="shared" si="4"/>
        <v>9.399624455543135E-3</v>
      </c>
    </row>
    <row r="18" spans="1:23" x14ac:dyDescent="0.25">
      <c r="A18" s="1"/>
      <c r="B18" s="165" t="s">
        <v>121</v>
      </c>
      <c r="C18" s="166">
        <v>34737</v>
      </c>
      <c r="D18" s="166">
        <v>29008</v>
      </c>
      <c r="E18" s="166">
        <v>85583</v>
      </c>
      <c r="F18" s="166">
        <v>87360</v>
      </c>
      <c r="G18" s="166">
        <v>92695</v>
      </c>
      <c r="H18" s="166">
        <v>83678</v>
      </c>
      <c r="I18" s="181">
        <f t="shared" si="6"/>
        <v>-9.7276012729920702E-2</v>
      </c>
      <c r="J18" s="165">
        <f t="shared" si="1"/>
        <v>-9017</v>
      </c>
      <c r="K18" s="167">
        <f t="shared" si="2"/>
        <v>2.9924061587536587E-2</v>
      </c>
      <c r="N18" s="165" t="s">
        <v>121</v>
      </c>
      <c r="O18" s="166">
        <v>504</v>
      </c>
      <c r="P18" s="166">
        <v>491</v>
      </c>
      <c r="Q18" s="166">
        <v>1166</v>
      </c>
      <c r="R18" s="166">
        <v>1194</v>
      </c>
      <c r="S18" s="166">
        <v>1248</v>
      </c>
      <c r="T18" s="166">
        <v>1572</v>
      </c>
      <c r="U18" s="181">
        <f t="shared" si="7"/>
        <v>0.25961538461538458</v>
      </c>
      <c r="V18" s="165">
        <f t="shared" si="5"/>
        <v>324</v>
      </c>
      <c r="W18" s="167">
        <f t="shared" si="4"/>
        <v>8.656244665561693E-3</v>
      </c>
    </row>
    <row r="19" spans="1:23" x14ac:dyDescent="0.25">
      <c r="A19" s="164" t="s">
        <v>146</v>
      </c>
      <c r="B19" s="165" t="s">
        <v>130</v>
      </c>
      <c r="C19" s="166">
        <v>18060</v>
      </c>
      <c r="D19" s="166">
        <v>1592</v>
      </c>
      <c r="E19" s="166">
        <v>23862</v>
      </c>
      <c r="F19" s="166">
        <v>29939</v>
      </c>
      <c r="G19" s="166">
        <v>27075</v>
      </c>
      <c r="H19" s="166">
        <v>25876</v>
      </c>
      <c r="I19" s="181">
        <f t="shared" si="6"/>
        <v>-4.4284395198522675E-2</v>
      </c>
      <c r="J19" s="165">
        <f t="shared" si="1"/>
        <v>-1199</v>
      </c>
      <c r="K19" s="167">
        <f t="shared" si="2"/>
        <v>9.2535077038062193E-3</v>
      </c>
      <c r="N19" s="165" t="s">
        <v>130</v>
      </c>
      <c r="O19" s="166">
        <v>637</v>
      </c>
      <c r="P19" s="166">
        <v>81</v>
      </c>
      <c r="Q19" s="166">
        <v>623</v>
      </c>
      <c r="R19" s="166">
        <v>833</v>
      </c>
      <c r="S19" s="166">
        <v>922</v>
      </c>
      <c r="T19" s="166">
        <v>729</v>
      </c>
      <c r="U19" s="181">
        <f t="shared" si="7"/>
        <v>-0.20932754880694138</v>
      </c>
      <c r="V19" s="165">
        <f t="shared" si="5"/>
        <v>-193</v>
      </c>
      <c r="W19" s="167">
        <f t="shared" si="4"/>
        <v>4.0142508658997924E-3</v>
      </c>
    </row>
    <row r="20" spans="1:23" x14ac:dyDescent="0.25">
      <c r="A20" s="169" t="s">
        <v>147</v>
      </c>
      <c r="B20" s="165" t="s">
        <v>133</v>
      </c>
      <c r="C20" s="166">
        <v>24204</v>
      </c>
      <c r="D20" s="166">
        <v>1617</v>
      </c>
      <c r="E20" s="166">
        <v>16493</v>
      </c>
      <c r="F20" s="166">
        <v>25943</v>
      </c>
      <c r="G20" s="166">
        <v>24516</v>
      </c>
      <c r="H20" s="166">
        <v>21016</v>
      </c>
      <c r="I20" s="181">
        <f t="shared" si="6"/>
        <v>-0.14276390928373306</v>
      </c>
      <c r="J20" s="165">
        <f t="shared" si="1"/>
        <v>-3500</v>
      </c>
      <c r="K20" s="167">
        <f t="shared" si="2"/>
        <v>7.5155247296023915E-3</v>
      </c>
      <c r="N20" s="165" t="s">
        <v>133</v>
      </c>
      <c r="O20" s="166">
        <v>985</v>
      </c>
      <c r="P20" s="166">
        <v>194</v>
      </c>
      <c r="Q20" s="166">
        <v>1071</v>
      </c>
      <c r="R20" s="166">
        <v>1527</v>
      </c>
      <c r="S20" s="166">
        <v>1403</v>
      </c>
      <c r="T20" s="166">
        <v>1432</v>
      </c>
      <c r="U20" s="181">
        <f t="shared" si="7"/>
        <v>2.0669992872416332E-2</v>
      </c>
      <c r="V20" s="165">
        <f t="shared" si="5"/>
        <v>29</v>
      </c>
      <c r="W20" s="167">
        <f t="shared" si="4"/>
        <v>7.8853322907661214E-3</v>
      </c>
    </row>
    <row r="21" spans="1:23" x14ac:dyDescent="0.25">
      <c r="B21" s="170" t="s">
        <v>147</v>
      </c>
      <c r="C21" s="171">
        <f t="shared" ref="C21" si="8">C13-SUM(C14:C20)</f>
        <v>181470</v>
      </c>
      <c r="D21" s="171">
        <f t="shared" ref="D21:H21" si="9">D13-SUM(D14:D20)</f>
        <v>163050</v>
      </c>
      <c r="E21" s="171">
        <f t="shared" si="9"/>
        <v>482056</v>
      </c>
      <c r="F21" s="171">
        <f t="shared" si="9"/>
        <v>552466</v>
      </c>
      <c r="G21" s="171">
        <f t="shared" si="9"/>
        <v>614790</v>
      </c>
      <c r="H21" s="171">
        <f t="shared" si="9"/>
        <v>611435</v>
      </c>
      <c r="I21" s="182">
        <f t="shared" si="6"/>
        <v>-5.4571479692252511E-3</v>
      </c>
      <c r="J21" s="170">
        <f t="shared" si="1"/>
        <v>-3355</v>
      </c>
      <c r="K21" s="172">
        <f t="shared" si="2"/>
        <v>0.2186550658091187</v>
      </c>
      <c r="N21" s="170" t="s">
        <v>147</v>
      </c>
      <c r="O21" s="171">
        <f t="shared" ref="O21:T21" si="10">O13-SUM(O14:O20)</f>
        <v>17698</v>
      </c>
      <c r="P21" s="171">
        <f t="shared" si="10"/>
        <v>19698</v>
      </c>
      <c r="Q21" s="171">
        <f t="shared" si="10"/>
        <v>32535</v>
      </c>
      <c r="R21" s="171">
        <f t="shared" si="10"/>
        <v>33445</v>
      </c>
      <c r="S21" s="171">
        <f t="shared" si="10"/>
        <v>34431</v>
      </c>
      <c r="T21" s="171">
        <f t="shared" si="10"/>
        <v>37831</v>
      </c>
      <c r="U21" s="182">
        <f t="shared" si="7"/>
        <v>9.8748221079840937E-2</v>
      </c>
      <c r="V21" s="170">
        <f>T21-S21</f>
        <v>3400</v>
      </c>
      <c r="W21" s="172">
        <f t="shared" si="4"/>
        <v>0.20831704322065164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323732</v>
      </c>
      <c r="D23" s="178">
        <f t="shared" si="11"/>
        <v>332691</v>
      </c>
      <c r="E23" s="178">
        <f t="shared" si="11"/>
        <v>990351</v>
      </c>
      <c r="F23" s="178">
        <f t="shared" si="11"/>
        <v>1019717</v>
      </c>
      <c r="G23" s="178">
        <f t="shared" si="11"/>
        <v>1059130</v>
      </c>
      <c r="H23" s="178">
        <f t="shared" si="11"/>
        <v>985309</v>
      </c>
      <c r="I23" s="179">
        <f>IFERROR(H23/G23-1,"-")</f>
        <v>-6.9699659154211502E-2</v>
      </c>
      <c r="J23" s="178">
        <f>H23-G23</f>
        <v>-73821</v>
      </c>
      <c r="K23" s="179">
        <f t="shared" ref="K23:K35" si="12">H23/H$9</f>
        <v>0.35235602187855936</v>
      </c>
    </row>
    <row r="24" spans="1:23" x14ac:dyDescent="0.25">
      <c r="B24" s="161" t="s">
        <v>99</v>
      </c>
      <c r="C24" s="162">
        <v>42667</v>
      </c>
      <c r="D24" s="162">
        <v>148328</v>
      </c>
      <c r="E24" s="162">
        <v>127460</v>
      </c>
      <c r="F24" s="162">
        <v>101872</v>
      </c>
      <c r="G24" s="162">
        <v>91647</v>
      </c>
      <c r="H24" s="162">
        <v>78828</v>
      </c>
      <c r="I24" s="180">
        <f>IFERROR(H24/G24-1,"-")</f>
        <v>-0.13987364561851456</v>
      </c>
      <c r="J24" s="161">
        <f t="shared" ref="J24:J34" si="13">H24-G24</f>
        <v>-12819</v>
      </c>
      <c r="K24" s="163">
        <f t="shared" si="12"/>
        <v>2.8189654709987501E-2</v>
      </c>
    </row>
    <row r="25" spans="1:23" x14ac:dyDescent="0.25">
      <c r="B25" s="165" t="s">
        <v>105</v>
      </c>
      <c r="C25" s="166">
        <v>19787</v>
      </c>
      <c r="D25" s="166">
        <v>73747</v>
      </c>
      <c r="E25" s="166">
        <v>52266</v>
      </c>
      <c r="F25" s="166">
        <v>40607</v>
      </c>
      <c r="G25" s="166">
        <v>32381</v>
      </c>
      <c r="H25" s="166">
        <v>35823</v>
      </c>
      <c r="I25" s="181">
        <f>IFERROR(H25/G25-1,"-")</f>
        <v>0.10629690250455504</v>
      </c>
      <c r="J25" s="165">
        <f t="shared" si="13"/>
        <v>3442</v>
      </c>
      <c r="K25" s="167">
        <f t="shared" si="12"/>
        <v>1.2810651046276478E-2</v>
      </c>
    </row>
    <row r="26" spans="1:23" x14ac:dyDescent="0.25">
      <c r="B26" s="165" t="s">
        <v>102</v>
      </c>
      <c r="C26" s="166">
        <v>22880</v>
      </c>
      <c r="D26" s="166">
        <v>74581</v>
      </c>
      <c r="E26" s="166">
        <v>75194</v>
      </c>
      <c r="F26" s="166">
        <v>61265</v>
      </c>
      <c r="G26" s="166">
        <v>59266</v>
      </c>
      <c r="H26" s="166">
        <v>43005</v>
      </c>
      <c r="I26" s="181">
        <f>IFERROR(H26/G26-1,"-")</f>
        <v>-0.27437316505247533</v>
      </c>
      <c r="J26" s="165">
        <f t="shared" si="13"/>
        <v>-16261</v>
      </c>
      <c r="K26" s="167">
        <f t="shared" si="12"/>
        <v>1.5379003663711022E-2</v>
      </c>
    </row>
    <row r="27" spans="1:23" x14ac:dyDescent="0.25">
      <c r="B27" s="161" t="s">
        <v>109</v>
      </c>
      <c r="C27" s="162">
        <v>281065</v>
      </c>
      <c r="D27" s="162">
        <v>184363</v>
      </c>
      <c r="E27" s="162">
        <v>862891</v>
      </c>
      <c r="F27" s="162">
        <v>917845</v>
      </c>
      <c r="G27" s="162">
        <v>967483</v>
      </c>
      <c r="H27" s="162">
        <v>906481</v>
      </c>
      <c r="I27" s="180">
        <f>IFERROR(H27/G27-1,"-")</f>
        <v>-6.3052270685893141E-2</v>
      </c>
      <c r="J27" s="161">
        <f t="shared" si="13"/>
        <v>-61002</v>
      </c>
      <c r="K27" s="163">
        <f t="shared" si="12"/>
        <v>0.32416636716857183</v>
      </c>
    </row>
    <row r="28" spans="1:23" x14ac:dyDescent="0.25">
      <c r="B28" s="165" t="s">
        <v>112</v>
      </c>
      <c r="C28" s="166">
        <v>118184</v>
      </c>
      <c r="D28" s="166">
        <v>31455</v>
      </c>
      <c r="E28" s="166">
        <v>433227</v>
      </c>
      <c r="F28" s="166">
        <v>465053</v>
      </c>
      <c r="G28" s="166">
        <v>491622</v>
      </c>
      <c r="H28" s="166">
        <v>463867</v>
      </c>
      <c r="I28" s="181">
        <f t="shared" ref="I28:I35" si="14">IFERROR(H28/G28-1,"-")</f>
        <v>-5.6455976339545466E-2</v>
      </c>
      <c r="J28" s="165">
        <f t="shared" si="13"/>
        <v>-27755</v>
      </c>
      <c r="K28" s="167">
        <f t="shared" si="12"/>
        <v>0.16588332269444578</v>
      </c>
    </row>
    <row r="29" spans="1:23" x14ac:dyDescent="0.25">
      <c r="B29" s="165" t="s">
        <v>115</v>
      </c>
      <c r="C29" s="166">
        <v>38528</v>
      </c>
      <c r="D29" s="166">
        <v>33944</v>
      </c>
      <c r="E29" s="166">
        <v>99189</v>
      </c>
      <c r="F29" s="166">
        <v>107879</v>
      </c>
      <c r="G29" s="166">
        <v>109017</v>
      </c>
      <c r="H29" s="166">
        <v>101051</v>
      </c>
      <c r="I29" s="181">
        <f t="shared" si="14"/>
        <v>-7.3071172385958172E-2</v>
      </c>
      <c r="J29" s="165">
        <f t="shared" si="13"/>
        <v>-7966</v>
      </c>
      <c r="K29" s="167">
        <f t="shared" si="12"/>
        <v>3.6136814305817055E-2</v>
      </c>
    </row>
    <row r="30" spans="1:23" x14ac:dyDescent="0.25">
      <c r="B30" s="165" t="s">
        <v>118</v>
      </c>
      <c r="C30" s="166">
        <v>12780</v>
      </c>
      <c r="D30" s="166">
        <v>21016</v>
      </c>
      <c r="E30" s="166">
        <v>35884</v>
      </c>
      <c r="F30" s="166">
        <v>33057</v>
      </c>
      <c r="G30" s="166">
        <v>30373</v>
      </c>
      <c r="H30" s="166">
        <v>28053</v>
      </c>
      <c r="I30" s="181">
        <f t="shared" si="14"/>
        <v>-7.6383630197873087E-2</v>
      </c>
      <c r="J30" s="165">
        <f t="shared" si="13"/>
        <v>-2320</v>
      </c>
      <c r="K30" s="167">
        <f t="shared" si="12"/>
        <v>1.00320239455432E-2</v>
      </c>
    </row>
    <row r="31" spans="1:23" x14ac:dyDescent="0.25">
      <c r="B31" s="165" t="s">
        <v>125</v>
      </c>
      <c r="C31" s="166">
        <v>12474</v>
      </c>
      <c r="D31" s="166">
        <v>12058</v>
      </c>
      <c r="E31" s="166">
        <v>45985</v>
      </c>
      <c r="F31" s="166">
        <v>38989</v>
      </c>
      <c r="G31" s="166">
        <v>41482</v>
      </c>
      <c r="H31" s="166">
        <v>38256</v>
      </c>
      <c r="I31" s="181">
        <f t="shared" si="14"/>
        <v>-7.7768670748758484E-2</v>
      </c>
      <c r="J31" s="165">
        <f t="shared" si="13"/>
        <v>-3226</v>
      </c>
      <c r="K31" s="167">
        <f t="shared" si="12"/>
        <v>1.3680715362374814E-2</v>
      </c>
    </row>
    <row r="32" spans="1:23" x14ac:dyDescent="0.25">
      <c r="B32" s="165" t="s">
        <v>121</v>
      </c>
      <c r="C32" s="166">
        <v>17179</v>
      </c>
      <c r="D32" s="166">
        <v>17152</v>
      </c>
      <c r="E32" s="166">
        <v>51744</v>
      </c>
      <c r="F32" s="166">
        <v>48389</v>
      </c>
      <c r="G32" s="166">
        <v>50092</v>
      </c>
      <c r="H32" s="166">
        <v>46198</v>
      </c>
      <c r="I32" s="181">
        <f t="shared" si="14"/>
        <v>-7.7736963986265284E-2</v>
      </c>
      <c r="J32" s="165">
        <f t="shared" si="13"/>
        <v>-3894</v>
      </c>
      <c r="K32" s="167">
        <f t="shared" si="12"/>
        <v>1.6520851325569626E-2</v>
      </c>
    </row>
    <row r="33" spans="2:11" x14ac:dyDescent="0.25">
      <c r="B33" s="165" t="s">
        <v>130</v>
      </c>
      <c r="C33" s="166">
        <v>9534</v>
      </c>
      <c r="D33" s="166">
        <v>413</v>
      </c>
      <c r="E33" s="166">
        <v>12484</v>
      </c>
      <c r="F33" s="166">
        <v>13934</v>
      </c>
      <c r="G33" s="166">
        <v>13575</v>
      </c>
      <c r="H33" s="166">
        <v>11885</v>
      </c>
      <c r="I33" s="181">
        <f t="shared" si="14"/>
        <v>-0.12449355432780851</v>
      </c>
      <c r="J33" s="165">
        <f t="shared" si="13"/>
        <v>-1690</v>
      </c>
      <c r="K33" s="167">
        <f t="shared" si="12"/>
        <v>4.2501908741589467E-3</v>
      </c>
    </row>
    <row r="34" spans="2:11" x14ac:dyDescent="0.25">
      <c r="B34" s="165" t="s">
        <v>133</v>
      </c>
      <c r="C34" s="166">
        <v>11127</v>
      </c>
      <c r="D34" s="166">
        <v>321</v>
      </c>
      <c r="E34" s="166">
        <v>7576</v>
      </c>
      <c r="F34" s="166">
        <v>12449</v>
      </c>
      <c r="G34" s="166">
        <v>11584</v>
      </c>
      <c r="H34" s="166">
        <v>9858</v>
      </c>
      <c r="I34" s="181">
        <f t="shared" si="14"/>
        <v>-0.14899861878453036</v>
      </c>
      <c r="J34" s="165">
        <f t="shared" si="13"/>
        <v>-1726</v>
      </c>
      <c r="K34" s="167">
        <f t="shared" si="12"/>
        <v>3.525316082243071E-3</v>
      </c>
    </row>
    <row r="35" spans="2:11" x14ac:dyDescent="0.25">
      <c r="B35" s="170" t="s">
        <v>147</v>
      </c>
      <c r="C35" s="171">
        <f t="shared" ref="C35" si="15">C27-SUM(C28:C34)</f>
        <v>61259</v>
      </c>
      <c r="D35" s="171">
        <f t="shared" ref="D35:H35" si="16">D27-SUM(D28:D34)</f>
        <v>68004</v>
      </c>
      <c r="E35" s="171">
        <f t="shared" si="16"/>
        <v>176802</v>
      </c>
      <c r="F35" s="171">
        <f t="shared" si="16"/>
        <v>198095</v>
      </c>
      <c r="G35" s="171">
        <f t="shared" si="16"/>
        <v>219738</v>
      </c>
      <c r="H35" s="171">
        <f t="shared" si="16"/>
        <v>207313</v>
      </c>
      <c r="I35" s="182">
        <f t="shared" si="14"/>
        <v>-5.6544612220007506E-2</v>
      </c>
      <c r="J35" s="170">
        <f>H35-G35</f>
        <v>-12425</v>
      </c>
      <c r="K35" s="172">
        <f t="shared" si="12"/>
        <v>7.4137132578419335E-2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161287</v>
      </c>
      <c r="D37" s="178">
        <f t="shared" si="17"/>
        <v>70768</v>
      </c>
      <c r="E37" s="178">
        <f t="shared" si="17"/>
        <v>482585</v>
      </c>
      <c r="F37" s="178">
        <f t="shared" si="17"/>
        <v>531101</v>
      </c>
      <c r="G37" s="178">
        <f t="shared" si="17"/>
        <v>567656</v>
      </c>
      <c r="H37" s="178">
        <f t="shared" si="17"/>
        <v>582561</v>
      </c>
      <c r="I37" s="179">
        <f>IFERROR(H37/G37-1,"-")</f>
        <v>2.6257099370041059E-2</v>
      </c>
      <c r="J37" s="178">
        <f>H37-G37</f>
        <v>14905</v>
      </c>
      <c r="K37" s="179">
        <f t="shared" ref="K37:K49" si="18">H37/H$9</f>
        <v>0.20832944432822131</v>
      </c>
    </row>
    <row r="38" spans="2:11" x14ac:dyDescent="0.25">
      <c r="B38" s="161" t="s">
        <v>99</v>
      </c>
      <c r="C38" s="162">
        <v>14605</v>
      </c>
      <c r="D38" s="162">
        <v>20188</v>
      </c>
      <c r="E38" s="162">
        <v>58344</v>
      </c>
      <c r="F38" s="162">
        <v>56389</v>
      </c>
      <c r="G38" s="162">
        <v>55343</v>
      </c>
      <c r="H38" s="162">
        <v>54528</v>
      </c>
      <c r="I38" s="180">
        <f>IFERROR(H38/G38-1,"-")</f>
        <v>-1.4726342988273133E-2</v>
      </c>
      <c r="J38" s="161">
        <f t="shared" ref="J38:J48" si="19">H38-G38</f>
        <v>-815</v>
      </c>
      <c r="K38" s="163">
        <f t="shared" si="18"/>
        <v>1.9499739838968369E-2</v>
      </c>
    </row>
    <row r="39" spans="2:11" x14ac:dyDescent="0.25">
      <c r="B39" s="165" t="s">
        <v>105</v>
      </c>
      <c r="C39" s="166">
        <v>2733</v>
      </c>
      <c r="D39" s="166">
        <v>5312</v>
      </c>
      <c r="E39" s="166">
        <v>13723</v>
      </c>
      <c r="F39" s="166">
        <v>20004</v>
      </c>
      <c r="G39" s="166">
        <v>22396</v>
      </c>
      <c r="H39" s="166">
        <v>20423</v>
      </c>
      <c r="I39" s="181">
        <f>IFERROR(H39/G39-1,"-")</f>
        <v>-8.8096088587247712E-2</v>
      </c>
      <c r="J39" s="165">
        <f t="shared" si="19"/>
        <v>-1973</v>
      </c>
      <c r="K39" s="167">
        <f t="shared" si="18"/>
        <v>7.3034621979762866E-3</v>
      </c>
    </row>
    <row r="40" spans="2:11" x14ac:dyDescent="0.25">
      <c r="B40" s="165" t="s">
        <v>102</v>
      </c>
      <c r="C40" s="166">
        <v>11872</v>
      </c>
      <c r="D40" s="166">
        <v>14876</v>
      </c>
      <c r="E40" s="166">
        <v>44621</v>
      </c>
      <c r="F40" s="166">
        <v>36385</v>
      </c>
      <c r="G40" s="166">
        <v>32947</v>
      </c>
      <c r="H40" s="166">
        <v>34105</v>
      </c>
      <c r="I40" s="181">
        <f>IFERROR(H40/G40-1,"-")</f>
        <v>3.5147357877803653E-2</v>
      </c>
      <c r="J40" s="165">
        <f t="shared" si="19"/>
        <v>1158</v>
      </c>
      <c r="K40" s="167">
        <f t="shared" si="18"/>
        <v>1.2196277640992081E-2</v>
      </c>
    </row>
    <row r="41" spans="2:11" x14ac:dyDescent="0.25">
      <c r="B41" s="161" t="s">
        <v>109</v>
      </c>
      <c r="C41" s="162">
        <v>146682</v>
      </c>
      <c r="D41" s="162">
        <v>50580</v>
      </c>
      <c r="E41" s="162">
        <v>424241</v>
      </c>
      <c r="F41" s="162">
        <v>474712</v>
      </c>
      <c r="G41" s="162">
        <v>512313</v>
      </c>
      <c r="H41" s="162">
        <v>528033</v>
      </c>
      <c r="I41" s="180">
        <f>IFERROR(H41/G41-1,"-")</f>
        <v>3.0684366783587436E-2</v>
      </c>
      <c r="J41" s="161">
        <f t="shared" si="19"/>
        <v>15720</v>
      </c>
      <c r="K41" s="163">
        <f t="shared" si="18"/>
        <v>0.18882970448925293</v>
      </c>
    </row>
    <row r="42" spans="2:11" x14ac:dyDescent="0.25">
      <c r="B42" s="165" t="s">
        <v>112</v>
      </c>
      <c r="C42" s="166">
        <v>69424</v>
      </c>
      <c r="D42" s="166">
        <v>9774</v>
      </c>
      <c r="E42" s="166">
        <v>218412</v>
      </c>
      <c r="F42" s="166">
        <v>243157</v>
      </c>
      <c r="G42" s="166">
        <v>271249</v>
      </c>
      <c r="H42" s="166">
        <v>274557</v>
      </c>
      <c r="I42" s="181">
        <f t="shared" ref="I42:I49" si="20">IFERROR(H42/G42-1,"-")</f>
        <v>1.2195436665204396E-2</v>
      </c>
      <c r="J42" s="165">
        <f t="shared" si="19"/>
        <v>3308</v>
      </c>
      <c r="K42" s="167">
        <f t="shared" si="18"/>
        <v>9.8184236923555573E-2</v>
      </c>
    </row>
    <row r="43" spans="2:11" x14ac:dyDescent="0.25">
      <c r="B43" s="165" t="s">
        <v>115</v>
      </c>
      <c r="C43" s="166">
        <v>9175</v>
      </c>
      <c r="D43" s="166">
        <v>3002</v>
      </c>
      <c r="E43" s="166">
        <v>16394</v>
      </c>
      <c r="F43" s="166">
        <v>21360</v>
      </c>
      <c r="G43" s="166">
        <v>19965</v>
      </c>
      <c r="H43" s="166">
        <v>21151</v>
      </c>
      <c r="I43" s="181">
        <f t="shared" si="20"/>
        <v>5.9403956924618084E-2</v>
      </c>
      <c r="J43" s="165">
        <f t="shared" si="19"/>
        <v>1186</v>
      </c>
      <c r="K43" s="167">
        <f t="shared" si="18"/>
        <v>7.5638020344413869E-3</v>
      </c>
    </row>
    <row r="44" spans="2:11" x14ac:dyDescent="0.25">
      <c r="B44" s="165" t="s">
        <v>118</v>
      </c>
      <c r="C44" s="166">
        <v>4636</v>
      </c>
      <c r="D44" s="166">
        <v>4615</v>
      </c>
      <c r="E44" s="166">
        <v>11558</v>
      </c>
      <c r="F44" s="166">
        <v>13533</v>
      </c>
      <c r="G44" s="166">
        <v>13478</v>
      </c>
      <c r="H44" s="166">
        <v>14651</v>
      </c>
      <c r="I44" s="181">
        <f t="shared" si="20"/>
        <v>8.7030716723549562E-2</v>
      </c>
      <c r="J44" s="165">
        <f t="shared" si="19"/>
        <v>1173</v>
      </c>
      <c r="K44" s="167">
        <f t="shared" si="18"/>
        <v>5.2393392088601375E-3</v>
      </c>
    </row>
    <row r="45" spans="2:11" x14ac:dyDescent="0.25">
      <c r="B45" s="165" t="s">
        <v>125</v>
      </c>
      <c r="C45" s="166">
        <v>6084</v>
      </c>
      <c r="D45" s="166">
        <v>4083</v>
      </c>
      <c r="E45" s="166">
        <v>21273</v>
      </c>
      <c r="F45" s="166">
        <v>19465</v>
      </c>
      <c r="G45" s="166">
        <v>21301</v>
      </c>
      <c r="H45" s="166">
        <v>19491</v>
      </c>
      <c r="I45" s="181">
        <f t="shared" si="20"/>
        <v>-8.4972536500633744E-2</v>
      </c>
      <c r="J45" s="165">
        <f t="shared" si="19"/>
        <v>-1810</v>
      </c>
      <c r="K45" s="167">
        <f t="shared" si="18"/>
        <v>6.9701699897544833E-3</v>
      </c>
    </row>
    <row r="46" spans="2:11" x14ac:dyDescent="0.25">
      <c r="B46" s="165" t="s">
        <v>121</v>
      </c>
      <c r="C46" s="166">
        <v>8636</v>
      </c>
      <c r="D46" s="166">
        <v>4648</v>
      </c>
      <c r="E46" s="166">
        <v>19151</v>
      </c>
      <c r="F46" s="166">
        <v>22939</v>
      </c>
      <c r="G46" s="166">
        <v>23930</v>
      </c>
      <c r="H46" s="166">
        <v>20481</v>
      </c>
      <c r="I46" s="181">
        <f t="shared" si="20"/>
        <v>-0.1441287087338069</v>
      </c>
      <c r="J46" s="165">
        <f t="shared" si="19"/>
        <v>-3449</v>
      </c>
      <c r="K46" s="167">
        <f t="shared" si="18"/>
        <v>7.3242035585737815E-3</v>
      </c>
    </row>
    <row r="47" spans="2:11" x14ac:dyDescent="0.25">
      <c r="B47" s="165" t="s">
        <v>130</v>
      </c>
      <c r="C47" s="166">
        <v>3319</v>
      </c>
      <c r="D47" s="166">
        <v>775</v>
      </c>
      <c r="E47" s="166">
        <v>5308</v>
      </c>
      <c r="F47" s="166">
        <v>6228</v>
      </c>
      <c r="G47" s="166">
        <v>5257</v>
      </c>
      <c r="H47" s="166">
        <v>6485</v>
      </c>
      <c r="I47" s="181">
        <f t="shared" si="20"/>
        <v>0.23359330416587398</v>
      </c>
      <c r="J47" s="165">
        <f t="shared" si="19"/>
        <v>1228</v>
      </c>
      <c r="K47" s="167">
        <f t="shared" si="18"/>
        <v>2.319098680599139E-3</v>
      </c>
    </row>
    <row r="48" spans="2:11" x14ac:dyDescent="0.25">
      <c r="B48" s="165" t="s">
        <v>133</v>
      </c>
      <c r="C48" s="166">
        <v>4748</v>
      </c>
      <c r="D48" s="166">
        <v>655</v>
      </c>
      <c r="E48" s="166">
        <v>3924</v>
      </c>
      <c r="F48" s="166">
        <v>5938</v>
      </c>
      <c r="G48" s="166">
        <v>5387</v>
      </c>
      <c r="H48" s="166">
        <v>4696</v>
      </c>
      <c r="I48" s="181">
        <f t="shared" si="20"/>
        <v>-0.12827176536105434</v>
      </c>
      <c r="J48" s="165">
        <f t="shared" si="19"/>
        <v>-691</v>
      </c>
      <c r="K48" s="167">
        <f t="shared" si="18"/>
        <v>1.6793349890660845E-3</v>
      </c>
    </row>
    <row r="49" spans="2:11" x14ac:dyDescent="0.25">
      <c r="B49" s="170" t="s">
        <v>147</v>
      </c>
      <c r="C49" s="171">
        <f t="shared" ref="C49" si="21">C41-SUM(C42:C48)</f>
        <v>40660</v>
      </c>
      <c r="D49" s="171">
        <f t="shared" ref="D49:H49" si="22">D41-SUM(D42:D48)</f>
        <v>23028</v>
      </c>
      <c r="E49" s="171">
        <f t="shared" si="22"/>
        <v>128221</v>
      </c>
      <c r="F49" s="171">
        <f t="shared" si="22"/>
        <v>142092</v>
      </c>
      <c r="G49" s="171">
        <f t="shared" si="22"/>
        <v>151746</v>
      </c>
      <c r="H49" s="171">
        <f t="shared" si="22"/>
        <v>166521</v>
      </c>
      <c r="I49" s="182">
        <f t="shared" si="20"/>
        <v>9.736665216875573E-2</v>
      </c>
      <c r="J49" s="170">
        <f>H49-G49</f>
        <v>14775</v>
      </c>
      <c r="K49" s="172">
        <f t="shared" si="18"/>
        <v>5.9549519104402357E-2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9247</v>
      </c>
      <c r="D51" s="178">
        <f t="shared" si="23"/>
        <v>9212</v>
      </c>
      <c r="E51" s="178">
        <f t="shared" si="23"/>
        <v>22508</v>
      </c>
      <c r="F51" s="178">
        <f t="shared" si="23"/>
        <v>32923</v>
      </c>
      <c r="G51" s="178">
        <f t="shared" si="23"/>
        <v>28494</v>
      </c>
      <c r="H51" s="178">
        <f t="shared" si="23"/>
        <v>27551</v>
      </c>
      <c r="I51" s="179">
        <f>IFERROR(H51/G51-1,"-")</f>
        <v>-3.3094686600687817E-2</v>
      </c>
      <c r="J51" s="178">
        <f>H51-G51</f>
        <v>-943</v>
      </c>
      <c r="K51" s="179">
        <f t="shared" ref="K51:K63" si="24">H51/H$9</f>
        <v>9.8525038934752333E-3</v>
      </c>
    </row>
    <row r="52" spans="2:11" x14ac:dyDescent="0.25">
      <c r="B52" s="161" t="s">
        <v>99</v>
      </c>
      <c r="C52" s="162">
        <v>1663</v>
      </c>
      <c r="D52" s="162">
        <v>3305</v>
      </c>
      <c r="E52" s="162">
        <v>3711</v>
      </c>
      <c r="F52" s="162">
        <v>14572</v>
      </c>
      <c r="G52" s="162">
        <v>7752</v>
      </c>
      <c r="H52" s="162">
        <v>5603</v>
      </c>
      <c r="I52" s="180">
        <f>IFERROR(H52/G52-1,"-")</f>
        <v>-0.27721878224974206</v>
      </c>
      <c r="J52" s="161">
        <f t="shared" ref="J52:J62" si="25">H52-G52</f>
        <v>-2149</v>
      </c>
      <c r="K52" s="163">
        <f t="shared" si="24"/>
        <v>2.0036869556510372E-3</v>
      </c>
    </row>
    <row r="53" spans="2:11" x14ac:dyDescent="0.25">
      <c r="B53" s="165" t="s">
        <v>105</v>
      </c>
      <c r="C53" s="166">
        <v>1257</v>
      </c>
      <c r="D53" s="166">
        <v>1671</v>
      </c>
      <c r="E53" s="166">
        <v>1903</v>
      </c>
      <c r="F53" s="166">
        <v>10834</v>
      </c>
      <c r="G53" s="166">
        <v>5190</v>
      </c>
      <c r="H53" s="166">
        <v>3256</v>
      </c>
      <c r="I53" s="181">
        <f>IFERROR(H53/G53-1,"-")</f>
        <v>-0.37263969171483624</v>
      </c>
      <c r="J53" s="165">
        <f t="shared" si="25"/>
        <v>-1934</v>
      </c>
      <c r="K53" s="167">
        <f t="shared" si="24"/>
        <v>1.1643770707834692E-3</v>
      </c>
    </row>
    <row r="54" spans="2:11" x14ac:dyDescent="0.25">
      <c r="B54" s="165" t="s">
        <v>102</v>
      </c>
      <c r="C54" s="166">
        <v>406</v>
      </c>
      <c r="D54" s="166">
        <v>1634</v>
      </c>
      <c r="E54" s="166">
        <v>1808</v>
      </c>
      <c r="F54" s="166">
        <v>3738</v>
      </c>
      <c r="G54" s="166">
        <v>2562</v>
      </c>
      <c r="H54" s="166">
        <v>2347</v>
      </c>
      <c r="I54" s="181">
        <f>IFERROR(H54/G54-1,"-")</f>
        <v>-8.391881342701013E-2</v>
      </c>
      <c r="J54" s="165">
        <f t="shared" si="25"/>
        <v>-215</v>
      </c>
      <c r="K54" s="167">
        <f t="shared" si="24"/>
        <v>8.3930988486756821E-4</v>
      </c>
    </row>
    <row r="55" spans="2:11" x14ac:dyDescent="0.25">
      <c r="B55" s="161" t="s">
        <v>109</v>
      </c>
      <c r="C55" s="162">
        <v>7584</v>
      </c>
      <c r="D55" s="162">
        <v>5907</v>
      </c>
      <c r="E55" s="162">
        <v>18797</v>
      </c>
      <c r="F55" s="162">
        <v>18351</v>
      </c>
      <c r="G55" s="162">
        <v>20742</v>
      </c>
      <c r="H55" s="162">
        <v>21948</v>
      </c>
      <c r="I55" s="180">
        <f>IFERROR(H55/G55-1,"-")</f>
        <v>5.8142898466878812E-2</v>
      </c>
      <c r="J55" s="161">
        <f t="shared" si="25"/>
        <v>1206</v>
      </c>
      <c r="K55" s="163">
        <f t="shared" si="24"/>
        <v>7.8488169378241948E-3</v>
      </c>
    </row>
    <row r="56" spans="2:11" x14ac:dyDescent="0.25">
      <c r="B56" s="165" t="s">
        <v>112</v>
      </c>
      <c r="C56" s="166">
        <v>2315</v>
      </c>
      <c r="D56" s="166">
        <v>419</v>
      </c>
      <c r="E56" s="166">
        <v>6815</v>
      </c>
      <c r="F56" s="166">
        <v>5827</v>
      </c>
      <c r="G56" s="166">
        <v>7309</v>
      </c>
      <c r="H56" s="166">
        <v>7932</v>
      </c>
      <c r="I56" s="181">
        <f t="shared" ref="I56:I63" si="26">IFERROR(H56/G56-1,"-")</f>
        <v>8.5237378574360312E-2</v>
      </c>
      <c r="J56" s="165">
        <f t="shared" si="25"/>
        <v>623</v>
      </c>
      <c r="K56" s="167">
        <f t="shared" si="24"/>
        <v>2.836559866540073E-3</v>
      </c>
    </row>
    <row r="57" spans="2:11" x14ac:dyDescent="0.25">
      <c r="B57" s="165" t="s">
        <v>115</v>
      </c>
      <c r="C57" s="166">
        <v>2201</v>
      </c>
      <c r="D57" s="166">
        <v>2004</v>
      </c>
      <c r="E57" s="166">
        <v>4238</v>
      </c>
      <c r="F57" s="166">
        <v>3135</v>
      </c>
      <c r="G57" s="166">
        <v>4049</v>
      </c>
      <c r="H57" s="166">
        <v>4171</v>
      </c>
      <c r="I57" s="181">
        <f t="shared" si="26"/>
        <v>3.0130896517658767E-2</v>
      </c>
      <c r="J57" s="165">
        <f t="shared" si="25"/>
        <v>122</v>
      </c>
      <c r="K57" s="167">
        <f t="shared" si="24"/>
        <v>1.4915899146922143E-3</v>
      </c>
    </row>
    <row r="58" spans="2:11" x14ac:dyDescent="0.25">
      <c r="B58" s="165" t="s">
        <v>118</v>
      </c>
      <c r="C58" s="166">
        <v>428</v>
      </c>
      <c r="D58" s="166">
        <v>935</v>
      </c>
      <c r="E58" s="166">
        <v>1532</v>
      </c>
      <c r="F58" s="166">
        <v>1919</v>
      </c>
      <c r="G58" s="166">
        <v>1507</v>
      </c>
      <c r="H58" s="166">
        <v>1676</v>
      </c>
      <c r="I58" s="181">
        <f t="shared" si="26"/>
        <v>0.11214333112143327</v>
      </c>
      <c r="J58" s="165">
        <f t="shared" si="25"/>
        <v>169</v>
      </c>
      <c r="K58" s="167">
        <f t="shared" si="24"/>
        <v>5.9935379933448842E-4</v>
      </c>
    </row>
    <row r="59" spans="2:11" x14ac:dyDescent="0.25">
      <c r="B59" s="165" t="s">
        <v>125</v>
      </c>
      <c r="C59" s="166">
        <v>230</v>
      </c>
      <c r="D59" s="166">
        <v>148</v>
      </c>
      <c r="E59" s="166">
        <v>558</v>
      </c>
      <c r="F59" s="166">
        <v>409</v>
      </c>
      <c r="G59" s="166">
        <v>679</v>
      </c>
      <c r="H59" s="166">
        <v>657</v>
      </c>
      <c r="I59" s="181">
        <f t="shared" si="26"/>
        <v>-3.2400589101620025E-2</v>
      </c>
      <c r="J59" s="165">
        <f t="shared" si="25"/>
        <v>-22</v>
      </c>
      <c r="K59" s="167">
        <f t="shared" si="24"/>
        <v>2.3494955021644324E-4</v>
      </c>
    </row>
    <row r="60" spans="2:11" x14ac:dyDescent="0.25">
      <c r="B60" s="165" t="s">
        <v>121</v>
      </c>
      <c r="C60" s="166">
        <v>151</v>
      </c>
      <c r="D60" s="166">
        <v>198</v>
      </c>
      <c r="E60" s="166">
        <v>484</v>
      </c>
      <c r="F60" s="166">
        <v>429</v>
      </c>
      <c r="G60" s="166">
        <v>435</v>
      </c>
      <c r="H60" s="166">
        <v>564</v>
      </c>
      <c r="I60" s="181">
        <f t="shared" si="26"/>
        <v>0.29655172413793096</v>
      </c>
      <c r="J60" s="165">
        <f t="shared" si="25"/>
        <v>129</v>
      </c>
      <c r="K60" s="167">
        <f t="shared" si="24"/>
        <v>2.0169185132735767E-4</v>
      </c>
    </row>
    <row r="61" spans="2:11" x14ac:dyDescent="0.25">
      <c r="B61" s="165" t="s">
        <v>130</v>
      </c>
      <c r="C61" s="166">
        <v>76</v>
      </c>
      <c r="D61" s="166">
        <v>42</v>
      </c>
      <c r="E61" s="166">
        <v>62</v>
      </c>
      <c r="F61" s="166">
        <v>159</v>
      </c>
      <c r="G61" s="166">
        <v>92</v>
      </c>
      <c r="H61" s="166">
        <v>172</v>
      </c>
      <c r="I61" s="181">
        <f t="shared" si="26"/>
        <v>0.86956521739130443</v>
      </c>
      <c r="J61" s="165">
        <f t="shared" si="25"/>
        <v>80</v>
      </c>
      <c r="K61" s="167">
        <f t="shared" si="24"/>
        <v>6.1508862461534612E-5</v>
      </c>
    </row>
    <row r="62" spans="2:11" x14ac:dyDescent="0.25">
      <c r="B62" s="165" t="s">
        <v>133</v>
      </c>
      <c r="C62" s="166">
        <v>105</v>
      </c>
      <c r="D62" s="166">
        <v>21</v>
      </c>
      <c r="E62" s="166">
        <v>97</v>
      </c>
      <c r="F62" s="166">
        <v>140</v>
      </c>
      <c r="G62" s="166">
        <v>90</v>
      </c>
      <c r="H62" s="166">
        <v>417</v>
      </c>
      <c r="I62" s="181">
        <f t="shared" si="26"/>
        <v>3.6333333333333337</v>
      </c>
      <c r="J62" s="165">
        <f t="shared" si="25"/>
        <v>327</v>
      </c>
      <c r="K62" s="167">
        <f t="shared" si="24"/>
        <v>1.4912323050267402E-4</v>
      </c>
    </row>
    <row r="63" spans="2:11" x14ac:dyDescent="0.25">
      <c r="B63" s="170" t="s">
        <v>147</v>
      </c>
      <c r="C63" s="171">
        <f t="shared" ref="C63" si="27">C55-SUM(C56:C62)</f>
        <v>2078</v>
      </c>
      <c r="D63" s="171">
        <f t="shared" ref="D63:H63" si="28">D55-SUM(D56:D62)</f>
        <v>2140</v>
      </c>
      <c r="E63" s="171">
        <f t="shared" si="28"/>
        <v>5011</v>
      </c>
      <c r="F63" s="171">
        <f t="shared" si="28"/>
        <v>6333</v>
      </c>
      <c r="G63" s="171">
        <f t="shared" si="28"/>
        <v>6581</v>
      </c>
      <c r="H63" s="171">
        <f t="shared" si="28"/>
        <v>6359</v>
      </c>
      <c r="I63" s="182">
        <f t="shared" si="26"/>
        <v>-3.3733475155751425E-2</v>
      </c>
      <c r="J63" s="170">
        <f>H63-G63</f>
        <v>-222</v>
      </c>
      <c r="K63" s="172">
        <f t="shared" si="24"/>
        <v>2.2740398627494104E-3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29928</v>
      </c>
      <c r="D65" s="178">
        <f t="shared" si="29"/>
        <v>25235</v>
      </c>
      <c r="E65" s="178">
        <f t="shared" si="29"/>
        <v>100008</v>
      </c>
      <c r="F65" s="178">
        <f t="shared" si="29"/>
        <v>115270</v>
      </c>
      <c r="G65" s="178">
        <f t="shared" si="29"/>
        <v>132160</v>
      </c>
      <c r="H65" s="178">
        <f t="shared" si="29"/>
        <v>102901</v>
      </c>
      <c r="I65" s="179">
        <f>IFERROR(H65/G65-1,"-")</f>
        <v>-0.22139073849878932</v>
      </c>
      <c r="J65" s="178">
        <f>H65-G65</f>
        <v>-29259</v>
      </c>
      <c r="K65" s="179">
        <f t="shared" ref="K65:K77" si="30">H65/H$9</f>
        <v>3.6798392186944029E-2</v>
      </c>
    </row>
    <row r="66" spans="2:11" x14ac:dyDescent="0.25">
      <c r="B66" s="161" t="s">
        <v>99</v>
      </c>
      <c r="C66" s="162">
        <v>11351</v>
      </c>
      <c r="D66" s="162">
        <v>14677</v>
      </c>
      <c r="E66" s="162">
        <v>27176</v>
      </c>
      <c r="F66" s="162">
        <v>29241</v>
      </c>
      <c r="G66" s="162">
        <v>39888</v>
      </c>
      <c r="H66" s="162">
        <v>29124</v>
      </c>
      <c r="I66" s="180">
        <f>IFERROR(H66/G66-1,"-")</f>
        <v>-0.26985559566786999</v>
      </c>
      <c r="J66" s="161">
        <f t="shared" ref="J66:J76" si="31">H66-G66</f>
        <v>-10764</v>
      </c>
      <c r="K66" s="163">
        <f t="shared" si="30"/>
        <v>1.0415023897265896E-2</v>
      </c>
    </row>
    <row r="67" spans="2:11" x14ac:dyDescent="0.25">
      <c r="B67" s="165" t="s">
        <v>105</v>
      </c>
      <c r="C67" s="166">
        <v>4003</v>
      </c>
      <c r="D67" s="166">
        <v>13481</v>
      </c>
      <c r="E67" s="166">
        <v>22180</v>
      </c>
      <c r="F67" s="166">
        <v>20844</v>
      </c>
      <c r="G67" s="166">
        <v>23962</v>
      </c>
      <c r="H67" s="166">
        <v>9961</v>
      </c>
      <c r="I67" s="181">
        <f>IFERROR(H67/G67-1,"-")</f>
        <v>-0.58430014189132795</v>
      </c>
      <c r="J67" s="165">
        <f t="shared" si="31"/>
        <v>-14001</v>
      </c>
      <c r="K67" s="167">
        <f t="shared" si="30"/>
        <v>3.5621498777868967E-3</v>
      </c>
    </row>
    <row r="68" spans="2:11" x14ac:dyDescent="0.25">
      <c r="B68" s="165" t="s">
        <v>102</v>
      </c>
      <c r="C68" s="166">
        <v>7348</v>
      </c>
      <c r="D68" s="166">
        <v>1196</v>
      </c>
      <c r="E68" s="166">
        <v>4996</v>
      </c>
      <c r="F68" s="166">
        <v>8397</v>
      </c>
      <c r="G68" s="166">
        <v>15926</v>
      </c>
      <c r="H68" s="166">
        <v>19163</v>
      </c>
      <c r="I68" s="181">
        <f>IFERROR(H68/G68-1,"-")</f>
        <v>0.20325254301142781</v>
      </c>
      <c r="J68" s="165">
        <f t="shared" si="31"/>
        <v>3237</v>
      </c>
      <c r="K68" s="167">
        <f t="shared" si="30"/>
        <v>6.8528740194789984E-3</v>
      </c>
    </row>
    <row r="69" spans="2:11" x14ac:dyDescent="0.25">
      <c r="B69" s="161" t="s">
        <v>109</v>
      </c>
      <c r="C69" s="162">
        <v>18577</v>
      </c>
      <c r="D69" s="162">
        <v>10558</v>
      </c>
      <c r="E69" s="162">
        <v>72832</v>
      </c>
      <c r="F69" s="162">
        <v>86029</v>
      </c>
      <c r="G69" s="162">
        <v>92272</v>
      </c>
      <c r="H69" s="162">
        <v>73777</v>
      </c>
      <c r="I69" s="180">
        <f>IFERROR(H69/G69-1,"-")</f>
        <v>-0.20044000346800761</v>
      </c>
      <c r="J69" s="161">
        <f t="shared" si="31"/>
        <v>-18495</v>
      </c>
      <c r="K69" s="163">
        <f t="shared" si="30"/>
        <v>2.6383368289678133E-2</v>
      </c>
    </row>
    <row r="70" spans="2:11" x14ac:dyDescent="0.25">
      <c r="B70" s="165" t="s">
        <v>112</v>
      </c>
      <c r="C70" s="166">
        <v>7112</v>
      </c>
      <c r="D70" s="166">
        <v>932</v>
      </c>
      <c r="E70" s="166">
        <v>35001</v>
      </c>
      <c r="F70" s="166">
        <v>32744</v>
      </c>
      <c r="G70" s="166">
        <v>32081</v>
      </c>
      <c r="H70" s="166">
        <v>31987</v>
      </c>
      <c r="I70" s="181">
        <f t="shared" ref="I70:I77" si="32">IFERROR(H70/G70-1,"-")</f>
        <v>-2.9300832268320809E-3</v>
      </c>
      <c r="J70" s="165">
        <f t="shared" si="31"/>
        <v>-94</v>
      </c>
      <c r="K70" s="167">
        <f t="shared" si="30"/>
        <v>1.1438860369518068E-2</v>
      </c>
    </row>
    <row r="71" spans="2:11" x14ac:dyDescent="0.25">
      <c r="B71" s="165" t="s">
        <v>115</v>
      </c>
      <c r="C71" s="166">
        <v>2309</v>
      </c>
      <c r="D71" s="166">
        <v>1276</v>
      </c>
      <c r="E71" s="166">
        <v>5326</v>
      </c>
      <c r="F71" s="166">
        <v>5826</v>
      </c>
      <c r="G71" s="166">
        <v>6157</v>
      </c>
      <c r="H71" s="166">
        <v>6553</v>
      </c>
      <c r="I71" s="181">
        <f t="shared" si="32"/>
        <v>6.431703751827178E-2</v>
      </c>
      <c r="J71" s="165">
        <f t="shared" si="31"/>
        <v>396</v>
      </c>
      <c r="K71" s="167">
        <f t="shared" si="30"/>
        <v>2.3434161378513741E-3</v>
      </c>
    </row>
    <row r="72" spans="2:11" x14ac:dyDescent="0.25">
      <c r="B72" s="165" t="s">
        <v>118</v>
      </c>
      <c r="C72" s="166">
        <v>2459</v>
      </c>
      <c r="D72" s="166">
        <v>2286</v>
      </c>
      <c r="E72" s="166">
        <v>9592</v>
      </c>
      <c r="F72" s="166">
        <v>10213</v>
      </c>
      <c r="G72" s="166">
        <v>12857</v>
      </c>
      <c r="H72" s="166">
        <v>6959</v>
      </c>
      <c r="I72" s="181">
        <f t="shared" si="32"/>
        <v>-0.4587384304270048</v>
      </c>
      <c r="J72" s="165">
        <f t="shared" si="31"/>
        <v>-5898</v>
      </c>
      <c r="K72" s="167">
        <f t="shared" si="30"/>
        <v>2.4886056620338336E-3</v>
      </c>
    </row>
    <row r="73" spans="2:11" x14ac:dyDescent="0.25">
      <c r="B73" s="165" t="s">
        <v>125</v>
      </c>
      <c r="C73" s="166">
        <v>250</v>
      </c>
      <c r="D73" s="166">
        <v>570</v>
      </c>
      <c r="E73" s="166">
        <v>1217</v>
      </c>
      <c r="F73" s="166">
        <v>2262</v>
      </c>
      <c r="G73" s="166">
        <v>3104</v>
      </c>
      <c r="H73" s="166">
        <v>1732</v>
      </c>
      <c r="I73" s="181">
        <f t="shared" si="32"/>
        <v>-0.4420103092783505</v>
      </c>
      <c r="J73" s="165">
        <f t="shared" si="31"/>
        <v>-1372</v>
      </c>
      <c r="K73" s="167">
        <f t="shared" si="30"/>
        <v>6.1937994060103454E-4</v>
      </c>
    </row>
    <row r="74" spans="2:11" x14ac:dyDescent="0.25">
      <c r="B74" s="165" t="s">
        <v>121</v>
      </c>
      <c r="C74" s="166">
        <v>591</v>
      </c>
      <c r="D74" s="166">
        <v>660</v>
      </c>
      <c r="E74" s="166">
        <v>1818</v>
      </c>
      <c r="F74" s="166">
        <v>1876</v>
      </c>
      <c r="G74" s="166">
        <v>2598</v>
      </c>
      <c r="H74" s="166">
        <v>1905</v>
      </c>
      <c r="I74" s="181">
        <f t="shared" si="32"/>
        <v>-0.26674364896073899</v>
      </c>
      <c r="J74" s="165">
        <f t="shared" si="31"/>
        <v>-693</v>
      </c>
      <c r="K74" s="167">
        <f t="shared" si="30"/>
        <v>6.8124641272804319E-4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890</v>
      </c>
      <c r="F75" s="166">
        <v>3208</v>
      </c>
      <c r="G75" s="166">
        <v>1641</v>
      </c>
      <c r="H75" s="166">
        <v>829</v>
      </c>
      <c r="I75" s="181">
        <f t="shared" si="32"/>
        <v>-0.49482023156611821</v>
      </c>
      <c r="J75" s="165">
        <f t="shared" si="31"/>
        <v>-812</v>
      </c>
      <c r="K75" s="167">
        <f t="shared" si="30"/>
        <v>2.9645841267797788E-4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930</v>
      </c>
      <c r="G76" s="166">
        <v>203</v>
      </c>
      <c r="H76" s="166">
        <v>529</v>
      </c>
      <c r="I76" s="181">
        <f t="shared" si="32"/>
        <v>1.6059113300492611</v>
      </c>
      <c r="J76" s="165">
        <f t="shared" si="31"/>
        <v>326</v>
      </c>
      <c r="K76" s="167">
        <f t="shared" si="30"/>
        <v>1.8917551303576633E-4</v>
      </c>
    </row>
    <row r="77" spans="2:11" x14ac:dyDescent="0.25">
      <c r="B77" s="170" t="s">
        <v>147</v>
      </c>
      <c r="C77" s="171">
        <f t="shared" ref="C77" si="33">C69-SUM(C70:C76)</f>
        <v>4449</v>
      </c>
      <c r="D77" s="171">
        <f t="shared" ref="D77:H77" si="34">D69-SUM(D70:D76)</f>
        <v>4834</v>
      </c>
      <c r="E77" s="171">
        <f t="shared" si="34"/>
        <v>18704</v>
      </c>
      <c r="F77" s="171">
        <f t="shared" si="34"/>
        <v>28970</v>
      </c>
      <c r="G77" s="171">
        <f t="shared" si="34"/>
        <v>33631</v>
      </c>
      <c r="H77" s="171">
        <f t="shared" si="34"/>
        <v>23283</v>
      </c>
      <c r="I77" s="182">
        <f t="shared" si="32"/>
        <v>-0.30769230769230771</v>
      </c>
      <c r="J77" s="170">
        <f>H77-G77</f>
        <v>-10348</v>
      </c>
      <c r="K77" s="172">
        <f t="shared" si="30"/>
        <v>8.3262258412320368E-3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133535</v>
      </c>
      <c r="D79" s="178">
        <f t="shared" si="35"/>
        <v>126835</v>
      </c>
      <c r="E79" s="178">
        <f t="shared" si="35"/>
        <v>371684</v>
      </c>
      <c r="F79" s="178">
        <f t="shared" si="35"/>
        <v>429134</v>
      </c>
      <c r="G79" s="178">
        <f t="shared" si="35"/>
        <v>496487</v>
      </c>
      <c r="H79" s="178">
        <f t="shared" si="35"/>
        <v>501562</v>
      </c>
      <c r="I79" s="179">
        <f>IFERROR(H79/G79-1,"-")</f>
        <v>1.0221818496758184E-2</v>
      </c>
      <c r="J79" s="178">
        <f>H79-G79</f>
        <v>5075</v>
      </c>
      <c r="K79" s="179">
        <f t="shared" ref="K79:K91" si="36">H79/H$9</f>
        <v>0.17936341903448966</v>
      </c>
    </row>
    <row r="80" spans="2:11" x14ac:dyDescent="0.25">
      <c r="B80" s="161" t="s">
        <v>99</v>
      </c>
      <c r="C80" s="162">
        <v>52528</v>
      </c>
      <c r="D80" s="162">
        <v>78583</v>
      </c>
      <c r="E80" s="162">
        <v>190074</v>
      </c>
      <c r="F80" s="162">
        <v>198281</v>
      </c>
      <c r="G80" s="162">
        <v>211637</v>
      </c>
      <c r="H80" s="162">
        <v>217495</v>
      </c>
      <c r="I80" s="180">
        <f>IFERROR(H80/G80-1,"-")</f>
        <v>2.7679470035957721E-2</v>
      </c>
      <c r="J80" s="161">
        <f t="shared" ref="J80:J90" si="37">H80-G80</f>
        <v>5858</v>
      </c>
      <c r="K80" s="163">
        <f t="shared" si="36"/>
        <v>7.7778314192275988E-2</v>
      </c>
    </row>
    <row r="81" spans="2:11" x14ac:dyDescent="0.25">
      <c r="B81" s="165" t="s">
        <v>105</v>
      </c>
      <c r="C81" s="166">
        <v>10096</v>
      </c>
      <c r="D81" s="166">
        <v>26717</v>
      </c>
      <c r="E81" s="166">
        <v>46259</v>
      </c>
      <c r="F81" s="166">
        <v>41762</v>
      </c>
      <c r="G81" s="166">
        <v>52829</v>
      </c>
      <c r="H81" s="166">
        <v>49089</v>
      </c>
      <c r="I81" s="181">
        <f>IFERROR(H81/G81-1,"-")</f>
        <v>-7.0794450017982569E-2</v>
      </c>
      <c r="J81" s="165">
        <f t="shared" si="37"/>
        <v>-3740</v>
      </c>
      <c r="K81" s="167">
        <f t="shared" si="36"/>
        <v>1.7554700868455071E-2</v>
      </c>
    </row>
    <row r="82" spans="2:11" x14ac:dyDescent="0.25">
      <c r="B82" s="165" t="s">
        <v>102</v>
      </c>
      <c r="C82" s="166">
        <v>42432</v>
      </c>
      <c r="D82" s="166">
        <v>51866</v>
      </c>
      <c r="E82" s="166">
        <v>143815</v>
      </c>
      <c r="F82" s="166">
        <v>156519</v>
      </c>
      <c r="G82" s="166">
        <v>158808</v>
      </c>
      <c r="H82" s="166">
        <v>168406</v>
      </c>
      <c r="I82" s="181">
        <f>IFERROR(H82/G82-1,"-")</f>
        <v>6.043776132184786E-2</v>
      </c>
      <c r="J82" s="165">
        <f t="shared" si="37"/>
        <v>9598</v>
      </c>
      <c r="K82" s="167">
        <f t="shared" si="36"/>
        <v>6.0223613323820917E-2</v>
      </c>
    </row>
    <row r="83" spans="2:11" x14ac:dyDescent="0.25">
      <c r="B83" s="161" t="s">
        <v>109</v>
      </c>
      <c r="C83" s="162">
        <v>81007</v>
      </c>
      <c r="D83" s="162">
        <v>48252</v>
      </c>
      <c r="E83" s="162">
        <v>181610</v>
      </c>
      <c r="F83" s="162">
        <v>230853</v>
      </c>
      <c r="G83" s="162">
        <v>284850</v>
      </c>
      <c r="H83" s="162">
        <v>284067</v>
      </c>
      <c r="I83" s="180">
        <f>IFERROR(H83/G83-1,"-")</f>
        <v>-2.7488151658767723E-3</v>
      </c>
      <c r="J83" s="161">
        <f t="shared" si="37"/>
        <v>-783</v>
      </c>
      <c r="K83" s="163">
        <f t="shared" si="36"/>
        <v>0.10158510484221367</v>
      </c>
    </row>
    <row r="84" spans="2:11" x14ac:dyDescent="0.25">
      <c r="B84" s="165" t="s">
        <v>112</v>
      </c>
      <c r="C84" s="166">
        <v>15526</v>
      </c>
      <c r="D84" s="166">
        <v>3638</v>
      </c>
      <c r="E84" s="166">
        <v>38465</v>
      </c>
      <c r="F84" s="166">
        <v>50127</v>
      </c>
      <c r="G84" s="166">
        <v>62049</v>
      </c>
      <c r="H84" s="166">
        <v>66371</v>
      </c>
      <c r="I84" s="181">
        <f t="shared" ref="I84:I91" si="38">IFERROR(H84/G84-1,"-")</f>
        <v>6.965462779416276E-2</v>
      </c>
      <c r="J84" s="165">
        <f t="shared" si="37"/>
        <v>4322</v>
      </c>
      <c r="K84" s="167">
        <f t="shared" si="36"/>
        <v>2.3734911107177403E-2</v>
      </c>
    </row>
    <row r="85" spans="2:11" x14ac:dyDescent="0.25">
      <c r="B85" s="165" t="s">
        <v>115</v>
      </c>
      <c r="C85" s="166">
        <v>29909</v>
      </c>
      <c r="D85" s="166">
        <v>11169</v>
      </c>
      <c r="E85" s="166">
        <v>58121</v>
      </c>
      <c r="F85" s="166">
        <v>69126</v>
      </c>
      <c r="G85" s="166">
        <v>77278</v>
      </c>
      <c r="H85" s="166">
        <v>75698</v>
      </c>
      <c r="I85" s="181">
        <f t="shared" si="38"/>
        <v>-2.0445663707652884E-2</v>
      </c>
      <c r="J85" s="165">
        <f t="shared" si="37"/>
        <v>-1580</v>
      </c>
      <c r="K85" s="167">
        <f t="shared" si="36"/>
        <v>2.707033645705376E-2</v>
      </c>
    </row>
    <row r="86" spans="2:11" x14ac:dyDescent="0.25">
      <c r="B86" s="165" t="s">
        <v>118</v>
      </c>
      <c r="C86" s="166">
        <v>5531</v>
      </c>
      <c r="D86" s="166">
        <v>8045</v>
      </c>
      <c r="E86" s="166">
        <v>16748</v>
      </c>
      <c r="F86" s="166">
        <v>23461</v>
      </c>
      <c r="G86" s="166">
        <v>35926</v>
      </c>
      <c r="H86" s="166">
        <v>32473</v>
      </c>
      <c r="I86" s="181">
        <f t="shared" si="38"/>
        <v>-9.6114234816010669E-2</v>
      </c>
      <c r="J86" s="165">
        <f t="shared" si="37"/>
        <v>-3453</v>
      </c>
      <c r="K86" s="167">
        <f t="shared" si="36"/>
        <v>1.161265866693845E-2</v>
      </c>
    </row>
    <row r="87" spans="2:11" x14ac:dyDescent="0.25">
      <c r="B87" s="165" t="s">
        <v>125</v>
      </c>
      <c r="C87" s="166">
        <v>1295</v>
      </c>
      <c r="D87" s="166">
        <v>1315</v>
      </c>
      <c r="E87" s="166">
        <v>3662</v>
      </c>
      <c r="F87" s="166">
        <v>4379</v>
      </c>
      <c r="G87" s="166">
        <v>8043</v>
      </c>
      <c r="H87" s="166">
        <v>8352</v>
      </c>
      <c r="I87" s="181">
        <f t="shared" si="38"/>
        <v>3.8418500559492808E-2</v>
      </c>
      <c r="J87" s="165">
        <f t="shared" si="37"/>
        <v>309</v>
      </c>
      <c r="K87" s="167">
        <f t="shared" si="36"/>
        <v>2.9867559260391692E-3</v>
      </c>
    </row>
    <row r="88" spans="2:11" x14ac:dyDescent="0.25">
      <c r="B88" s="165" t="s">
        <v>121</v>
      </c>
      <c r="C88" s="166">
        <v>1191</v>
      </c>
      <c r="D88" s="166">
        <v>1496</v>
      </c>
      <c r="E88" s="166">
        <v>3227</v>
      </c>
      <c r="F88" s="166">
        <v>3986</v>
      </c>
      <c r="G88" s="166">
        <v>5051</v>
      </c>
      <c r="H88" s="166">
        <v>5199</v>
      </c>
      <c r="I88" s="181">
        <f t="shared" si="38"/>
        <v>2.9301128489408024E-2</v>
      </c>
      <c r="J88" s="165">
        <f t="shared" si="37"/>
        <v>148</v>
      </c>
      <c r="K88" s="167">
        <f t="shared" si="36"/>
        <v>1.8592126507995259E-3</v>
      </c>
    </row>
    <row r="89" spans="2:11" x14ac:dyDescent="0.25">
      <c r="B89" s="165" t="s">
        <v>130</v>
      </c>
      <c r="C89" s="166">
        <v>1690</v>
      </c>
      <c r="D89" s="166">
        <v>149</v>
      </c>
      <c r="E89" s="166">
        <v>1894</v>
      </c>
      <c r="F89" s="166">
        <v>2512</v>
      </c>
      <c r="G89" s="166">
        <v>2493</v>
      </c>
      <c r="H89" s="166">
        <v>2576</v>
      </c>
      <c r="I89" s="181">
        <f t="shared" si="38"/>
        <v>3.3293221018852792E-2</v>
      </c>
      <c r="J89" s="165">
        <f t="shared" si="37"/>
        <v>83</v>
      </c>
      <c r="K89" s="167">
        <f t="shared" si="36"/>
        <v>9.2120249826112299E-4</v>
      </c>
    </row>
    <row r="90" spans="2:11" x14ac:dyDescent="0.25">
      <c r="B90" s="165" t="s">
        <v>133</v>
      </c>
      <c r="C90" s="166">
        <v>2266</v>
      </c>
      <c r="D90" s="166">
        <v>239</v>
      </c>
      <c r="E90" s="166">
        <v>1655</v>
      </c>
      <c r="F90" s="166">
        <v>2550</v>
      </c>
      <c r="G90" s="166">
        <v>2984</v>
      </c>
      <c r="H90" s="166">
        <v>2155</v>
      </c>
      <c r="I90" s="181">
        <f t="shared" si="38"/>
        <v>-0.27781501340482573</v>
      </c>
      <c r="J90" s="165">
        <f t="shared" si="37"/>
        <v>-829</v>
      </c>
      <c r="K90" s="167">
        <f t="shared" si="36"/>
        <v>7.7064882909655278E-4</v>
      </c>
    </row>
    <row r="91" spans="2:11" x14ac:dyDescent="0.25">
      <c r="B91" s="170" t="s">
        <v>147</v>
      </c>
      <c r="C91" s="171">
        <f t="shared" ref="C91" si="39">C83-SUM(C84:C90)</f>
        <v>23599</v>
      </c>
      <c r="D91" s="171">
        <f t="shared" ref="D91:H91" si="40">D83-SUM(D84:D90)</f>
        <v>22201</v>
      </c>
      <c r="E91" s="171">
        <f t="shared" si="40"/>
        <v>57838</v>
      </c>
      <c r="F91" s="171">
        <f t="shared" si="40"/>
        <v>74712</v>
      </c>
      <c r="G91" s="171">
        <f t="shared" si="40"/>
        <v>91026</v>
      </c>
      <c r="H91" s="171">
        <f t="shared" si="40"/>
        <v>91243</v>
      </c>
      <c r="I91" s="182">
        <f t="shared" si="38"/>
        <v>2.3839342605409541E-3</v>
      </c>
      <c r="J91" s="170">
        <f>H91-G91</f>
        <v>217</v>
      </c>
      <c r="K91" s="172">
        <f t="shared" si="36"/>
        <v>3.2629378706847692E-2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15531</v>
      </c>
      <c r="D93" s="178">
        <f t="shared" si="41"/>
        <v>17159</v>
      </c>
      <c r="E93" s="178">
        <f t="shared" si="41"/>
        <v>32878</v>
      </c>
      <c r="F93" s="178">
        <f t="shared" si="41"/>
        <v>39668</v>
      </c>
      <c r="G93" s="178">
        <f t="shared" si="41"/>
        <v>36690</v>
      </c>
      <c r="H93" s="178">
        <f t="shared" si="41"/>
        <v>36026</v>
      </c>
      <c r="I93" s="179">
        <f>IFERROR(H93/G93-1,"-")</f>
        <v>-1.8097574270918515E-2</v>
      </c>
      <c r="J93" s="178">
        <f>H93-G93</f>
        <v>-664</v>
      </c>
      <c r="K93" s="179">
        <f t="shared" ref="K93:K105" si="42">H93/H$9</f>
        <v>1.2883245808367709E-2</v>
      </c>
    </row>
    <row r="94" spans="2:11" x14ac:dyDescent="0.25">
      <c r="B94" s="161" t="s">
        <v>99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1">
        <f t="shared" ref="J94:J104" si="43">H94-G94</f>
        <v>-23</v>
      </c>
      <c r="K94" s="163">
        <f t="shared" si="42"/>
        <v>7.881001807716859E-3</v>
      </c>
    </row>
    <row r="95" spans="2:11" x14ac:dyDescent="0.25">
      <c r="B95" s="165" t="s">
        <v>105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5">
        <f t="shared" si="43"/>
        <v>1362</v>
      </c>
      <c r="K95" s="167">
        <f t="shared" si="42"/>
        <v>2.7957923646760325E-3</v>
      </c>
    </row>
    <row r="96" spans="2:11" x14ac:dyDescent="0.25">
      <c r="B96" s="165" t="s">
        <v>102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5">
        <f t="shared" si="43"/>
        <v>-1385</v>
      </c>
      <c r="K96" s="167">
        <f t="shared" si="42"/>
        <v>5.0852094430408265E-3</v>
      </c>
    </row>
    <row r="97" spans="2:11" x14ac:dyDescent="0.25">
      <c r="B97" s="161" t="s">
        <v>109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1">
        <f t="shared" si="43"/>
        <v>-641</v>
      </c>
      <c r="K97" s="163">
        <f t="shared" si="42"/>
        <v>5.0022440006508495E-3</v>
      </c>
    </row>
    <row r="98" spans="2:11" x14ac:dyDescent="0.25">
      <c r="B98" s="165" t="s">
        <v>112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44">IFERROR(H98/G98-1,"-")</f>
        <v>-0.16768723504474803</v>
      </c>
      <c r="J98" s="165">
        <f t="shared" si="43"/>
        <v>-356</v>
      </c>
      <c r="K98" s="167">
        <f t="shared" si="42"/>
        <v>6.3189627889262596E-4</v>
      </c>
    </row>
    <row r="99" spans="2:11" x14ac:dyDescent="0.25">
      <c r="B99" s="165" t="s">
        <v>115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44"/>
        <v>-0.11557788944723613</v>
      </c>
      <c r="J99" s="165">
        <f t="shared" si="43"/>
        <v>-322</v>
      </c>
      <c r="K99" s="167">
        <f t="shared" si="42"/>
        <v>8.8115021572803074E-4</v>
      </c>
    </row>
    <row r="100" spans="2:11" x14ac:dyDescent="0.25">
      <c r="B100" s="165" t="s">
        <v>118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44"/>
        <v>-2.9615384615384599E-2</v>
      </c>
      <c r="J100" s="165">
        <f t="shared" si="43"/>
        <v>-77</v>
      </c>
      <c r="K100" s="167">
        <f t="shared" si="42"/>
        <v>9.0224918599099901E-4</v>
      </c>
    </row>
    <row r="101" spans="2:11" x14ac:dyDescent="0.25">
      <c r="B101" s="165" t="s">
        <v>125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44"/>
        <v>-3.7313432835820892E-2</v>
      </c>
      <c r="J101" s="165">
        <f t="shared" si="43"/>
        <v>-25</v>
      </c>
      <c r="K101" s="167">
        <f t="shared" si="42"/>
        <v>2.3065823423075479E-4</v>
      </c>
    </row>
    <row r="102" spans="2:11" x14ac:dyDescent="0.25">
      <c r="B102" s="165" t="s">
        <v>121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44"/>
        <v>-6.3545150501672198E-2</v>
      </c>
      <c r="J102" s="165">
        <f t="shared" si="43"/>
        <v>-38</v>
      </c>
      <c r="K102" s="167">
        <f t="shared" si="42"/>
        <v>2.0026141266546153E-4</v>
      </c>
    </row>
    <row r="103" spans="2:11" x14ac:dyDescent="0.25">
      <c r="B103" s="165" t="s">
        <v>130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44"/>
        <v>-6.0606060606060552E-2</v>
      </c>
      <c r="J103" s="165">
        <f t="shared" si="43"/>
        <v>-10</v>
      </c>
      <c r="K103" s="167">
        <f t="shared" si="42"/>
        <v>5.5429498148475954E-5</v>
      </c>
    </row>
    <row r="104" spans="2:11" x14ac:dyDescent="0.25">
      <c r="B104" s="165" t="s">
        <v>133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44"/>
        <v>-0.4375</v>
      </c>
      <c r="J104" s="165">
        <f t="shared" si="43"/>
        <v>-119</v>
      </c>
      <c r="K104" s="167">
        <f t="shared" si="42"/>
        <v>5.4714278817527881E-5</v>
      </c>
    </row>
    <row r="105" spans="2:11" x14ac:dyDescent="0.25">
      <c r="B105" s="170" t="s">
        <v>147</v>
      </c>
      <c r="C105" s="171">
        <f t="shared" ref="C105" si="45">C97-SUM(C98:C104)</f>
        <v>1693</v>
      </c>
      <c r="D105" s="171">
        <f t="shared" ref="D105:H105" si="46">D97-SUM(D98:D104)</f>
        <v>2136</v>
      </c>
      <c r="E105" s="171">
        <f t="shared" si="46"/>
        <v>3904</v>
      </c>
      <c r="F105" s="171">
        <f t="shared" si="46"/>
        <v>5038</v>
      </c>
      <c r="G105" s="171">
        <f t="shared" si="46"/>
        <v>5415</v>
      </c>
      <c r="H105" s="171">
        <f t="shared" si="46"/>
        <v>5721</v>
      </c>
      <c r="I105" s="182">
        <f t="shared" si="44"/>
        <v>5.6509695290858808E-2</v>
      </c>
      <c r="J105" s="170">
        <f>H105-G105</f>
        <v>306</v>
      </c>
      <c r="K105" s="172">
        <f t="shared" si="42"/>
        <v>2.0458848961769738E-3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34253</v>
      </c>
      <c r="D107" s="178">
        <f t="shared" si="47"/>
        <v>51252</v>
      </c>
      <c r="E107" s="178">
        <f t="shared" si="47"/>
        <v>109813</v>
      </c>
      <c r="F107" s="178">
        <f t="shared" si="47"/>
        <v>147358</v>
      </c>
      <c r="G107" s="178">
        <f t="shared" si="47"/>
        <v>139462</v>
      </c>
      <c r="H107" s="178">
        <f t="shared" si="47"/>
        <v>151078</v>
      </c>
      <c r="I107" s="179">
        <f>IFERROR(H107/G107-1,"-")</f>
        <v>8.3291505929930842E-2</v>
      </c>
      <c r="J107" s="178">
        <f>H107-G107</f>
        <v>11616</v>
      </c>
      <c r="K107" s="179">
        <f t="shared" ref="K107:K119" si="48">H107/H$9</f>
        <v>5.4026953040486776E-2</v>
      </c>
    </row>
    <row r="108" spans="2:11" x14ac:dyDescent="0.25">
      <c r="B108" s="161" t="s">
        <v>99</v>
      </c>
      <c r="C108" s="162">
        <v>13775</v>
      </c>
      <c r="D108" s="162">
        <v>28209</v>
      </c>
      <c r="E108" s="162">
        <v>26353</v>
      </c>
      <c r="F108" s="162">
        <v>33173</v>
      </c>
      <c r="G108" s="162">
        <v>30723</v>
      </c>
      <c r="H108" s="162">
        <v>33898</v>
      </c>
      <c r="I108" s="180">
        <f>IFERROR(H108/G108-1,"-")</f>
        <v>0.10334277251570478</v>
      </c>
      <c r="J108" s="161">
        <f t="shared" ref="J108:J118" si="49">H108-G108</f>
        <v>3175</v>
      </c>
      <c r="K108" s="163">
        <f t="shared" si="48"/>
        <v>1.2122252440238955E-2</v>
      </c>
    </row>
    <row r="109" spans="2:11" x14ac:dyDescent="0.25">
      <c r="B109" s="165" t="s">
        <v>105</v>
      </c>
      <c r="C109" s="166">
        <v>308</v>
      </c>
      <c r="D109" s="166">
        <v>15573</v>
      </c>
      <c r="E109" s="166">
        <v>7430</v>
      </c>
      <c r="F109" s="166">
        <v>11643</v>
      </c>
      <c r="G109" s="166">
        <v>8822</v>
      </c>
      <c r="H109" s="166">
        <v>11579</v>
      </c>
      <c r="I109" s="181">
        <f>IFERROR(H109/G109-1,"-")</f>
        <v>0.31251416912264784</v>
      </c>
      <c r="J109" s="165">
        <f t="shared" si="49"/>
        <v>2757</v>
      </c>
      <c r="K109" s="167">
        <f t="shared" si="48"/>
        <v>4.1407623165238914E-3</v>
      </c>
    </row>
    <row r="110" spans="2:11" x14ac:dyDescent="0.25">
      <c r="B110" s="165" t="s">
        <v>102</v>
      </c>
      <c r="C110" s="166">
        <v>13467</v>
      </c>
      <c r="D110" s="166">
        <v>12636</v>
      </c>
      <c r="E110" s="166">
        <v>18923</v>
      </c>
      <c r="F110" s="166">
        <v>21530</v>
      </c>
      <c r="G110" s="166">
        <v>21901</v>
      </c>
      <c r="H110" s="166">
        <v>22319</v>
      </c>
      <c r="I110" s="181">
        <f>IFERROR(H110/G110-1,"-")</f>
        <v>1.9085886489201398E-2</v>
      </c>
      <c r="J110" s="165">
        <f t="shared" si="49"/>
        <v>418</v>
      </c>
      <c r="K110" s="167">
        <f t="shared" si="48"/>
        <v>7.9814901237150633E-3</v>
      </c>
    </row>
    <row r="111" spans="2:11" x14ac:dyDescent="0.25">
      <c r="B111" s="161" t="s">
        <v>109</v>
      </c>
      <c r="C111" s="162">
        <v>20478</v>
      </c>
      <c r="D111" s="162">
        <v>23043</v>
      </c>
      <c r="E111" s="162">
        <v>83460</v>
      </c>
      <c r="F111" s="162">
        <v>114185</v>
      </c>
      <c r="G111" s="162">
        <v>108739</v>
      </c>
      <c r="H111" s="162">
        <v>117180</v>
      </c>
      <c r="I111" s="180">
        <f>IFERROR(H111/G111-1,"-")</f>
        <v>7.7626242654429412E-2</v>
      </c>
      <c r="J111" s="161">
        <f t="shared" si="49"/>
        <v>8441</v>
      </c>
      <c r="K111" s="163">
        <f t="shared" si="48"/>
        <v>4.1904700600247827E-2</v>
      </c>
    </row>
    <row r="112" spans="2:11" x14ac:dyDescent="0.25">
      <c r="B112" s="165" t="s">
        <v>112</v>
      </c>
      <c r="C112" s="166">
        <v>10709</v>
      </c>
      <c r="D112" s="166">
        <v>5712</v>
      </c>
      <c r="E112" s="166">
        <v>49565</v>
      </c>
      <c r="F112" s="166">
        <v>74713</v>
      </c>
      <c r="G112" s="166">
        <v>67869</v>
      </c>
      <c r="H112" s="166">
        <v>71210</v>
      </c>
      <c r="I112" s="181">
        <f t="shared" ref="I112:I119" si="50">IFERROR(H112/G112-1,"-")</f>
        <v>4.9227187670364936E-2</v>
      </c>
      <c r="J112" s="165">
        <f t="shared" si="49"/>
        <v>3341</v>
      </c>
      <c r="K112" s="167">
        <f t="shared" si="48"/>
        <v>2.5465384278406278E-2</v>
      </c>
    </row>
    <row r="113" spans="2:11" x14ac:dyDescent="0.25">
      <c r="B113" s="165" t="s">
        <v>115</v>
      </c>
      <c r="C113" s="166">
        <v>1745</v>
      </c>
      <c r="D113" s="166">
        <v>4366</v>
      </c>
      <c r="E113" s="166">
        <v>3756</v>
      </c>
      <c r="F113" s="166">
        <v>4908</v>
      </c>
      <c r="G113" s="166">
        <v>4708</v>
      </c>
      <c r="H113" s="166">
        <v>5313</v>
      </c>
      <c r="I113" s="181">
        <f t="shared" si="50"/>
        <v>0.12850467289719636</v>
      </c>
      <c r="J113" s="165">
        <f t="shared" si="49"/>
        <v>605</v>
      </c>
      <c r="K113" s="167">
        <f t="shared" si="48"/>
        <v>1.8999801526635661E-3</v>
      </c>
    </row>
    <row r="114" spans="2:11" x14ac:dyDescent="0.25">
      <c r="B114" s="165" t="s">
        <v>118</v>
      </c>
      <c r="C114" s="166">
        <v>1108</v>
      </c>
      <c r="D114" s="166">
        <v>3826</v>
      </c>
      <c r="E114" s="166">
        <v>5391</v>
      </c>
      <c r="F114" s="166">
        <v>9383</v>
      </c>
      <c r="G114" s="166">
        <v>8106</v>
      </c>
      <c r="H114" s="166">
        <v>9684</v>
      </c>
      <c r="I114" s="181">
        <f t="shared" si="50"/>
        <v>0.19467061435973343</v>
      </c>
      <c r="J114" s="165">
        <f t="shared" si="49"/>
        <v>1578</v>
      </c>
      <c r="K114" s="167">
        <f t="shared" si="48"/>
        <v>3.463092000450588E-3</v>
      </c>
    </row>
    <row r="115" spans="2:11" x14ac:dyDescent="0.25">
      <c r="B115" s="165" t="s">
        <v>125</v>
      </c>
      <c r="C115" s="166">
        <v>869</v>
      </c>
      <c r="D115" s="166">
        <v>1614</v>
      </c>
      <c r="E115" s="166">
        <v>3932</v>
      </c>
      <c r="F115" s="166">
        <v>3603</v>
      </c>
      <c r="G115" s="166">
        <v>3668</v>
      </c>
      <c r="H115" s="166">
        <v>4141</v>
      </c>
      <c r="I115" s="181">
        <f t="shared" si="50"/>
        <v>0.12895310796074155</v>
      </c>
      <c r="J115" s="165">
        <f t="shared" si="49"/>
        <v>473</v>
      </c>
      <c r="K115" s="167">
        <f t="shared" si="48"/>
        <v>1.4808616247279931E-3</v>
      </c>
    </row>
    <row r="116" spans="2:11" x14ac:dyDescent="0.25">
      <c r="B116" s="165" t="s">
        <v>121</v>
      </c>
      <c r="C116" s="166">
        <v>1069</v>
      </c>
      <c r="D116" s="166">
        <v>1987</v>
      </c>
      <c r="E116" s="166">
        <v>3050</v>
      </c>
      <c r="F116" s="166">
        <v>3317</v>
      </c>
      <c r="G116" s="166">
        <v>2958</v>
      </c>
      <c r="H116" s="166">
        <v>3054</v>
      </c>
      <c r="I116" s="181">
        <f t="shared" si="50"/>
        <v>3.2454361054766734E-2</v>
      </c>
      <c r="J116" s="165">
        <f t="shared" si="49"/>
        <v>96</v>
      </c>
      <c r="K116" s="167">
        <f t="shared" si="48"/>
        <v>1.0921399183577134E-3</v>
      </c>
    </row>
    <row r="117" spans="2:11" x14ac:dyDescent="0.25">
      <c r="B117" s="165" t="s">
        <v>130</v>
      </c>
      <c r="C117" s="166">
        <v>209</v>
      </c>
      <c r="D117" s="166">
        <v>42</v>
      </c>
      <c r="E117" s="166">
        <v>474</v>
      </c>
      <c r="F117" s="166">
        <v>754</v>
      </c>
      <c r="G117" s="166">
        <v>826</v>
      </c>
      <c r="H117" s="166">
        <v>813</v>
      </c>
      <c r="I117" s="181">
        <f t="shared" si="50"/>
        <v>-1.57384987893463E-2</v>
      </c>
      <c r="J117" s="165">
        <f t="shared" si="49"/>
        <v>-13</v>
      </c>
      <c r="K117" s="167">
        <f t="shared" si="48"/>
        <v>2.9073665803039324E-4</v>
      </c>
    </row>
    <row r="118" spans="2:11" x14ac:dyDescent="0.25">
      <c r="B118" s="165" t="s">
        <v>133</v>
      </c>
      <c r="C118" s="166">
        <v>526</v>
      </c>
      <c r="D118" s="166">
        <v>22</v>
      </c>
      <c r="E118" s="166">
        <v>638</v>
      </c>
      <c r="F118" s="166">
        <v>396</v>
      </c>
      <c r="G118" s="166">
        <v>1042</v>
      </c>
      <c r="H118" s="166">
        <v>670</v>
      </c>
      <c r="I118" s="181">
        <f t="shared" si="50"/>
        <v>-0.35700575815738966</v>
      </c>
      <c r="J118" s="165">
        <f t="shared" si="49"/>
        <v>-372</v>
      </c>
      <c r="K118" s="167">
        <f t="shared" si="48"/>
        <v>2.3959847586760576E-4</v>
      </c>
    </row>
    <row r="119" spans="2:11" x14ac:dyDescent="0.25">
      <c r="B119" s="170" t="s">
        <v>147</v>
      </c>
      <c r="C119" s="171">
        <f t="shared" ref="C119" si="51">C111-SUM(C112:C118)</f>
        <v>4243</v>
      </c>
      <c r="D119" s="171">
        <f t="shared" ref="D119:H119" si="52">D111-SUM(D112:D118)</f>
        <v>5474</v>
      </c>
      <c r="E119" s="171">
        <f t="shared" si="52"/>
        <v>16654</v>
      </c>
      <c r="F119" s="171">
        <f t="shared" si="52"/>
        <v>17111</v>
      </c>
      <c r="G119" s="171">
        <f t="shared" si="52"/>
        <v>19562</v>
      </c>
      <c r="H119" s="171">
        <f t="shared" si="52"/>
        <v>22295</v>
      </c>
      <c r="I119" s="182">
        <f t="shared" si="50"/>
        <v>0.13970964114098772</v>
      </c>
      <c r="J119" s="170">
        <f>H119-G119</f>
        <v>2733</v>
      </c>
      <c r="K119" s="172">
        <f t="shared" si="48"/>
        <v>7.972907491743687E-3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59629</v>
      </c>
      <c r="D121" s="178">
        <f t="shared" si="53"/>
        <v>87126</v>
      </c>
      <c r="E121" s="178">
        <f t="shared" si="53"/>
        <v>138024</v>
      </c>
      <c r="F121" s="178">
        <f t="shared" si="53"/>
        <v>158379</v>
      </c>
      <c r="G121" s="178">
        <f t="shared" si="53"/>
        <v>162243</v>
      </c>
      <c r="H121" s="178">
        <f t="shared" si="53"/>
        <v>181603</v>
      </c>
      <c r="I121" s="179">
        <f>IFERROR(H121/G121-1,"-")</f>
        <v>0.11932718206640658</v>
      </c>
      <c r="J121" s="178">
        <f>H121-G121</f>
        <v>19360</v>
      </c>
      <c r="K121" s="179">
        <f t="shared" ref="K121:K133" si="54">H121/H$9</f>
        <v>6.4942988079081804E-2</v>
      </c>
    </row>
    <row r="122" spans="2:11" x14ac:dyDescent="0.25">
      <c r="B122" s="161" t="s">
        <v>99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1">
        <f t="shared" ref="J122:J132" si="55">H122-G122</f>
        <v>14976</v>
      </c>
      <c r="K122" s="163">
        <f t="shared" si="54"/>
        <v>4.1666174953376642E-2</v>
      </c>
    </row>
    <row r="123" spans="2:11" x14ac:dyDescent="0.25">
      <c r="B123" s="165" t="s">
        <v>105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5">
        <f t="shared" si="55"/>
        <v>12635</v>
      </c>
      <c r="K123" s="167">
        <f t="shared" si="54"/>
        <v>2.2157852482436895E-2</v>
      </c>
    </row>
    <row r="124" spans="2:11" x14ac:dyDescent="0.25">
      <c r="B124" s="165" t="s">
        <v>102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5">
        <f t="shared" si="55"/>
        <v>2341</v>
      </c>
      <c r="K124" s="167">
        <f t="shared" si="54"/>
        <v>1.9508322470939744E-2</v>
      </c>
    </row>
    <row r="125" spans="2:11" x14ac:dyDescent="0.25">
      <c r="B125" s="161" t="s">
        <v>109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1">
        <f t="shared" si="55"/>
        <v>4384</v>
      </c>
      <c r="K125" s="163">
        <f t="shared" si="54"/>
        <v>2.3276813125705162E-2</v>
      </c>
    </row>
    <row r="126" spans="2:11" x14ac:dyDescent="0.25">
      <c r="B126" s="165" t="s">
        <v>112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56">IFERROR(H126/G126-1,"-")</f>
        <v>-5.8675958188153299E-2</v>
      </c>
      <c r="J126" s="165">
        <f t="shared" si="55"/>
        <v>-421</v>
      </c>
      <c r="K126" s="167">
        <f t="shared" si="54"/>
        <v>2.4152956806116556E-3</v>
      </c>
    </row>
    <row r="127" spans="2:11" x14ac:dyDescent="0.25">
      <c r="B127" s="165" t="s">
        <v>115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56"/>
        <v>8.4267631103074114E-2</v>
      </c>
      <c r="J127" s="165">
        <f t="shared" si="55"/>
        <v>699</v>
      </c>
      <c r="K127" s="167">
        <f t="shared" si="54"/>
        <v>3.2163413312735019E-3</v>
      </c>
    </row>
    <row r="128" spans="2:11" x14ac:dyDescent="0.25">
      <c r="B128" s="165" t="s">
        <v>118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56"/>
        <v>7.5655563430191419E-2</v>
      </c>
      <c r="J128" s="165">
        <f t="shared" si="55"/>
        <v>427</v>
      </c>
      <c r="K128" s="167">
        <f t="shared" si="54"/>
        <v>2.1710482790928873E-3</v>
      </c>
    </row>
    <row r="129" spans="2:11" x14ac:dyDescent="0.25">
      <c r="B129" s="165" t="s">
        <v>125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56"/>
        <v>7.4937027707808523E-2</v>
      </c>
      <c r="J129" s="165">
        <f t="shared" si="55"/>
        <v>119</v>
      </c>
      <c r="K129" s="167">
        <f t="shared" si="54"/>
        <v>6.1043969896418357E-4</v>
      </c>
    </row>
    <row r="130" spans="2:11" x14ac:dyDescent="0.25">
      <c r="B130" s="165" t="s">
        <v>121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56"/>
        <v>0.25961538461538458</v>
      </c>
      <c r="J130" s="165">
        <f t="shared" si="55"/>
        <v>324</v>
      </c>
      <c r="K130" s="167">
        <f t="shared" si="54"/>
        <v>5.6216239412518838E-4</v>
      </c>
    </row>
    <row r="131" spans="2:11" x14ac:dyDescent="0.25">
      <c r="B131" s="165" t="s">
        <v>130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56"/>
        <v>-0.20932754880694138</v>
      </c>
      <c r="J131" s="165">
        <f t="shared" si="55"/>
        <v>-193</v>
      </c>
      <c r="K131" s="167">
        <f t="shared" si="54"/>
        <v>2.60697446130574E-4</v>
      </c>
    </row>
    <row r="132" spans="2:11" x14ac:dyDescent="0.25">
      <c r="B132" s="165" t="s">
        <v>133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56"/>
        <v>2.0669992872416332E-2</v>
      </c>
      <c r="J132" s="165">
        <f t="shared" si="55"/>
        <v>29</v>
      </c>
      <c r="K132" s="167">
        <f t="shared" si="54"/>
        <v>5.1209704095882302E-4</v>
      </c>
    </row>
    <row r="133" spans="2:11" x14ac:dyDescent="0.25">
      <c r="B133" s="170" t="s">
        <v>147</v>
      </c>
      <c r="C133" s="171">
        <f t="shared" ref="C133" si="57">C125-SUM(C126:C132)</f>
        <v>17698</v>
      </c>
      <c r="D133" s="171">
        <f t="shared" ref="D133:H133" si="58">D125-SUM(D126:D132)</f>
        <v>19698</v>
      </c>
      <c r="E133" s="171">
        <f t="shared" si="58"/>
        <v>32535</v>
      </c>
      <c r="F133" s="171">
        <f t="shared" si="58"/>
        <v>33445</v>
      </c>
      <c r="G133" s="171">
        <f t="shared" si="58"/>
        <v>34431</v>
      </c>
      <c r="H133" s="171">
        <f t="shared" si="58"/>
        <v>37831</v>
      </c>
      <c r="I133" s="182">
        <f t="shared" si="56"/>
        <v>9.8748221079840937E-2</v>
      </c>
      <c r="J133" s="170">
        <f>H133-G133</f>
        <v>3400</v>
      </c>
      <c r="K133" s="172">
        <f t="shared" si="54"/>
        <v>1.3528731254548348E-2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50818</v>
      </c>
      <c r="D135" s="178">
        <f t="shared" si="59"/>
        <v>51722</v>
      </c>
      <c r="E135" s="178">
        <f t="shared" si="59"/>
        <v>140357</v>
      </c>
      <c r="F135" s="178">
        <f t="shared" si="59"/>
        <v>150841</v>
      </c>
      <c r="G135" s="178">
        <f t="shared" si="59"/>
        <v>159058</v>
      </c>
      <c r="H135" s="178">
        <f t="shared" si="59"/>
        <v>152915</v>
      </c>
      <c r="I135" s="179">
        <f>IFERROR(H135/G135-1,"-")</f>
        <v>-3.8621131914144513E-2</v>
      </c>
      <c r="J135" s="178">
        <f>H135-G135</f>
        <v>-6143</v>
      </c>
      <c r="K135" s="179">
        <f t="shared" ref="K135:K147" si="60">H135/H$9</f>
        <v>5.4683881995962587E-2</v>
      </c>
    </row>
    <row r="136" spans="2:11" x14ac:dyDescent="0.25">
      <c r="B136" s="161" t="s">
        <v>99</v>
      </c>
      <c r="C136" s="162">
        <v>8651</v>
      </c>
      <c r="D136" s="162">
        <v>27224</v>
      </c>
      <c r="E136" s="162">
        <v>15256</v>
      </c>
      <c r="F136" s="162">
        <v>16684</v>
      </c>
      <c r="G136" s="162">
        <v>14538</v>
      </c>
      <c r="H136" s="162">
        <v>14294</v>
      </c>
      <c r="I136" s="180">
        <f>IFERROR(H136/G136-1,"-")</f>
        <v>-1.6783601595817821E-2</v>
      </c>
      <c r="J136" s="161">
        <f t="shared" ref="J136:J146" si="61">H136-G136</f>
        <v>-244</v>
      </c>
      <c r="K136" s="163">
        <f t="shared" si="60"/>
        <v>5.1116725582859056E-3</v>
      </c>
    </row>
    <row r="137" spans="2:11" x14ac:dyDescent="0.25">
      <c r="B137" s="165" t="s">
        <v>105</v>
      </c>
      <c r="C137" s="166">
        <v>5982</v>
      </c>
      <c r="D137" s="166">
        <v>21570</v>
      </c>
      <c r="E137" s="166">
        <v>10607</v>
      </c>
      <c r="F137" s="166">
        <v>10686</v>
      </c>
      <c r="G137" s="166">
        <v>9229</v>
      </c>
      <c r="H137" s="166">
        <v>8336</v>
      </c>
      <c r="I137" s="181">
        <f>IFERROR(H137/G137-1,"-")</f>
        <v>-9.6760212374038312E-2</v>
      </c>
      <c r="J137" s="165">
        <f t="shared" si="61"/>
        <v>-893</v>
      </c>
      <c r="K137" s="167">
        <f t="shared" si="60"/>
        <v>2.9810341713915845E-3</v>
      </c>
    </row>
    <row r="138" spans="2:11" x14ac:dyDescent="0.25">
      <c r="B138" s="165" t="s">
        <v>102</v>
      </c>
      <c r="C138" s="166">
        <v>2669</v>
      </c>
      <c r="D138" s="166">
        <v>5654</v>
      </c>
      <c r="E138" s="166">
        <v>4649</v>
      </c>
      <c r="F138" s="166">
        <v>5998</v>
      </c>
      <c r="G138" s="166">
        <v>5309</v>
      </c>
      <c r="H138" s="166">
        <v>5958</v>
      </c>
      <c r="I138" s="181">
        <f>IFERROR(H138/G138-1,"-")</f>
        <v>0.12224524392540959</v>
      </c>
      <c r="J138" s="165">
        <f t="shared" si="61"/>
        <v>649</v>
      </c>
      <c r="K138" s="167">
        <f t="shared" si="60"/>
        <v>2.1306383868943211E-3</v>
      </c>
    </row>
    <row r="139" spans="2:11" x14ac:dyDescent="0.25">
      <c r="B139" s="161" t="s">
        <v>109</v>
      </c>
      <c r="C139" s="162">
        <v>42167</v>
      </c>
      <c r="D139" s="162">
        <v>24498</v>
      </c>
      <c r="E139" s="162">
        <v>125101</v>
      </c>
      <c r="F139" s="162">
        <v>134157</v>
      </c>
      <c r="G139" s="162">
        <v>144520</v>
      </c>
      <c r="H139" s="162">
        <v>138621</v>
      </c>
      <c r="I139" s="180">
        <f>IFERROR(H139/G139-1,"-")</f>
        <v>-4.08178798782175E-2</v>
      </c>
      <c r="J139" s="161">
        <f t="shared" si="61"/>
        <v>-5899</v>
      </c>
      <c r="K139" s="163">
        <f t="shared" si="60"/>
        <v>4.9572209437676679E-2</v>
      </c>
    </row>
    <row r="140" spans="2:11" x14ac:dyDescent="0.25">
      <c r="B140" s="165" t="s">
        <v>112</v>
      </c>
      <c r="C140" s="166">
        <v>15833</v>
      </c>
      <c r="D140" s="166">
        <v>3329</v>
      </c>
      <c r="E140" s="166">
        <v>54178</v>
      </c>
      <c r="F140" s="166">
        <v>57766</v>
      </c>
      <c r="G140" s="166">
        <v>65006</v>
      </c>
      <c r="H140" s="166">
        <v>64673</v>
      </c>
      <c r="I140" s="181">
        <f t="shared" ref="I140:I147" si="62">IFERROR(H140/G140-1,"-")</f>
        <v>-5.1226040673169049E-3</v>
      </c>
      <c r="J140" s="165">
        <f t="shared" si="61"/>
        <v>-333</v>
      </c>
      <c r="K140" s="167">
        <f t="shared" si="60"/>
        <v>2.3127689895202488E-2</v>
      </c>
    </row>
    <row r="141" spans="2:11" x14ac:dyDescent="0.25">
      <c r="B141" s="165" t="s">
        <v>115</v>
      </c>
      <c r="C141" s="166">
        <v>3537</v>
      </c>
      <c r="D141" s="166">
        <v>2650</v>
      </c>
      <c r="E141" s="166">
        <v>7799</v>
      </c>
      <c r="F141" s="166">
        <v>11596</v>
      </c>
      <c r="G141" s="166">
        <v>12370</v>
      </c>
      <c r="H141" s="166">
        <v>11761</v>
      </c>
      <c r="I141" s="181">
        <f t="shared" si="62"/>
        <v>-4.9232012934518954E-2</v>
      </c>
      <c r="J141" s="165">
        <f t="shared" si="61"/>
        <v>-609</v>
      </c>
      <c r="K141" s="167">
        <f t="shared" si="60"/>
        <v>4.2058472756401656E-3</v>
      </c>
    </row>
    <row r="142" spans="2:11" x14ac:dyDescent="0.25">
      <c r="B142" s="165" t="s">
        <v>118</v>
      </c>
      <c r="C142" s="166">
        <v>3933</v>
      </c>
      <c r="D142" s="166">
        <v>6122</v>
      </c>
      <c r="E142" s="166">
        <v>16275</v>
      </c>
      <c r="F142" s="166">
        <v>14220</v>
      </c>
      <c r="G142" s="166">
        <v>14710</v>
      </c>
      <c r="H142" s="166">
        <v>12806</v>
      </c>
      <c r="I142" s="181">
        <f t="shared" si="62"/>
        <v>-0.12943575798776341</v>
      </c>
      <c r="J142" s="165">
        <f t="shared" si="61"/>
        <v>-1904</v>
      </c>
      <c r="K142" s="167">
        <f t="shared" si="60"/>
        <v>4.5795493760605365E-3</v>
      </c>
    </row>
    <row r="143" spans="2:11" x14ac:dyDescent="0.25">
      <c r="B143" s="165" t="s">
        <v>125</v>
      </c>
      <c r="C143" s="166">
        <v>560</v>
      </c>
      <c r="D143" s="166">
        <v>376</v>
      </c>
      <c r="E143" s="166">
        <v>5915</v>
      </c>
      <c r="F143" s="166">
        <v>4920</v>
      </c>
      <c r="G143" s="166">
        <v>3438</v>
      </c>
      <c r="H143" s="166">
        <v>3003</v>
      </c>
      <c r="I143" s="181">
        <f t="shared" si="62"/>
        <v>-0.12652705061082026</v>
      </c>
      <c r="J143" s="165">
        <f t="shared" si="61"/>
        <v>-435</v>
      </c>
      <c r="K143" s="167">
        <f t="shared" si="60"/>
        <v>1.0739018254185375E-3</v>
      </c>
    </row>
    <row r="144" spans="2:11" x14ac:dyDescent="0.25">
      <c r="B144" s="165" t="s">
        <v>121</v>
      </c>
      <c r="C144" s="166">
        <v>1201</v>
      </c>
      <c r="D144" s="166">
        <v>1163</v>
      </c>
      <c r="E144" s="166">
        <v>2381</v>
      </c>
      <c r="F144" s="166">
        <v>3042</v>
      </c>
      <c r="G144" s="166">
        <v>3555</v>
      </c>
      <c r="H144" s="166">
        <v>2442</v>
      </c>
      <c r="I144" s="181">
        <f t="shared" si="62"/>
        <v>-0.31308016877637135</v>
      </c>
      <c r="J144" s="165">
        <f t="shared" si="61"/>
        <v>-1113</v>
      </c>
      <c r="K144" s="167">
        <f t="shared" si="60"/>
        <v>8.7328280308760181E-4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1643</v>
      </c>
      <c r="F145" s="166">
        <v>1954</v>
      </c>
      <c r="G145" s="166">
        <v>1832</v>
      </c>
      <c r="H145" s="166">
        <v>2028</v>
      </c>
      <c r="I145" s="181">
        <f t="shared" si="62"/>
        <v>0.10698689956331875</v>
      </c>
      <c r="J145" s="165">
        <f t="shared" si="61"/>
        <v>196</v>
      </c>
      <c r="K145" s="167">
        <f t="shared" si="60"/>
        <v>7.252324015813499E-4</v>
      </c>
    </row>
    <row r="146" spans="2:11" x14ac:dyDescent="0.25">
      <c r="B146" s="165" t="s">
        <v>133</v>
      </c>
      <c r="C146" s="166">
        <v>3280</v>
      </c>
      <c r="D146" s="166">
        <v>43</v>
      </c>
      <c r="E146" s="166">
        <v>742</v>
      </c>
      <c r="F146" s="166">
        <v>1318</v>
      </c>
      <c r="G146" s="166">
        <v>1162</v>
      </c>
      <c r="H146" s="166">
        <v>825</v>
      </c>
      <c r="I146" s="181">
        <f t="shared" si="62"/>
        <v>-0.29001721170395867</v>
      </c>
      <c r="J146" s="165">
        <f t="shared" si="61"/>
        <v>-337</v>
      </c>
      <c r="K146" s="167">
        <f t="shared" si="60"/>
        <v>2.9502797401608172E-4</v>
      </c>
    </row>
    <row r="147" spans="2:11" x14ac:dyDescent="0.25">
      <c r="B147" s="170" t="s">
        <v>147</v>
      </c>
      <c r="C147" s="171">
        <f t="shared" ref="C147" si="63">C139-SUM(C140:C146)</f>
        <v>12242</v>
      </c>
      <c r="D147" s="171">
        <f t="shared" ref="D147:H147" si="64">D139-SUM(D140:D146)</f>
        <v>10781</v>
      </c>
      <c r="E147" s="171">
        <f t="shared" si="64"/>
        <v>36168</v>
      </c>
      <c r="F147" s="171">
        <f t="shared" si="64"/>
        <v>39341</v>
      </c>
      <c r="G147" s="171">
        <f t="shared" si="64"/>
        <v>42447</v>
      </c>
      <c r="H147" s="171">
        <f t="shared" si="64"/>
        <v>41083</v>
      </c>
      <c r="I147" s="182">
        <f t="shared" si="62"/>
        <v>-3.2134190873324364E-2</v>
      </c>
      <c r="J147" s="170">
        <f>H147-G147</f>
        <v>-1364</v>
      </c>
      <c r="K147" s="172">
        <f t="shared" si="60"/>
        <v>1.4691677886669922E-2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26662</v>
      </c>
      <c r="D149" s="178">
        <f t="shared" si="65"/>
        <v>34819</v>
      </c>
      <c r="E149" s="178">
        <f t="shared" si="65"/>
        <v>70195</v>
      </c>
      <c r="F149" s="178">
        <f t="shared" si="65"/>
        <v>73554</v>
      </c>
      <c r="G149" s="178">
        <f t="shared" si="65"/>
        <v>76074</v>
      </c>
      <c r="H149" s="178">
        <f t="shared" si="65"/>
        <v>74839</v>
      </c>
      <c r="I149" s="179">
        <f>IFERROR(H149/G149-1,"-")</f>
        <v>-1.6234193022583221E-2</v>
      </c>
      <c r="J149" s="178">
        <f>H149-G149</f>
        <v>-1235</v>
      </c>
      <c r="K149" s="179">
        <f t="shared" ref="K149:K161" si="66">H149/H$9</f>
        <v>2.6763149754411561E-2</v>
      </c>
    </row>
    <row r="150" spans="2:11" x14ac:dyDescent="0.25">
      <c r="B150" s="161" t="s">
        <v>99</v>
      </c>
      <c r="C150" s="162">
        <v>10645</v>
      </c>
      <c r="D150" s="162">
        <v>23055</v>
      </c>
      <c r="E150" s="162">
        <v>38100</v>
      </c>
      <c r="F150" s="162">
        <v>39187</v>
      </c>
      <c r="G150" s="162">
        <v>35275</v>
      </c>
      <c r="H150" s="162">
        <v>33430</v>
      </c>
      <c r="I150" s="180">
        <f>IFERROR(H150/G150-1,"-")</f>
        <v>-5.2303330970942641E-2</v>
      </c>
      <c r="J150" s="161">
        <f t="shared" ref="J150:J160" si="67">H150-G150</f>
        <v>-1845</v>
      </c>
      <c r="K150" s="163">
        <f t="shared" si="66"/>
        <v>1.1954891116797105E-2</v>
      </c>
    </row>
    <row r="151" spans="2:11" x14ac:dyDescent="0.25">
      <c r="B151" s="165" t="s">
        <v>105</v>
      </c>
      <c r="C151" s="166">
        <v>5456</v>
      </c>
      <c r="D151" s="166">
        <v>18487</v>
      </c>
      <c r="E151" s="166">
        <v>27347</v>
      </c>
      <c r="F151" s="166">
        <v>28637</v>
      </c>
      <c r="G151" s="166">
        <v>24325</v>
      </c>
      <c r="H151" s="166">
        <v>21504</v>
      </c>
      <c r="I151" s="181">
        <f>IFERROR(H151/G151-1,"-")</f>
        <v>-0.11597122302158269</v>
      </c>
      <c r="J151" s="165">
        <f t="shared" si="67"/>
        <v>-2821</v>
      </c>
      <c r="K151" s="167">
        <f t="shared" si="66"/>
        <v>7.6900382463537227E-3</v>
      </c>
    </row>
    <row r="152" spans="2:11" x14ac:dyDescent="0.25">
      <c r="B152" s="165" t="s">
        <v>102</v>
      </c>
      <c r="C152" s="166">
        <v>5189</v>
      </c>
      <c r="D152" s="166">
        <v>4568</v>
      </c>
      <c r="E152" s="166">
        <v>10753</v>
      </c>
      <c r="F152" s="166">
        <v>10550</v>
      </c>
      <c r="G152" s="166">
        <v>10950</v>
      </c>
      <c r="H152" s="166">
        <v>11926</v>
      </c>
      <c r="I152" s="181">
        <f>IFERROR(H152/G152-1,"-")</f>
        <v>8.913242009132416E-2</v>
      </c>
      <c r="J152" s="165">
        <f t="shared" si="67"/>
        <v>976</v>
      </c>
      <c r="K152" s="167">
        <f t="shared" si="66"/>
        <v>4.2648528704433827E-3</v>
      </c>
    </row>
    <row r="153" spans="2:11" x14ac:dyDescent="0.25">
      <c r="B153" s="161" t="s">
        <v>109</v>
      </c>
      <c r="C153" s="162">
        <v>16017</v>
      </c>
      <c r="D153" s="162">
        <v>11764</v>
      </c>
      <c r="E153" s="162">
        <v>32095</v>
      </c>
      <c r="F153" s="162">
        <v>34367</v>
      </c>
      <c r="G153" s="162">
        <v>40799</v>
      </c>
      <c r="H153" s="162">
        <v>41409</v>
      </c>
      <c r="I153" s="180">
        <f>IFERROR(H153/G153-1,"-")</f>
        <v>1.495134684673638E-2</v>
      </c>
      <c r="J153" s="161">
        <f t="shared" si="67"/>
        <v>610</v>
      </c>
      <c r="K153" s="163">
        <f t="shared" si="66"/>
        <v>1.4808258637614457E-2</v>
      </c>
    </row>
    <row r="154" spans="2:11" x14ac:dyDescent="0.25">
      <c r="B154" s="165" t="s">
        <v>112</v>
      </c>
      <c r="C154" s="166">
        <v>4946</v>
      </c>
      <c r="D154" s="166">
        <v>763</v>
      </c>
      <c r="E154" s="166">
        <v>12175</v>
      </c>
      <c r="F154" s="166">
        <v>11966</v>
      </c>
      <c r="G154" s="166">
        <v>13362</v>
      </c>
      <c r="H154" s="166">
        <v>11677</v>
      </c>
      <c r="I154" s="181">
        <f t="shared" ref="I154:I161" si="68">IFERROR(H154/G154-1,"-")</f>
        <v>-0.12610387666516987</v>
      </c>
      <c r="J154" s="165">
        <f t="shared" si="67"/>
        <v>-1685</v>
      </c>
      <c r="K154" s="167">
        <f t="shared" si="66"/>
        <v>4.1758080637403468E-3</v>
      </c>
    </row>
    <row r="155" spans="2:11" x14ac:dyDescent="0.25">
      <c r="B155" s="165" t="s">
        <v>115</v>
      </c>
      <c r="C155" s="166">
        <v>4000</v>
      </c>
      <c r="D155" s="166">
        <v>2155</v>
      </c>
      <c r="E155" s="166">
        <v>6010</v>
      </c>
      <c r="F155" s="166">
        <v>6076</v>
      </c>
      <c r="G155" s="166">
        <v>6092</v>
      </c>
      <c r="H155" s="166">
        <v>6058</v>
      </c>
      <c r="I155" s="181">
        <f t="shared" si="68"/>
        <v>-5.5810899540380543E-3</v>
      </c>
      <c r="J155" s="165">
        <f t="shared" si="67"/>
        <v>-34</v>
      </c>
      <c r="K155" s="167">
        <f t="shared" si="66"/>
        <v>2.1663993534417249E-3</v>
      </c>
    </row>
    <row r="156" spans="2:11" x14ac:dyDescent="0.25">
      <c r="B156" s="165" t="s">
        <v>118</v>
      </c>
      <c r="C156" s="166">
        <v>1900</v>
      </c>
      <c r="D156" s="166">
        <v>3038</v>
      </c>
      <c r="E156" s="166">
        <v>3974</v>
      </c>
      <c r="F156" s="166">
        <v>5531</v>
      </c>
      <c r="G156" s="166">
        <v>7026</v>
      </c>
      <c r="H156" s="166">
        <v>10469</v>
      </c>
      <c r="I156" s="181">
        <f t="shared" si="68"/>
        <v>0.49003700540848283</v>
      </c>
      <c r="J156" s="165">
        <f t="shared" si="67"/>
        <v>3443</v>
      </c>
      <c r="K156" s="167">
        <f t="shared" si="66"/>
        <v>3.7438155878477082E-3</v>
      </c>
    </row>
    <row r="157" spans="2:11" x14ac:dyDescent="0.25">
      <c r="B157" s="165" t="s">
        <v>125</v>
      </c>
      <c r="C157" s="166">
        <v>528</v>
      </c>
      <c r="D157" s="166">
        <v>375</v>
      </c>
      <c r="E157" s="166">
        <v>983</v>
      </c>
      <c r="F157" s="166">
        <v>890</v>
      </c>
      <c r="G157" s="166">
        <v>1215</v>
      </c>
      <c r="H157" s="166">
        <v>1231</v>
      </c>
      <c r="I157" s="181">
        <f t="shared" si="68"/>
        <v>1.3168724279835287E-2</v>
      </c>
      <c r="J157" s="165">
        <f t="shared" si="67"/>
        <v>16</v>
      </c>
      <c r="K157" s="167">
        <f t="shared" si="66"/>
        <v>4.402174981985413E-4</v>
      </c>
    </row>
    <row r="158" spans="2:11" x14ac:dyDescent="0.25">
      <c r="B158" s="165" t="s">
        <v>121</v>
      </c>
      <c r="C158" s="166">
        <v>811</v>
      </c>
      <c r="D158" s="166">
        <v>952</v>
      </c>
      <c r="E158" s="166">
        <v>2069</v>
      </c>
      <c r="F158" s="166">
        <v>1803</v>
      </c>
      <c r="G158" s="166">
        <v>2230</v>
      </c>
      <c r="H158" s="166">
        <v>1703</v>
      </c>
      <c r="I158" s="181">
        <f t="shared" si="68"/>
        <v>-0.23632286995515694</v>
      </c>
      <c r="J158" s="165">
        <f t="shared" si="67"/>
        <v>-527</v>
      </c>
      <c r="K158" s="167">
        <f t="shared" si="66"/>
        <v>6.0900926030228741E-4</v>
      </c>
    </row>
    <row r="159" spans="2:11" x14ac:dyDescent="0.25">
      <c r="B159" s="165" t="s">
        <v>130</v>
      </c>
      <c r="C159" s="166">
        <v>214</v>
      </c>
      <c r="D159" s="166">
        <v>37</v>
      </c>
      <c r="E159" s="166">
        <v>267</v>
      </c>
      <c r="F159" s="166">
        <v>255</v>
      </c>
      <c r="G159" s="166">
        <v>272</v>
      </c>
      <c r="H159" s="166">
        <v>204</v>
      </c>
      <c r="I159" s="181">
        <f t="shared" si="68"/>
        <v>-0.25</v>
      </c>
      <c r="J159" s="165">
        <f t="shared" si="67"/>
        <v>-68</v>
      </c>
      <c r="K159" s="167">
        <f t="shared" si="66"/>
        <v>7.2952371756703846E-5</v>
      </c>
    </row>
    <row r="160" spans="2:11" x14ac:dyDescent="0.25">
      <c r="B160" s="165" t="s">
        <v>133</v>
      </c>
      <c r="C160" s="166">
        <v>277</v>
      </c>
      <c r="D160" s="166">
        <v>69</v>
      </c>
      <c r="E160" s="166">
        <v>398</v>
      </c>
      <c r="F160" s="166">
        <v>517</v>
      </c>
      <c r="G160" s="166">
        <v>389</v>
      </c>
      <c r="H160" s="166">
        <v>281</v>
      </c>
      <c r="I160" s="181">
        <f t="shared" si="68"/>
        <v>-0.27763496143958866</v>
      </c>
      <c r="J160" s="165">
        <f t="shared" si="67"/>
        <v>-108</v>
      </c>
      <c r="K160" s="167">
        <f t="shared" si="66"/>
        <v>1.0048831599820479E-4</v>
      </c>
    </row>
    <row r="161" spans="2:11" x14ac:dyDescent="0.25">
      <c r="B161" s="170" t="s">
        <v>147</v>
      </c>
      <c r="C161" s="171">
        <f t="shared" ref="C161" si="69">C153-SUM(C154:C160)</f>
        <v>3341</v>
      </c>
      <c r="D161" s="171">
        <f t="shared" ref="D161:H161" si="70">D153-SUM(D154:D160)</f>
        <v>4375</v>
      </c>
      <c r="E161" s="171">
        <f t="shared" si="70"/>
        <v>6219</v>
      </c>
      <c r="F161" s="171">
        <f t="shared" si="70"/>
        <v>7329</v>
      </c>
      <c r="G161" s="171">
        <f t="shared" si="70"/>
        <v>10213</v>
      </c>
      <c r="H161" s="171">
        <f t="shared" si="70"/>
        <v>9786</v>
      </c>
      <c r="I161" s="182">
        <f t="shared" si="68"/>
        <v>-4.1809458533241917E-2</v>
      </c>
      <c r="J161" s="170">
        <f>H161-G161</f>
        <v>-427</v>
      </c>
      <c r="K161" s="172">
        <f t="shared" si="66"/>
        <v>3.4995681863289399E-3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AB5F8-6D67-4591-8871-9C89356F82AF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1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1"/>
      <c r="D4" s="281"/>
      <c r="E4" s="281"/>
      <c r="F4" s="281"/>
      <c r="G4" s="281"/>
      <c r="H4" s="281"/>
      <c r="I4" s="281"/>
      <c r="J4" s="146"/>
      <c r="K4" s="146"/>
      <c r="N4" s="145" t="s">
        <v>266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7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8" customFormat="1" ht="72" customHeight="1" x14ac:dyDescent="0.25">
      <c r="B7" s="149"/>
      <c r="C7" s="174" t="s">
        <v>259</v>
      </c>
      <c r="D7" s="174" t="s">
        <v>260</v>
      </c>
      <c r="E7" s="174" t="s">
        <v>261</v>
      </c>
      <c r="F7" s="174" t="s">
        <v>262</v>
      </c>
      <c r="G7" s="174" t="s">
        <v>263</v>
      </c>
      <c r="H7" s="174" t="s">
        <v>264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259</v>
      </c>
      <c r="P7" s="174" t="s">
        <v>260</v>
      </c>
      <c r="Q7" s="174" t="s">
        <v>261</v>
      </c>
      <c r="R7" s="174" t="s">
        <v>262</v>
      </c>
      <c r="S7" s="174" t="s">
        <v>263</v>
      </c>
      <c r="T7" s="174" t="s">
        <v>264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280673</v>
      </c>
      <c r="D9" s="178">
        <f t="shared" si="0"/>
        <v>223190</v>
      </c>
      <c r="E9" s="178">
        <f t="shared" si="0"/>
        <v>642714</v>
      </c>
      <c r="F9" s="178">
        <f t="shared" si="0"/>
        <v>727190</v>
      </c>
      <c r="G9" s="178">
        <f t="shared" si="0"/>
        <v>803210</v>
      </c>
      <c r="H9" s="178">
        <f t="shared" si="0"/>
        <v>839911</v>
      </c>
      <c r="I9" s="179">
        <f>IFERROR(H9/G9-1,"-")</f>
        <v>4.5692907209820666E-2</v>
      </c>
      <c r="J9" s="178">
        <f t="shared" ref="J9:J21" si="1">H9-G9</f>
        <v>36701</v>
      </c>
      <c r="K9" s="179">
        <f t="shared" ref="K9:K21" si="2">H9/H$9</f>
        <v>1</v>
      </c>
      <c r="N9" s="158" t="s">
        <v>70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105</v>
      </c>
      <c r="B10" s="161" t="s">
        <v>99</v>
      </c>
      <c r="C10" s="162">
        <v>46110</v>
      </c>
      <c r="D10" s="162">
        <v>95953</v>
      </c>
      <c r="E10" s="162">
        <v>113853</v>
      </c>
      <c r="F10" s="162">
        <v>115626</v>
      </c>
      <c r="G10" s="162">
        <v>123113</v>
      </c>
      <c r="H10" s="162">
        <v>135089</v>
      </c>
      <c r="I10" s="180">
        <f>IFERROR(H10/G10-1,"-")</f>
        <v>9.7276485830090964E-2</v>
      </c>
      <c r="J10" s="161">
        <f t="shared" si="1"/>
        <v>11976</v>
      </c>
      <c r="K10" s="163">
        <f t="shared" si="2"/>
        <v>0.16083727918791396</v>
      </c>
      <c r="N10" s="161" t="s">
        <v>99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102</v>
      </c>
      <c r="B11" s="165" t="s">
        <v>105</v>
      </c>
      <c r="C11" s="166">
        <v>31640</v>
      </c>
      <c r="D11" s="166">
        <v>68572</v>
      </c>
      <c r="E11" s="166">
        <v>68404</v>
      </c>
      <c r="F11" s="166">
        <v>65511</v>
      </c>
      <c r="G11" s="166">
        <v>61811</v>
      </c>
      <c r="H11" s="166">
        <v>58770</v>
      </c>
      <c r="I11" s="181">
        <f>IFERROR(H11/G11-1,"-")</f>
        <v>-4.9198362750966673E-2</v>
      </c>
      <c r="J11" s="165">
        <f t="shared" si="1"/>
        <v>-3041</v>
      </c>
      <c r="K11" s="167">
        <f t="shared" si="2"/>
        <v>6.9971699382434568E-2</v>
      </c>
      <c r="N11" s="165" t="s">
        <v>105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102</v>
      </c>
      <c r="C12" s="166">
        <v>14470</v>
      </c>
      <c r="D12" s="166">
        <v>27381</v>
      </c>
      <c r="E12" s="166">
        <v>45449</v>
      </c>
      <c r="F12" s="166">
        <v>50115</v>
      </c>
      <c r="G12" s="166">
        <v>61302</v>
      </c>
      <c r="H12" s="166">
        <v>76319</v>
      </c>
      <c r="I12" s="181">
        <f>IFERROR(H12/G12-1,"-")</f>
        <v>0.2449675377638576</v>
      </c>
      <c r="J12" s="165">
        <f t="shared" si="1"/>
        <v>15017</v>
      </c>
      <c r="K12" s="167">
        <f t="shared" si="2"/>
        <v>9.0865579805479393E-2</v>
      </c>
      <c r="N12" s="165" t="s">
        <v>102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7" customFormat="1" x14ac:dyDescent="0.25">
      <c r="B13" s="161" t="s">
        <v>109</v>
      </c>
      <c r="C13" s="162">
        <v>234563</v>
      </c>
      <c r="D13" s="162">
        <v>127237</v>
      </c>
      <c r="E13" s="162">
        <v>528861</v>
      </c>
      <c r="F13" s="162">
        <v>611564</v>
      </c>
      <c r="G13" s="162">
        <v>680097</v>
      </c>
      <c r="H13" s="162">
        <v>704822</v>
      </c>
      <c r="I13" s="180">
        <f>IFERROR(H13/G13-1,"-")</f>
        <v>3.6355108168393713E-2</v>
      </c>
      <c r="J13" s="161">
        <f t="shared" si="1"/>
        <v>24725</v>
      </c>
      <c r="K13" s="163">
        <f t="shared" si="2"/>
        <v>0.83916272081208609</v>
      </c>
      <c r="N13" s="161" t="s">
        <v>109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7" customFormat="1" x14ac:dyDescent="0.25">
      <c r="B14" s="165" t="s">
        <v>112</v>
      </c>
      <c r="C14" s="166">
        <v>98011</v>
      </c>
      <c r="D14" s="166">
        <v>21979</v>
      </c>
      <c r="E14" s="166">
        <v>253280</v>
      </c>
      <c r="F14" s="166">
        <v>312074</v>
      </c>
      <c r="G14" s="166">
        <v>364395</v>
      </c>
      <c r="H14" s="166">
        <v>378759</v>
      </c>
      <c r="I14" s="181">
        <f t="shared" ref="I14:I21" si="6">IFERROR(H14/G14-1,"-")</f>
        <v>3.9418762606512114E-2</v>
      </c>
      <c r="J14" s="165">
        <f t="shared" si="1"/>
        <v>14364</v>
      </c>
      <c r="K14" s="167">
        <f t="shared" si="2"/>
        <v>0.45095135079788218</v>
      </c>
      <c r="N14" s="165" t="s">
        <v>112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115</v>
      </c>
      <c r="C15" s="166">
        <v>18251</v>
      </c>
      <c r="D15" s="166">
        <v>10904</v>
      </c>
      <c r="E15" s="166">
        <v>29582</v>
      </c>
      <c r="F15" s="166">
        <v>31388</v>
      </c>
      <c r="G15" s="166">
        <v>35270</v>
      </c>
      <c r="H15" s="166">
        <v>37072</v>
      </c>
      <c r="I15" s="181">
        <f t="shared" si="6"/>
        <v>5.1091579245817975E-2</v>
      </c>
      <c r="J15" s="165">
        <f t="shared" si="1"/>
        <v>1802</v>
      </c>
      <c r="K15" s="167">
        <f t="shared" si="2"/>
        <v>4.413800986056856E-2</v>
      </c>
      <c r="N15" s="165" t="s">
        <v>115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118</v>
      </c>
      <c r="C16" s="166">
        <v>6761</v>
      </c>
      <c r="D16" s="166">
        <v>14346</v>
      </c>
      <c r="E16" s="166">
        <v>20337</v>
      </c>
      <c r="F16" s="166">
        <v>25863</v>
      </c>
      <c r="G16" s="166">
        <v>26646</v>
      </c>
      <c r="H16" s="166">
        <v>27521</v>
      </c>
      <c r="I16" s="181">
        <f t="shared" si="6"/>
        <v>3.2837949410793321E-2</v>
      </c>
      <c r="J16" s="165">
        <f t="shared" si="1"/>
        <v>875</v>
      </c>
      <c r="K16" s="167">
        <f t="shared" si="2"/>
        <v>3.2766566933877521E-2</v>
      </c>
      <c r="N16" s="165" t="s">
        <v>118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125</v>
      </c>
      <c r="C17" s="166">
        <v>10585</v>
      </c>
      <c r="D17" s="166">
        <v>8800</v>
      </c>
      <c r="E17" s="166">
        <v>33188</v>
      </c>
      <c r="F17" s="166">
        <v>31318</v>
      </c>
      <c r="G17" s="166">
        <v>31464</v>
      </c>
      <c r="H17" s="166">
        <v>28585</v>
      </c>
      <c r="I17" s="181">
        <f t="shared" si="6"/>
        <v>-9.1501398423595171E-2</v>
      </c>
      <c r="J17" s="165">
        <f t="shared" si="1"/>
        <v>-2879</v>
      </c>
      <c r="K17" s="167">
        <f t="shared" si="2"/>
        <v>3.403336782111438E-2</v>
      </c>
      <c r="N17" s="165" t="s">
        <v>125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121</v>
      </c>
      <c r="C18" s="166">
        <v>4545</v>
      </c>
      <c r="D18" s="166">
        <v>4262</v>
      </c>
      <c r="E18" s="166">
        <v>9935</v>
      </c>
      <c r="F18" s="166">
        <v>10471</v>
      </c>
      <c r="G18" s="166">
        <v>11244</v>
      </c>
      <c r="H18" s="166">
        <v>10035</v>
      </c>
      <c r="I18" s="181">
        <f t="shared" si="6"/>
        <v>-0.10752401280683033</v>
      </c>
      <c r="J18" s="165">
        <f t="shared" si="1"/>
        <v>-1209</v>
      </c>
      <c r="K18" s="167">
        <f t="shared" si="2"/>
        <v>1.1947694458103298E-2</v>
      </c>
      <c r="N18" s="165" t="s">
        <v>121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146</v>
      </c>
      <c r="B19" s="165" t="s">
        <v>130</v>
      </c>
      <c r="C19" s="166">
        <v>10392</v>
      </c>
      <c r="D19" s="166">
        <v>1369</v>
      </c>
      <c r="E19" s="166">
        <v>12767</v>
      </c>
      <c r="F19" s="166">
        <v>15171</v>
      </c>
      <c r="G19" s="166">
        <v>13678</v>
      </c>
      <c r="H19" s="166">
        <v>13861</v>
      </c>
      <c r="I19" s="181">
        <f t="shared" si="6"/>
        <v>1.3379148998391655E-2</v>
      </c>
      <c r="J19" s="165">
        <f t="shared" si="1"/>
        <v>183</v>
      </c>
      <c r="K19" s="167">
        <f t="shared" si="2"/>
        <v>1.6502939001870436E-2</v>
      </c>
      <c r="N19" s="165" t="s">
        <v>130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147</v>
      </c>
      <c r="B20" s="165" t="s">
        <v>133</v>
      </c>
      <c r="C20" s="166">
        <v>16035</v>
      </c>
      <c r="D20" s="166">
        <v>1405</v>
      </c>
      <c r="E20" s="166">
        <v>10877</v>
      </c>
      <c r="F20" s="166">
        <v>14581</v>
      </c>
      <c r="G20" s="166">
        <v>16819</v>
      </c>
      <c r="H20" s="166">
        <v>12129</v>
      </c>
      <c r="I20" s="181">
        <f t="shared" si="6"/>
        <v>-0.27885129912598849</v>
      </c>
      <c r="J20" s="165">
        <f t="shared" si="1"/>
        <v>-4690</v>
      </c>
      <c r="K20" s="167">
        <f t="shared" si="2"/>
        <v>1.4440815753097649E-2</v>
      </c>
      <c r="N20" s="165" t="s">
        <v>133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147</v>
      </c>
      <c r="C21" s="171">
        <f t="shared" ref="C21" si="8">C13-SUM(C14:C20)</f>
        <v>69983</v>
      </c>
      <c r="D21" s="171">
        <f t="shared" ref="D21:H21" si="9">D13-SUM(D14:D20)</f>
        <v>64172</v>
      </c>
      <c r="E21" s="171">
        <f t="shared" si="9"/>
        <v>158895</v>
      </c>
      <c r="F21" s="171">
        <f t="shared" si="9"/>
        <v>170698</v>
      </c>
      <c r="G21" s="171">
        <f t="shared" si="9"/>
        <v>180581</v>
      </c>
      <c r="H21" s="171">
        <f t="shared" si="9"/>
        <v>196860</v>
      </c>
      <c r="I21" s="182">
        <f t="shared" si="6"/>
        <v>9.014791146355372E-2</v>
      </c>
      <c r="J21" s="170">
        <f t="shared" si="1"/>
        <v>16279</v>
      </c>
      <c r="K21" s="172">
        <f t="shared" si="2"/>
        <v>0.23438197618557205</v>
      </c>
      <c r="N21" s="170" t="s">
        <v>147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73233</v>
      </c>
      <c r="D23" s="178">
        <f t="shared" si="11"/>
        <v>67490</v>
      </c>
      <c r="E23" s="178">
        <f t="shared" si="11"/>
        <v>167376</v>
      </c>
      <c r="F23" s="178">
        <f t="shared" si="11"/>
        <v>227273</v>
      </c>
      <c r="G23" s="178">
        <f t="shared" si="11"/>
        <v>241981</v>
      </c>
      <c r="H23" s="178">
        <f t="shared" si="11"/>
        <v>252116</v>
      </c>
      <c r="I23" s="179">
        <f>IFERROR(H23/G23-1,"-")</f>
        <v>4.1883453659584902E-2</v>
      </c>
      <c r="J23" s="178">
        <f>H23-G23</f>
        <v>10135</v>
      </c>
      <c r="K23" s="179">
        <f t="shared" ref="K23:K35" si="12">H23/H$9</f>
        <v>0.30016989895357959</v>
      </c>
    </row>
    <row r="24" spans="1:23" x14ac:dyDescent="0.25">
      <c r="B24" s="161" t="s">
        <v>99</v>
      </c>
      <c r="C24" s="162">
        <v>9174</v>
      </c>
      <c r="D24" s="162">
        <v>33049</v>
      </c>
      <c r="E24" s="162">
        <v>24852</v>
      </c>
      <c r="F24" s="162">
        <v>29030</v>
      </c>
      <c r="G24" s="162">
        <v>24469</v>
      </c>
      <c r="H24" s="162">
        <v>26902</v>
      </c>
      <c r="I24" s="180">
        <f>IFERROR(H24/G24-1,"-")</f>
        <v>9.9431934284196277E-2</v>
      </c>
      <c r="J24" s="161">
        <f t="shared" ref="J24:J34" si="13">H24-G24</f>
        <v>2433</v>
      </c>
      <c r="K24" s="163">
        <f t="shared" si="12"/>
        <v>3.2029584086885395E-2</v>
      </c>
    </row>
    <row r="25" spans="1:23" x14ac:dyDescent="0.25">
      <c r="B25" s="165" t="s">
        <v>105</v>
      </c>
      <c r="C25" s="166">
        <v>7768</v>
      </c>
      <c r="D25" s="166">
        <v>24645</v>
      </c>
      <c r="E25" s="166">
        <v>13777</v>
      </c>
      <c r="F25" s="166">
        <v>15572</v>
      </c>
      <c r="G25" s="166">
        <v>12569</v>
      </c>
      <c r="H25" s="166">
        <v>13060</v>
      </c>
      <c r="I25" s="181">
        <f>IFERROR(H25/G25-1,"-")</f>
        <v>3.9064364706818289E-2</v>
      </c>
      <c r="J25" s="165">
        <f t="shared" si="13"/>
        <v>491</v>
      </c>
      <c r="K25" s="167">
        <f t="shared" si="12"/>
        <v>1.5549266529429904E-2</v>
      </c>
    </row>
    <row r="26" spans="1:23" x14ac:dyDescent="0.25">
      <c r="B26" s="165" t="s">
        <v>102</v>
      </c>
      <c r="C26" s="166">
        <v>1406</v>
      </c>
      <c r="D26" s="166">
        <v>8404</v>
      </c>
      <c r="E26" s="166">
        <v>11075</v>
      </c>
      <c r="F26" s="166">
        <v>13458</v>
      </c>
      <c r="G26" s="166">
        <v>11900</v>
      </c>
      <c r="H26" s="166">
        <v>13842</v>
      </c>
      <c r="I26" s="181">
        <f>IFERROR(H26/G26-1,"-")</f>
        <v>0.16319327731092437</v>
      </c>
      <c r="J26" s="165">
        <f t="shared" si="13"/>
        <v>1942</v>
      </c>
      <c r="K26" s="167">
        <f t="shared" si="12"/>
        <v>1.6480317557455493E-2</v>
      </c>
    </row>
    <row r="27" spans="1:23" x14ac:dyDescent="0.25">
      <c r="B27" s="161" t="s">
        <v>109</v>
      </c>
      <c r="C27" s="162">
        <v>64059</v>
      </c>
      <c r="D27" s="162">
        <v>34441</v>
      </c>
      <c r="E27" s="162">
        <v>142524</v>
      </c>
      <c r="F27" s="162">
        <v>198243</v>
      </c>
      <c r="G27" s="162">
        <v>217512</v>
      </c>
      <c r="H27" s="162">
        <v>225214</v>
      </c>
      <c r="I27" s="180">
        <f>IFERROR(H27/G27-1,"-")</f>
        <v>3.5409540623046132E-2</v>
      </c>
      <c r="J27" s="161">
        <f t="shared" si="13"/>
        <v>7702</v>
      </c>
      <c r="K27" s="163">
        <f t="shared" si="12"/>
        <v>0.26814031486669421</v>
      </c>
    </row>
    <row r="28" spans="1:23" x14ac:dyDescent="0.25">
      <c r="B28" s="165" t="s">
        <v>112</v>
      </c>
      <c r="C28" s="166">
        <v>33816</v>
      </c>
      <c r="D28" s="166">
        <v>8352</v>
      </c>
      <c r="E28" s="166">
        <v>73399</v>
      </c>
      <c r="F28" s="166">
        <v>110988</v>
      </c>
      <c r="G28" s="166">
        <v>128936</v>
      </c>
      <c r="H28" s="166">
        <v>137149</v>
      </c>
      <c r="I28" s="181">
        <f t="shared" ref="I28:I35" si="14">IFERROR(H28/G28-1,"-")</f>
        <v>6.369826890860586E-2</v>
      </c>
      <c r="J28" s="165">
        <f t="shared" si="13"/>
        <v>8213</v>
      </c>
      <c r="K28" s="167">
        <f t="shared" si="12"/>
        <v>0.16328992000342893</v>
      </c>
    </row>
    <row r="29" spans="1:23" x14ac:dyDescent="0.25">
      <c r="B29" s="165" t="s">
        <v>115</v>
      </c>
      <c r="C29" s="166">
        <v>5923</v>
      </c>
      <c r="D29" s="166">
        <v>3615</v>
      </c>
      <c r="E29" s="166">
        <v>8808</v>
      </c>
      <c r="F29" s="166">
        <v>9895</v>
      </c>
      <c r="G29" s="166">
        <v>10675</v>
      </c>
      <c r="H29" s="166">
        <v>9878</v>
      </c>
      <c r="I29" s="181">
        <f t="shared" si="14"/>
        <v>-7.4660421545667432E-2</v>
      </c>
      <c r="J29" s="165">
        <f t="shared" si="13"/>
        <v>-797</v>
      </c>
      <c r="K29" s="167">
        <f t="shared" si="12"/>
        <v>1.1760769891095604E-2</v>
      </c>
    </row>
    <row r="30" spans="1:23" x14ac:dyDescent="0.25">
      <c r="B30" s="165" t="s">
        <v>118</v>
      </c>
      <c r="C30" s="166">
        <v>2158</v>
      </c>
      <c r="D30" s="166">
        <v>4103</v>
      </c>
      <c r="E30" s="166">
        <v>6805</v>
      </c>
      <c r="F30" s="166">
        <v>11309</v>
      </c>
      <c r="G30" s="166">
        <v>11521</v>
      </c>
      <c r="H30" s="166">
        <v>8009</v>
      </c>
      <c r="I30" s="181">
        <f t="shared" si="14"/>
        <v>-0.3048346497699852</v>
      </c>
      <c r="J30" s="165">
        <f t="shared" si="13"/>
        <v>-3512</v>
      </c>
      <c r="K30" s="167">
        <f t="shared" si="12"/>
        <v>9.5355341220676945E-3</v>
      </c>
    </row>
    <row r="31" spans="1:23" x14ac:dyDescent="0.25">
      <c r="B31" s="165" t="s">
        <v>125</v>
      </c>
      <c r="C31" s="166">
        <v>2522</v>
      </c>
      <c r="D31" s="166">
        <v>2037</v>
      </c>
      <c r="E31" s="166">
        <v>8425</v>
      </c>
      <c r="F31" s="166">
        <v>9240</v>
      </c>
      <c r="G31" s="166">
        <v>7186</v>
      </c>
      <c r="H31" s="166">
        <v>6644</v>
      </c>
      <c r="I31" s="181">
        <f t="shared" si="14"/>
        <v>-7.5424436404119111E-2</v>
      </c>
      <c r="J31" s="165">
        <f t="shared" si="13"/>
        <v>-542</v>
      </c>
      <c r="K31" s="167">
        <f t="shared" si="12"/>
        <v>7.9103619312046163E-3</v>
      </c>
    </row>
    <row r="32" spans="1:23" x14ac:dyDescent="0.25">
      <c r="B32" s="165" t="s">
        <v>121</v>
      </c>
      <c r="C32" s="166">
        <v>1390</v>
      </c>
      <c r="D32" s="166">
        <v>1621</v>
      </c>
      <c r="E32" s="166">
        <v>3371</v>
      </c>
      <c r="F32" s="166">
        <v>3584</v>
      </c>
      <c r="G32" s="166">
        <v>3566</v>
      </c>
      <c r="H32" s="166">
        <v>3063</v>
      </c>
      <c r="I32" s="181">
        <f t="shared" si="14"/>
        <v>-0.14105440269209202</v>
      </c>
      <c r="J32" s="165">
        <f t="shared" si="13"/>
        <v>-503</v>
      </c>
      <c r="K32" s="167">
        <f t="shared" si="12"/>
        <v>3.6468149601564929E-3</v>
      </c>
    </row>
    <row r="33" spans="2:11" x14ac:dyDescent="0.25">
      <c r="B33" s="165" t="s">
        <v>130</v>
      </c>
      <c r="C33" s="166">
        <v>1994</v>
      </c>
      <c r="D33" s="166">
        <v>101</v>
      </c>
      <c r="E33" s="166">
        <v>1597</v>
      </c>
      <c r="F33" s="166">
        <v>2466</v>
      </c>
      <c r="G33" s="166">
        <v>1894</v>
      </c>
      <c r="H33" s="166">
        <v>2231</v>
      </c>
      <c r="I33" s="181">
        <f t="shared" si="14"/>
        <v>0.17793030623020067</v>
      </c>
      <c r="J33" s="165">
        <f t="shared" si="13"/>
        <v>337</v>
      </c>
      <c r="K33" s="167">
        <f t="shared" si="12"/>
        <v>2.656233815249473E-3</v>
      </c>
    </row>
    <row r="34" spans="2:11" x14ac:dyDescent="0.25">
      <c r="B34" s="165" t="s">
        <v>133</v>
      </c>
      <c r="C34" s="166">
        <v>1703</v>
      </c>
      <c r="D34" s="166">
        <v>160</v>
      </c>
      <c r="E34" s="166">
        <v>898</v>
      </c>
      <c r="F34" s="166">
        <v>1987</v>
      </c>
      <c r="G34" s="166">
        <v>2214</v>
      </c>
      <c r="H34" s="166">
        <v>1254</v>
      </c>
      <c r="I34" s="181">
        <f t="shared" si="14"/>
        <v>-0.43360433604336046</v>
      </c>
      <c r="J34" s="165">
        <f t="shared" si="13"/>
        <v>-960</v>
      </c>
      <c r="K34" s="167">
        <f t="shared" si="12"/>
        <v>1.4930153313863017E-3</v>
      </c>
    </row>
    <row r="35" spans="2:11" x14ac:dyDescent="0.25">
      <c r="B35" s="170" t="s">
        <v>147</v>
      </c>
      <c r="C35" s="171">
        <f t="shared" ref="C35" si="15">C27-SUM(C28:C34)</f>
        <v>14553</v>
      </c>
      <c r="D35" s="171">
        <f t="shared" ref="D35:H35" si="16">D27-SUM(D28:D34)</f>
        <v>14452</v>
      </c>
      <c r="E35" s="171">
        <f t="shared" si="16"/>
        <v>39221</v>
      </c>
      <c r="F35" s="171">
        <f t="shared" si="16"/>
        <v>48774</v>
      </c>
      <c r="G35" s="171">
        <f t="shared" si="16"/>
        <v>51520</v>
      </c>
      <c r="H35" s="171">
        <f t="shared" si="16"/>
        <v>56986</v>
      </c>
      <c r="I35" s="182">
        <f t="shared" si="14"/>
        <v>0.1060947204968945</v>
      </c>
      <c r="J35" s="170">
        <f>H35-G35</f>
        <v>5466</v>
      </c>
      <c r="K35" s="172">
        <f t="shared" si="12"/>
        <v>6.7847664812105093E-2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118793</v>
      </c>
      <c r="D37" s="178">
        <f t="shared" si="17"/>
        <v>105732</v>
      </c>
      <c r="E37" s="178">
        <f t="shared" si="17"/>
        <v>328160</v>
      </c>
      <c r="F37" s="178">
        <f t="shared" si="17"/>
        <v>336426</v>
      </c>
      <c r="G37" s="178">
        <f t="shared" si="17"/>
        <v>354571</v>
      </c>
      <c r="H37" s="178">
        <f t="shared" si="17"/>
        <v>363285</v>
      </c>
      <c r="I37" s="179">
        <f>IFERROR(H37/G37-1,"-")</f>
        <v>2.4576177972817748E-2</v>
      </c>
      <c r="J37" s="178">
        <f>H37-G37</f>
        <v>8714</v>
      </c>
      <c r="K37" s="179">
        <f t="shared" ref="K37:K49" si="18">H37/H$9</f>
        <v>0.43252797022541672</v>
      </c>
    </row>
    <row r="38" spans="2:11" x14ac:dyDescent="0.25">
      <c r="B38" s="161" t="s">
        <v>99</v>
      </c>
      <c r="C38" s="162">
        <v>12512</v>
      </c>
      <c r="D38" s="162">
        <v>33508</v>
      </c>
      <c r="E38" s="162">
        <v>31122</v>
      </c>
      <c r="F38" s="162">
        <v>27263</v>
      </c>
      <c r="G38" s="162">
        <v>25009</v>
      </c>
      <c r="H38" s="162">
        <v>26534</v>
      </c>
      <c r="I38" s="180">
        <f>IFERROR(H38/G38-1,"-")</f>
        <v>6.0978047902755073E-2</v>
      </c>
      <c r="J38" s="161">
        <f t="shared" ref="J38:J48" si="19">H38-G38</f>
        <v>1525</v>
      </c>
      <c r="K38" s="163">
        <f t="shared" si="18"/>
        <v>3.1591442426638063E-2</v>
      </c>
    </row>
    <row r="39" spans="2:11" x14ac:dyDescent="0.25">
      <c r="B39" s="165" t="s">
        <v>105</v>
      </c>
      <c r="C39" s="166">
        <v>9310</v>
      </c>
      <c r="D39" s="166">
        <v>27719</v>
      </c>
      <c r="E39" s="166">
        <v>23754</v>
      </c>
      <c r="F39" s="166">
        <v>17377</v>
      </c>
      <c r="G39" s="166">
        <v>14377</v>
      </c>
      <c r="H39" s="166">
        <v>14871</v>
      </c>
      <c r="I39" s="181">
        <f>IFERROR(H39/G39-1,"-")</f>
        <v>3.436043680879175E-2</v>
      </c>
      <c r="J39" s="165">
        <f t="shared" si="19"/>
        <v>494</v>
      </c>
      <c r="K39" s="167">
        <f t="shared" si="18"/>
        <v>1.7705447362875354E-2</v>
      </c>
    </row>
    <row r="40" spans="2:11" x14ac:dyDescent="0.25">
      <c r="B40" s="165" t="s">
        <v>102</v>
      </c>
      <c r="C40" s="166">
        <v>3202</v>
      </c>
      <c r="D40" s="166">
        <v>5789</v>
      </c>
      <c r="E40" s="166">
        <v>7368</v>
      </c>
      <c r="F40" s="166">
        <v>9886</v>
      </c>
      <c r="G40" s="166">
        <v>10632</v>
      </c>
      <c r="H40" s="166">
        <v>11663</v>
      </c>
      <c r="I40" s="181">
        <f>IFERROR(H40/G40-1,"-")</f>
        <v>9.6971407072987237E-2</v>
      </c>
      <c r="J40" s="165">
        <f t="shared" si="19"/>
        <v>1031</v>
      </c>
      <c r="K40" s="167">
        <f t="shared" si="18"/>
        <v>1.3885995063762709E-2</v>
      </c>
    </row>
    <row r="41" spans="2:11" x14ac:dyDescent="0.25">
      <c r="B41" s="161" t="s">
        <v>109</v>
      </c>
      <c r="C41" s="162">
        <v>106281</v>
      </c>
      <c r="D41" s="162">
        <v>72224</v>
      </c>
      <c r="E41" s="162">
        <v>297038</v>
      </c>
      <c r="F41" s="162">
        <v>309163</v>
      </c>
      <c r="G41" s="162">
        <v>329562</v>
      </c>
      <c r="H41" s="162">
        <v>336751</v>
      </c>
      <c r="I41" s="180">
        <f>IFERROR(H41/G41-1,"-")</f>
        <v>2.1813801348456341E-2</v>
      </c>
      <c r="J41" s="161">
        <f t="shared" si="19"/>
        <v>7189</v>
      </c>
      <c r="K41" s="163">
        <f t="shared" si="18"/>
        <v>0.4009365277987787</v>
      </c>
    </row>
    <row r="42" spans="2:11" x14ac:dyDescent="0.25">
      <c r="B42" s="165" t="s">
        <v>112</v>
      </c>
      <c r="C42" s="166">
        <v>42845</v>
      </c>
      <c r="D42" s="166">
        <v>11880</v>
      </c>
      <c r="E42" s="166">
        <v>153588</v>
      </c>
      <c r="F42" s="166">
        <v>171467</v>
      </c>
      <c r="G42" s="166">
        <v>184948</v>
      </c>
      <c r="H42" s="166">
        <v>189070</v>
      </c>
      <c r="I42" s="181">
        <f t="shared" ref="I42:I49" si="20">IFERROR(H42/G42-1,"-")</f>
        <v>2.2287345632285849E-2</v>
      </c>
      <c r="J42" s="165">
        <f t="shared" si="19"/>
        <v>4122</v>
      </c>
      <c r="K42" s="167">
        <f t="shared" si="18"/>
        <v>0.22510718397544502</v>
      </c>
    </row>
    <row r="43" spans="2:11" x14ac:dyDescent="0.25">
      <c r="B43" s="165" t="s">
        <v>115</v>
      </c>
      <c r="C43" s="166">
        <v>3661</v>
      </c>
      <c r="D43" s="166">
        <v>3583</v>
      </c>
      <c r="E43" s="166">
        <v>7324</v>
      </c>
      <c r="F43" s="166">
        <v>7117</v>
      </c>
      <c r="G43" s="166">
        <v>7957</v>
      </c>
      <c r="H43" s="166">
        <v>9440</v>
      </c>
      <c r="I43" s="181">
        <f t="shared" si="20"/>
        <v>0.18637677516651996</v>
      </c>
      <c r="J43" s="165">
        <f t="shared" si="19"/>
        <v>1483</v>
      </c>
      <c r="K43" s="167">
        <f t="shared" si="18"/>
        <v>1.1239286067214265E-2</v>
      </c>
    </row>
    <row r="44" spans="2:11" x14ac:dyDescent="0.25">
      <c r="B44" s="165" t="s">
        <v>118</v>
      </c>
      <c r="C44" s="166">
        <v>2117</v>
      </c>
      <c r="D44" s="166">
        <v>6688</v>
      </c>
      <c r="E44" s="166">
        <v>6464</v>
      </c>
      <c r="F44" s="166">
        <v>6337</v>
      </c>
      <c r="G44" s="166">
        <v>6697</v>
      </c>
      <c r="H44" s="166">
        <v>7135</v>
      </c>
      <c r="I44" s="181">
        <f t="shared" si="20"/>
        <v>6.5402418993579126E-2</v>
      </c>
      <c r="J44" s="165">
        <f t="shared" si="19"/>
        <v>438</v>
      </c>
      <c r="K44" s="167">
        <f t="shared" si="18"/>
        <v>8.4949476789802723E-3</v>
      </c>
    </row>
    <row r="45" spans="2:11" x14ac:dyDescent="0.25">
      <c r="B45" s="165" t="s">
        <v>125</v>
      </c>
      <c r="C45" s="166">
        <v>5858</v>
      </c>
      <c r="D45" s="166">
        <v>5976</v>
      </c>
      <c r="E45" s="166">
        <v>18993</v>
      </c>
      <c r="F45" s="166">
        <v>16857</v>
      </c>
      <c r="G45" s="166">
        <v>17554</v>
      </c>
      <c r="H45" s="166">
        <v>16235</v>
      </c>
      <c r="I45" s="181">
        <f t="shared" si="20"/>
        <v>-7.5139569328927847E-2</v>
      </c>
      <c r="J45" s="165">
        <f t="shared" si="19"/>
        <v>-1319</v>
      </c>
      <c r="K45" s="167">
        <f t="shared" si="18"/>
        <v>1.9329428951400805E-2</v>
      </c>
    </row>
    <row r="46" spans="2:11" x14ac:dyDescent="0.25">
      <c r="B46" s="165" t="s">
        <v>121</v>
      </c>
      <c r="C46" s="166">
        <v>1884</v>
      </c>
      <c r="D46" s="166">
        <v>2257</v>
      </c>
      <c r="E46" s="166">
        <v>4917</v>
      </c>
      <c r="F46" s="166">
        <v>5182</v>
      </c>
      <c r="G46" s="166">
        <v>5854</v>
      </c>
      <c r="H46" s="166">
        <v>5404</v>
      </c>
      <c r="I46" s="181">
        <f t="shared" si="20"/>
        <v>-7.6870515886573232E-2</v>
      </c>
      <c r="J46" s="165">
        <f t="shared" si="19"/>
        <v>-450</v>
      </c>
      <c r="K46" s="167">
        <f t="shared" si="18"/>
        <v>6.4340150325451146E-3</v>
      </c>
    </row>
    <row r="47" spans="2:11" x14ac:dyDescent="0.25">
      <c r="B47" s="165" t="s">
        <v>130</v>
      </c>
      <c r="C47" s="166">
        <v>6277</v>
      </c>
      <c r="D47" s="166">
        <v>1004</v>
      </c>
      <c r="E47" s="166">
        <v>8573</v>
      </c>
      <c r="F47" s="166">
        <v>9088</v>
      </c>
      <c r="G47" s="166">
        <v>8722</v>
      </c>
      <c r="H47" s="166">
        <v>7930</v>
      </c>
      <c r="I47" s="181">
        <f t="shared" si="20"/>
        <v>-9.0804861270350812E-2</v>
      </c>
      <c r="J47" s="165">
        <f t="shared" si="19"/>
        <v>-792</v>
      </c>
      <c r="K47" s="167">
        <f t="shared" si="18"/>
        <v>9.4414765373950337E-3</v>
      </c>
    </row>
    <row r="48" spans="2:11" x14ac:dyDescent="0.25">
      <c r="B48" s="165" t="s">
        <v>133</v>
      </c>
      <c r="C48" s="166">
        <v>10641</v>
      </c>
      <c r="D48" s="166">
        <v>999</v>
      </c>
      <c r="E48" s="166">
        <v>7746</v>
      </c>
      <c r="F48" s="166">
        <v>8820</v>
      </c>
      <c r="G48" s="166">
        <v>9556</v>
      </c>
      <c r="H48" s="166">
        <v>7020</v>
      </c>
      <c r="I48" s="181">
        <f t="shared" si="20"/>
        <v>-0.26538300544160742</v>
      </c>
      <c r="J48" s="165">
        <f t="shared" si="19"/>
        <v>-2536</v>
      </c>
      <c r="K48" s="167">
        <f t="shared" si="18"/>
        <v>8.358028410152981E-3</v>
      </c>
    </row>
    <row r="49" spans="2:11" x14ac:dyDescent="0.25">
      <c r="B49" s="170" t="s">
        <v>147</v>
      </c>
      <c r="C49" s="171">
        <f t="shared" ref="C49" si="21">C41-SUM(C42:C48)</f>
        <v>32998</v>
      </c>
      <c r="D49" s="171">
        <f t="shared" ref="D49:H49" si="22">D41-SUM(D42:D48)</f>
        <v>39837</v>
      </c>
      <c r="E49" s="171">
        <f t="shared" si="22"/>
        <v>89433</v>
      </c>
      <c r="F49" s="171">
        <f t="shared" si="22"/>
        <v>84295</v>
      </c>
      <c r="G49" s="171">
        <f t="shared" si="22"/>
        <v>88274</v>
      </c>
      <c r="H49" s="171">
        <f t="shared" si="22"/>
        <v>94517</v>
      </c>
      <c r="I49" s="182">
        <f t="shared" si="20"/>
        <v>7.0722976187779008E-2</v>
      </c>
      <c r="J49" s="170">
        <f>H49-G49</f>
        <v>6243</v>
      </c>
      <c r="K49" s="172">
        <f t="shared" si="18"/>
        <v>0.1125321611456452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312</v>
      </c>
      <c r="D66" s="162" t="s">
        <v>312</v>
      </c>
      <c r="E66" s="162" t="s">
        <v>312</v>
      </c>
      <c r="F66" s="162" t="s">
        <v>312</v>
      </c>
      <c r="G66" s="162" t="s">
        <v>312</v>
      </c>
      <c r="H66" s="162" t="s">
        <v>312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312</v>
      </c>
      <c r="D67" s="166" t="s">
        <v>312</v>
      </c>
      <c r="E67" s="166" t="s">
        <v>312</v>
      </c>
      <c r="F67" s="166" t="s">
        <v>312</v>
      </c>
      <c r="G67" s="166" t="s">
        <v>312</v>
      </c>
      <c r="H67" s="166" t="s">
        <v>312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312</v>
      </c>
      <c r="D68" s="166" t="s">
        <v>312</v>
      </c>
      <c r="E68" s="166" t="s">
        <v>312</v>
      </c>
      <c r="F68" s="166" t="s">
        <v>312</v>
      </c>
      <c r="G68" s="166" t="s">
        <v>312</v>
      </c>
      <c r="H68" s="166" t="s">
        <v>312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312</v>
      </c>
      <c r="D69" s="162" t="s">
        <v>312</v>
      </c>
      <c r="E69" s="162" t="s">
        <v>312</v>
      </c>
      <c r="F69" s="162" t="s">
        <v>312</v>
      </c>
      <c r="G69" s="162" t="s">
        <v>312</v>
      </c>
      <c r="H69" s="162" t="s">
        <v>312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312</v>
      </c>
      <c r="D70" s="166" t="s">
        <v>312</v>
      </c>
      <c r="E70" s="166" t="s">
        <v>312</v>
      </c>
      <c r="F70" s="166" t="s">
        <v>312</v>
      </c>
      <c r="G70" s="166" t="s">
        <v>312</v>
      </c>
      <c r="H70" s="166" t="s">
        <v>312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312</v>
      </c>
      <c r="D71" s="166" t="s">
        <v>312</v>
      </c>
      <c r="E71" s="166" t="s">
        <v>312</v>
      </c>
      <c r="F71" s="166" t="s">
        <v>312</v>
      </c>
      <c r="G71" s="166" t="s">
        <v>312</v>
      </c>
      <c r="H71" s="166" t="s">
        <v>312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312</v>
      </c>
      <c r="D72" s="166" t="s">
        <v>312</v>
      </c>
      <c r="E72" s="166" t="s">
        <v>312</v>
      </c>
      <c r="F72" s="166" t="s">
        <v>312</v>
      </c>
      <c r="G72" s="166" t="s">
        <v>312</v>
      </c>
      <c r="H72" s="166" t="s">
        <v>312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312</v>
      </c>
      <c r="D73" s="166" t="s">
        <v>312</v>
      </c>
      <c r="E73" s="166" t="s">
        <v>312</v>
      </c>
      <c r="F73" s="166" t="s">
        <v>312</v>
      </c>
      <c r="G73" s="166" t="s">
        <v>312</v>
      </c>
      <c r="H73" s="166" t="s">
        <v>312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312</v>
      </c>
      <c r="D74" s="166" t="s">
        <v>312</v>
      </c>
      <c r="E74" s="166" t="s">
        <v>312</v>
      </c>
      <c r="F74" s="166" t="s">
        <v>312</v>
      </c>
      <c r="G74" s="166" t="s">
        <v>312</v>
      </c>
      <c r="H74" s="166" t="s">
        <v>312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312</v>
      </c>
      <c r="D75" s="166" t="s">
        <v>312</v>
      </c>
      <c r="E75" s="166" t="s">
        <v>312</v>
      </c>
      <c r="F75" s="166" t="s">
        <v>312</v>
      </c>
      <c r="G75" s="166" t="s">
        <v>312</v>
      </c>
      <c r="H75" s="166" t="s">
        <v>312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312</v>
      </c>
      <c r="D76" s="166" t="s">
        <v>312</v>
      </c>
      <c r="E76" s="166" t="s">
        <v>312</v>
      </c>
      <c r="F76" s="166" t="s">
        <v>312</v>
      </c>
      <c r="G76" s="166" t="s">
        <v>312</v>
      </c>
      <c r="H76" s="166" t="s">
        <v>312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30412</v>
      </c>
      <c r="D79" s="178">
        <f t="shared" si="33"/>
        <v>34858</v>
      </c>
      <c r="E79" s="178">
        <f t="shared" si="33"/>
        <v>89345</v>
      </c>
      <c r="F79" s="178">
        <f t="shared" si="33"/>
        <v>97344</v>
      </c>
      <c r="G79" s="178">
        <f t="shared" si="33"/>
        <v>117226</v>
      </c>
      <c r="H79" s="178">
        <f t="shared" si="33"/>
        <v>131141</v>
      </c>
      <c r="I79" s="179">
        <f>IFERROR(H79/G79-1,"-")</f>
        <v>0.11870233565932464</v>
      </c>
      <c r="J79" s="178">
        <f>IFERROR(H79-G79,"-")</f>
        <v>13915</v>
      </c>
      <c r="K79" s="179">
        <f>IFERROR(H79/H$9,"-")</f>
        <v>0.15613678115895613</v>
      </c>
    </row>
    <row r="80" spans="2:11" x14ac:dyDescent="0.25">
      <c r="B80" s="161" t="s">
        <v>99</v>
      </c>
      <c r="C80" s="162">
        <v>9046</v>
      </c>
      <c r="D80" s="162">
        <v>21148</v>
      </c>
      <c r="E80" s="162">
        <v>44608</v>
      </c>
      <c r="F80" s="162">
        <v>44581</v>
      </c>
      <c r="G80" s="162">
        <v>59591</v>
      </c>
      <c r="H80" s="162">
        <v>65738</v>
      </c>
      <c r="I80" s="180">
        <f>IFERROR(H80/G80-1,"-")</f>
        <v>0.10315316071218805</v>
      </c>
      <c r="J80" s="183">
        <f t="shared" ref="J80:J91" si="34">IFERROR(H80-G80,"-")</f>
        <v>6147</v>
      </c>
      <c r="K80" s="163">
        <f t="shared" ref="K80:K91" si="35">IFERROR(H80/H$9,"-")</f>
        <v>7.8267816471030857E-2</v>
      </c>
    </row>
    <row r="81" spans="2:11" x14ac:dyDescent="0.25">
      <c r="B81" s="165" t="s">
        <v>105</v>
      </c>
      <c r="C81" s="166">
        <v>2787</v>
      </c>
      <c r="D81" s="166">
        <v>10740</v>
      </c>
      <c r="E81" s="166">
        <v>21945</v>
      </c>
      <c r="F81" s="166">
        <v>23133</v>
      </c>
      <c r="G81" s="166">
        <v>25582</v>
      </c>
      <c r="H81" s="166">
        <v>21485</v>
      </c>
      <c r="I81" s="181">
        <f>IFERROR(H81/G81-1,"-")</f>
        <v>-0.16015166914236567</v>
      </c>
      <c r="J81" s="184">
        <f t="shared" si="34"/>
        <v>-4097</v>
      </c>
      <c r="K81" s="167">
        <f t="shared" si="35"/>
        <v>2.558009122395111E-2</v>
      </c>
    </row>
    <row r="82" spans="2:11" x14ac:dyDescent="0.25">
      <c r="B82" s="165" t="s">
        <v>102</v>
      </c>
      <c r="C82" s="166">
        <v>6259</v>
      </c>
      <c r="D82" s="166">
        <v>10408</v>
      </c>
      <c r="E82" s="166">
        <v>22663</v>
      </c>
      <c r="F82" s="166">
        <v>21448</v>
      </c>
      <c r="G82" s="166">
        <v>34009</v>
      </c>
      <c r="H82" s="166">
        <v>44253</v>
      </c>
      <c r="I82" s="181">
        <f>IFERROR(H82/G82-1,"-")</f>
        <v>0.30121438442765158</v>
      </c>
      <c r="J82" s="184">
        <f t="shared" si="34"/>
        <v>10244</v>
      </c>
      <c r="K82" s="167">
        <f t="shared" si="35"/>
        <v>5.268772524707975E-2</v>
      </c>
    </row>
    <row r="83" spans="2:11" x14ac:dyDescent="0.25">
      <c r="B83" s="161" t="s">
        <v>109</v>
      </c>
      <c r="C83" s="162">
        <v>21366</v>
      </c>
      <c r="D83" s="162">
        <v>13710</v>
      </c>
      <c r="E83" s="162">
        <v>44737</v>
      </c>
      <c r="F83" s="162">
        <v>52763</v>
      </c>
      <c r="G83" s="162">
        <v>57635</v>
      </c>
      <c r="H83" s="162">
        <v>65403</v>
      </c>
      <c r="I83" s="180">
        <f>IFERROR(H83/G83-1,"-")</f>
        <v>0.13477921401925919</v>
      </c>
      <c r="J83" s="183">
        <f t="shared" si="34"/>
        <v>7768</v>
      </c>
      <c r="K83" s="163">
        <f t="shared" si="35"/>
        <v>7.7868964687925271E-2</v>
      </c>
    </row>
    <row r="84" spans="2:11" x14ac:dyDescent="0.25">
      <c r="B84" s="165" t="s">
        <v>112</v>
      </c>
      <c r="C84" s="166">
        <v>1916</v>
      </c>
      <c r="D84" s="166">
        <v>632</v>
      </c>
      <c r="E84" s="166">
        <v>6589</v>
      </c>
      <c r="F84" s="166">
        <v>7737</v>
      </c>
      <c r="G84" s="166">
        <v>9272</v>
      </c>
      <c r="H84" s="166">
        <v>9137</v>
      </c>
      <c r="I84" s="181">
        <f t="shared" ref="I84:I91" si="36">IFERROR(H84/G84-1,"-")</f>
        <v>-1.4559965487489168E-2</v>
      </c>
      <c r="J84" s="184">
        <f t="shared" si="34"/>
        <v>-135</v>
      </c>
      <c r="K84" s="167">
        <f t="shared" si="35"/>
        <v>1.087853355891279E-2</v>
      </c>
    </row>
    <row r="85" spans="2:11" x14ac:dyDescent="0.25">
      <c r="B85" s="165" t="s">
        <v>115</v>
      </c>
      <c r="C85" s="166">
        <v>5089</v>
      </c>
      <c r="D85" s="166">
        <v>3074</v>
      </c>
      <c r="E85" s="166">
        <v>9716</v>
      </c>
      <c r="F85" s="166">
        <v>10017</v>
      </c>
      <c r="G85" s="166">
        <v>11633</v>
      </c>
      <c r="H85" s="166">
        <v>13061</v>
      </c>
      <c r="I85" s="181">
        <f t="shared" si="36"/>
        <v>0.12275423364566329</v>
      </c>
      <c r="J85" s="184">
        <f t="shared" si="34"/>
        <v>1428</v>
      </c>
      <c r="K85" s="167">
        <f t="shared" si="35"/>
        <v>1.5550457131767533E-2</v>
      </c>
    </row>
    <row r="86" spans="2:11" x14ac:dyDescent="0.25">
      <c r="B86" s="165" t="s">
        <v>118</v>
      </c>
      <c r="C86" s="166">
        <v>920</v>
      </c>
      <c r="D86" s="166">
        <v>2107</v>
      </c>
      <c r="E86" s="166">
        <v>3307</v>
      </c>
      <c r="F86" s="166">
        <v>3332</v>
      </c>
      <c r="G86" s="166">
        <v>3832</v>
      </c>
      <c r="H86" s="166">
        <v>7466</v>
      </c>
      <c r="I86" s="181">
        <f t="shared" si="36"/>
        <v>0.94832985386221291</v>
      </c>
      <c r="J86" s="184">
        <f t="shared" si="34"/>
        <v>3634</v>
      </c>
      <c r="K86" s="167">
        <f t="shared" si="35"/>
        <v>8.8890370527353497E-3</v>
      </c>
    </row>
    <row r="87" spans="2:11" x14ac:dyDescent="0.25">
      <c r="B87" s="165" t="s">
        <v>125</v>
      </c>
      <c r="C87" s="166">
        <v>369</v>
      </c>
      <c r="D87" s="166">
        <v>594</v>
      </c>
      <c r="E87" s="166">
        <v>3378</v>
      </c>
      <c r="F87" s="166">
        <v>3168</v>
      </c>
      <c r="G87" s="166">
        <v>3754</v>
      </c>
      <c r="H87" s="166">
        <v>2145</v>
      </c>
      <c r="I87" s="181">
        <f t="shared" si="36"/>
        <v>-0.42860948321790093</v>
      </c>
      <c r="J87" s="184">
        <f t="shared" si="34"/>
        <v>-1609</v>
      </c>
      <c r="K87" s="167">
        <f t="shared" si="35"/>
        <v>2.5538420142134106E-3</v>
      </c>
    </row>
    <row r="88" spans="2:11" x14ac:dyDescent="0.25">
      <c r="B88" s="165" t="s">
        <v>121</v>
      </c>
      <c r="C88" s="166">
        <v>136</v>
      </c>
      <c r="D88" s="166">
        <v>230</v>
      </c>
      <c r="E88" s="166">
        <v>551</v>
      </c>
      <c r="F88" s="166">
        <v>417</v>
      </c>
      <c r="G88" s="166">
        <v>601</v>
      </c>
      <c r="H88" s="166">
        <v>590</v>
      </c>
      <c r="I88" s="181">
        <f t="shared" si="36"/>
        <v>-1.830282861896837E-2</v>
      </c>
      <c r="J88" s="184">
        <f t="shared" si="34"/>
        <v>-11</v>
      </c>
      <c r="K88" s="167">
        <f t="shared" si="35"/>
        <v>7.0245537920089155E-4</v>
      </c>
    </row>
    <row r="89" spans="2:11" x14ac:dyDescent="0.25">
      <c r="B89" s="165" t="s">
        <v>130</v>
      </c>
      <c r="C89" s="166">
        <v>1314</v>
      </c>
      <c r="D89" s="166">
        <v>224</v>
      </c>
      <c r="E89" s="166">
        <v>2121</v>
      </c>
      <c r="F89" s="166">
        <v>3009</v>
      </c>
      <c r="G89" s="166">
        <v>2200</v>
      </c>
      <c r="H89" s="166">
        <v>2528</v>
      </c>
      <c r="I89" s="181">
        <f t="shared" si="36"/>
        <v>0.14909090909090916</v>
      </c>
      <c r="J89" s="184">
        <f t="shared" si="34"/>
        <v>328</v>
      </c>
      <c r="K89" s="167">
        <f t="shared" si="35"/>
        <v>3.009842709525176E-3</v>
      </c>
    </row>
    <row r="90" spans="2:11" x14ac:dyDescent="0.25">
      <c r="B90" s="165" t="s">
        <v>133</v>
      </c>
      <c r="C90" s="166">
        <v>2393</v>
      </c>
      <c r="D90" s="166">
        <v>232</v>
      </c>
      <c r="E90" s="166">
        <v>1817</v>
      </c>
      <c r="F90" s="166">
        <v>3319</v>
      </c>
      <c r="G90" s="166">
        <v>3086</v>
      </c>
      <c r="H90" s="166">
        <v>2001</v>
      </c>
      <c r="I90" s="181">
        <f t="shared" si="36"/>
        <v>-0.35158781594296828</v>
      </c>
      <c r="J90" s="184">
        <f t="shared" si="34"/>
        <v>-1085</v>
      </c>
      <c r="K90" s="167">
        <f t="shared" si="35"/>
        <v>2.3823952775948879E-3</v>
      </c>
    </row>
    <row r="91" spans="2:11" x14ac:dyDescent="0.25">
      <c r="B91" s="170" t="s">
        <v>147</v>
      </c>
      <c r="C91" s="171">
        <f t="shared" ref="C91:H91" si="37">IFERROR(C83-SUM(C84:C90),"nd")</f>
        <v>9229</v>
      </c>
      <c r="D91" s="171">
        <f t="shared" si="37"/>
        <v>6617</v>
      </c>
      <c r="E91" s="171">
        <f t="shared" si="37"/>
        <v>17258</v>
      </c>
      <c r="F91" s="171">
        <f t="shared" si="37"/>
        <v>21764</v>
      </c>
      <c r="G91" s="171">
        <f t="shared" si="37"/>
        <v>23257</v>
      </c>
      <c r="H91" s="171">
        <f t="shared" si="37"/>
        <v>28475</v>
      </c>
      <c r="I91" s="182">
        <f t="shared" si="36"/>
        <v>0.22436255750956691</v>
      </c>
      <c r="J91" s="185">
        <f t="shared" si="34"/>
        <v>5218</v>
      </c>
      <c r="K91" s="172">
        <f t="shared" si="35"/>
        <v>3.3902401563975233E-2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312</v>
      </c>
      <c r="D94" s="162" t="s">
        <v>312</v>
      </c>
      <c r="E94" s="162" t="s">
        <v>312</v>
      </c>
      <c r="F94" s="162" t="s">
        <v>312</v>
      </c>
      <c r="G94" s="162" t="s">
        <v>312</v>
      </c>
      <c r="H94" s="162" t="s">
        <v>312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312</v>
      </c>
      <c r="D95" s="166" t="s">
        <v>312</v>
      </c>
      <c r="E95" s="166" t="s">
        <v>312</v>
      </c>
      <c r="F95" s="166" t="s">
        <v>312</v>
      </c>
      <c r="G95" s="166" t="s">
        <v>312</v>
      </c>
      <c r="H95" s="166" t="s">
        <v>312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312</v>
      </c>
      <c r="D96" s="166" t="s">
        <v>312</v>
      </c>
      <c r="E96" s="166" t="s">
        <v>312</v>
      </c>
      <c r="F96" s="166" t="s">
        <v>312</v>
      </c>
      <c r="G96" s="166" t="s">
        <v>312</v>
      </c>
      <c r="H96" s="166" t="s">
        <v>312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312</v>
      </c>
      <c r="D97" s="162" t="s">
        <v>312</v>
      </c>
      <c r="E97" s="162" t="s">
        <v>312</v>
      </c>
      <c r="F97" s="162" t="s">
        <v>312</v>
      </c>
      <c r="G97" s="162" t="s">
        <v>312</v>
      </c>
      <c r="H97" s="162" t="s">
        <v>312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312</v>
      </c>
      <c r="D98" s="166" t="s">
        <v>312</v>
      </c>
      <c r="E98" s="166" t="s">
        <v>312</v>
      </c>
      <c r="F98" s="166" t="s">
        <v>312</v>
      </c>
      <c r="G98" s="166" t="s">
        <v>312</v>
      </c>
      <c r="H98" s="166" t="s">
        <v>312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312</v>
      </c>
      <c r="D99" s="166" t="s">
        <v>312</v>
      </c>
      <c r="E99" s="166" t="s">
        <v>312</v>
      </c>
      <c r="F99" s="166" t="s">
        <v>312</v>
      </c>
      <c r="G99" s="166" t="s">
        <v>312</v>
      </c>
      <c r="H99" s="166" t="s">
        <v>312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312</v>
      </c>
      <c r="D100" s="166" t="s">
        <v>312</v>
      </c>
      <c r="E100" s="166" t="s">
        <v>312</v>
      </c>
      <c r="F100" s="166" t="s">
        <v>312</v>
      </c>
      <c r="G100" s="166" t="s">
        <v>312</v>
      </c>
      <c r="H100" s="166" t="s">
        <v>312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312</v>
      </c>
      <c r="D101" s="166" t="s">
        <v>312</v>
      </c>
      <c r="E101" s="166" t="s">
        <v>312</v>
      </c>
      <c r="F101" s="166" t="s">
        <v>312</v>
      </c>
      <c r="G101" s="166" t="s">
        <v>312</v>
      </c>
      <c r="H101" s="166" t="s">
        <v>312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312</v>
      </c>
      <c r="D102" s="166" t="s">
        <v>312</v>
      </c>
      <c r="E102" s="166" t="s">
        <v>312</v>
      </c>
      <c r="F102" s="166" t="s">
        <v>312</v>
      </c>
      <c r="G102" s="166" t="s">
        <v>312</v>
      </c>
      <c r="H102" s="166" t="s">
        <v>312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312</v>
      </c>
      <c r="D103" s="166" t="s">
        <v>312</v>
      </c>
      <c r="E103" s="166" t="s">
        <v>312</v>
      </c>
      <c r="F103" s="166" t="s">
        <v>312</v>
      </c>
      <c r="G103" s="166" t="s">
        <v>312</v>
      </c>
      <c r="H103" s="166" t="s">
        <v>312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312</v>
      </c>
      <c r="D104" s="166" t="s">
        <v>312</v>
      </c>
      <c r="E104" s="166" t="s">
        <v>312</v>
      </c>
      <c r="F104" s="166" t="s">
        <v>312</v>
      </c>
      <c r="G104" s="166" t="s">
        <v>312</v>
      </c>
      <c r="H104" s="166" t="s">
        <v>312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13758</v>
      </c>
      <c r="D107" s="178">
        <f t="shared" si="43"/>
        <v>3628</v>
      </c>
      <c r="E107" s="178">
        <f t="shared" si="43"/>
        <v>18856</v>
      </c>
      <c r="F107" s="178">
        <f t="shared" si="43"/>
        <v>21513</v>
      </c>
      <c r="G107" s="178">
        <f t="shared" si="43"/>
        <v>21424</v>
      </c>
      <c r="H107" s="178">
        <f t="shared" si="43"/>
        <v>22763</v>
      </c>
      <c r="I107" s="179">
        <f>IFERROR(H107/G107-1,"-")</f>
        <v>6.25E-2</v>
      </c>
      <c r="J107" s="178">
        <f>IFERROR(H107-G107,"-")</f>
        <v>1339</v>
      </c>
      <c r="K107" s="179">
        <f>IFERROR(H107/H$9,"-")</f>
        <v>2.7101681011440497E-2</v>
      </c>
    </row>
    <row r="108" spans="2:11" x14ac:dyDescent="0.25">
      <c r="B108" s="161" t="s">
        <v>99</v>
      </c>
      <c r="C108" s="162">
        <v>2060</v>
      </c>
      <c r="D108" s="162">
        <v>2692</v>
      </c>
      <c r="E108" s="162">
        <v>5650</v>
      </c>
      <c r="F108" s="162">
        <v>5102</v>
      </c>
      <c r="G108" s="162">
        <v>4244</v>
      </c>
      <c r="H108" s="162">
        <v>4552</v>
      </c>
      <c r="I108" s="180">
        <f>IFERROR(H108/G108-1,"-")</f>
        <v>7.257304429783229E-2</v>
      </c>
      <c r="J108" s="183">
        <f t="shared" ref="J108:J119" si="44">IFERROR(H108-G108,"-")</f>
        <v>308</v>
      </c>
      <c r="K108" s="163">
        <f t="shared" ref="K108:K119" si="45">IFERROR(H108/H$9,"-")</f>
        <v>5.4196218408855221E-3</v>
      </c>
    </row>
    <row r="109" spans="2:11" x14ac:dyDescent="0.25">
      <c r="B109" s="165" t="s">
        <v>105</v>
      </c>
      <c r="C109" s="166">
        <v>1452</v>
      </c>
      <c r="D109" s="166">
        <v>2182</v>
      </c>
      <c r="E109" s="166">
        <v>4251</v>
      </c>
      <c r="F109" s="166">
        <v>3615</v>
      </c>
      <c r="G109" s="166">
        <v>2539</v>
      </c>
      <c r="H109" s="166">
        <v>2702</v>
      </c>
      <c r="I109" s="181">
        <f>IFERROR(H109/G109-1,"-")</f>
        <v>6.4198503347774771E-2</v>
      </c>
      <c r="J109" s="184">
        <f t="shared" si="44"/>
        <v>163</v>
      </c>
      <c r="K109" s="167">
        <f t="shared" si="45"/>
        <v>3.2170075162725573E-3</v>
      </c>
    </row>
    <row r="110" spans="2:11" x14ac:dyDescent="0.25">
      <c r="B110" s="165" t="s">
        <v>102</v>
      </c>
      <c r="C110" s="166">
        <v>608</v>
      </c>
      <c r="D110" s="166">
        <v>510</v>
      </c>
      <c r="E110" s="166">
        <v>1399</v>
      </c>
      <c r="F110" s="166">
        <v>1487</v>
      </c>
      <c r="G110" s="166">
        <v>1705</v>
      </c>
      <c r="H110" s="166">
        <v>1850</v>
      </c>
      <c r="I110" s="181">
        <f>IFERROR(H110/G110-1,"-")</f>
        <v>8.5043988269794646E-2</v>
      </c>
      <c r="J110" s="184">
        <f t="shared" si="44"/>
        <v>145</v>
      </c>
      <c r="K110" s="167">
        <f t="shared" si="45"/>
        <v>2.2026143246129649E-3</v>
      </c>
    </row>
    <row r="111" spans="2:11" x14ac:dyDescent="0.25">
      <c r="B111" s="161" t="s">
        <v>109</v>
      </c>
      <c r="C111" s="162">
        <v>11698</v>
      </c>
      <c r="D111" s="162">
        <v>936</v>
      </c>
      <c r="E111" s="162">
        <v>13206</v>
      </c>
      <c r="F111" s="162">
        <v>16411</v>
      </c>
      <c r="G111" s="162">
        <v>17180</v>
      </c>
      <c r="H111" s="162">
        <v>18211</v>
      </c>
      <c r="I111" s="180">
        <f>IFERROR(H111/G111-1,"-")</f>
        <v>6.0011641443538988E-2</v>
      </c>
      <c r="J111" s="183">
        <f t="shared" si="44"/>
        <v>1031</v>
      </c>
      <c r="K111" s="163">
        <f t="shared" si="45"/>
        <v>2.1682059170554976E-2</v>
      </c>
    </row>
    <row r="112" spans="2:11" x14ac:dyDescent="0.25">
      <c r="B112" s="165" t="s">
        <v>112</v>
      </c>
      <c r="C112" s="166">
        <v>6095</v>
      </c>
      <c r="D112" s="166">
        <v>394</v>
      </c>
      <c r="E112" s="166">
        <v>8114</v>
      </c>
      <c r="F112" s="166">
        <v>10034</v>
      </c>
      <c r="G112" s="166">
        <v>9838</v>
      </c>
      <c r="H112" s="166">
        <v>10568</v>
      </c>
      <c r="I112" s="181">
        <f t="shared" ref="I112:I119" si="46">IFERROR(H112/G112-1,"-")</f>
        <v>7.4202073592193551E-2</v>
      </c>
      <c r="J112" s="184">
        <f t="shared" si="44"/>
        <v>730</v>
      </c>
      <c r="K112" s="167">
        <f t="shared" si="45"/>
        <v>1.2582285504059359E-2</v>
      </c>
    </row>
    <row r="113" spans="2:11" x14ac:dyDescent="0.25">
      <c r="B113" s="165" t="s">
        <v>115</v>
      </c>
      <c r="C113" s="166">
        <v>474</v>
      </c>
      <c r="D113" s="166">
        <v>48</v>
      </c>
      <c r="E113" s="166">
        <v>477</v>
      </c>
      <c r="F113" s="166">
        <v>794</v>
      </c>
      <c r="G113" s="166">
        <v>821</v>
      </c>
      <c r="H113" s="166">
        <v>988</v>
      </c>
      <c r="I113" s="181">
        <f t="shared" si="46"/>
        <v>0.20341047503045062</v>
      </c>
      <c r="J113" s="184">
        <f t="shared" si="44"/>
        <v>167</v>
      </c>
      <c r="K113" s="167">
        <f t="shared" si="45"/>
        <v>1.1763151095770862E-3</v>
      </c>
    </row>
    <row r="114" spans="2:11" x14ac:dyDescent="0.25">
      <c r="B114" s="165" t="s">
        <v>118</v>
      </c>
      <c r="C114" s="166">
        <v>623</v>
      </c>
      <c r="D114" s="166">
        <v>139</v>
      </c>
      <c r="E114" s="166">
        <v>737</v>
      </c>
      <c r="F114" s="166">
        <v>956</v>
      </c>
      <c r="G114" s="166">
        <v>1040</v>
      </c>
      <c r="H114" s="166">
        <v>1066</v>
      </c>
      <c r="I114" s="181">
        <f t="shared" si="46"/>
        <v>2.4999999999999911E-2</v>
      </c>
      <c r="J114" s="184">
        <f t="shared" si="44"/>
        <v>26</v>
      </c>
      <c r="K114" s="167">
        <f t="shared" si="45"/>
        <v>1.2691820919121192E-3</v>
      </c>
    </row>
    <row r="115" spans="2:11" x14ac:dyDescent="0.25">
      <c r="B115" s="165" t="s">
        <v>125</v>
      </c>
      <c r="C115" s="166">
        <v>167</v>
      </c>
      <c r="D115" s="166">
        <v>21</v>
      </c>
      <c r="E115" s="166">
        <v>245</v>
      </c>
      <c r="F115" s="166">
        <v>341</v>
      </c>
      <c r="G115" s="166">
        <v>398</v>
      </c>
      <c r="H115" s="166">
        <v>411</v>
      </c>
      <c r="I115" s="181">
        <f t="shared" si="46"/>
        <v>3.2663316582914659E-2</v>
      </c>
      <c r="J115" s="184">
        <f t="shared" si="44"/>
        <v>13</v>
      </c>
      <c r="K115" s="167">
        <f t="shared" si="45"/>
        <v>4.8933756076536682E-4</v>
      </c>
    </row>
    <row r="116" spans="2:11" x14ac:dyDescent="0.25">
      <c r="B116" s="165" t="s">
        <v>121</v>
      </c>
      <c r="C116" s="166">
        <v>262</v>
      </c>
      <c r="D116" s="166">
        <v>28</v>
      </c>
      <c r="E116" s="166">
        <v>272</v>
      </c>
      <c r="F116" s="166">
        <v>317</v>
      </c>
      <c r="G116" s="166">
        <v>292</v>
      </c>
      <c r="H116" s="166">
        <v>327</v>
      </c>
      <c r="I116" s="181">
        <f t="shared" si="46"/>
        <v>0.11986301369863006</v>
      </c>
      <c r="J116" s="184">
        <f t="shared" si="44"/>
        <v>35</v>
      </c>
      <c r="K116" s="167">
        <f t="shared" si="45"/>
        <v>3.8932696440456191E-4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116</v>
      </c>
      <c r="G117" s="166">
        <v>72</v>
      </c>
      <c r="H117" s="166">
        <v>69</v>
      </c>
      <c r="I117" s="181">
        <f t="shared" si="46"/>
        <v>-4.166666666666663E-2</v>
      </c>
      <c r="J117" s="184">
        <f t="shared" si="44"/>
        <v>-3</v>
      </c>
      <c r="K117" s="167">
        <f t="shared" si="45"/>
        <v>8.2151561296375447E-5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76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8.0960958958746826E-5</v>
      </c>
    </row>
    <row r="119" spans="2:11" x14ac:dyDescent="0.25">
      <c r="B119" s="170" t="s">
        <v>147</v>
      </c>
      <c r="C119" s="171">
        <f t="shared" ref="C119:H119" si="47">IFERROR(C111-SUM(C112:C118),"nd")</f>
        <v>3514</v>
      </c>
      <c r="D119" s="171">
        <f t="shared" si="47"/>
        <v>293</v>
      </c>
      <c r="E119" s="171">
        <f t="shared" si="47"/>
        <v>3219</v>
      </c>
      <c r="F119" s="171">
        <f t="shared" si="47"/>
        <v>3777</v>
      </c>
      <c r="G119" s="171">
        <f t="shared" si="47"/>
        <v>4629</v>
      </c>
      <c r="H119" s="171">
        <f t="shared" si="47"/>
        <v>4714</v>
      </c>
      <c r="I119" s="182">
        <f t="shared" si="46"/>
        <v>1.8362497299632796E-2</v>
      </c>
      <c r="J119" s="185">
        <f t="shared" si="44"/>
        <v>85</v>
      </c>
      <c r="K119" s="172">
        <f t="shared" si="45"/>
        <v>5.6124994195813601E-3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312</v>
      </c>
      <c r="D122" s="162" t="s">
        <v>312</v>
      </c>
      <c r="E122" s="162" t="s">
        <v>312</v>
      </c>
      <c r="F122" s="162" t="s">
        <v>312</v>
      </c>
      <c r="G122" s="162" t="s">
        <v>312</v>
      </c>
      <c r="H122" s="162" t="s">
        <v>312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312</v>
      </c>
      <c r="D123" s="166" t="s">
        <v>312</v>
      </c>
      <c r="E123" s="166" t="s">
        <v>312</v>
      </c>
      <c r="F123" s="166" t="s">
        <v>312</v>
      </c>
      <c r="G123" s="166" t="s">
        <v>312</v>
      </c>
      <c r="H123" s="166" t="s">
        <v>312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312</v>
      </c>
      <c r="D124" s="166" t="s">
        <v>312</v>
      </c>
      <c r="E124" s="166" t="s">
        <v>312</v>
      </c>
      <c r="F124" s="166" t="s">
        <v>312</v>
      </c>
      <c r="G124" s="166" t="s">
        <v>312</v>
      </c>
      <c r="H124" s="166" t="s">
        <v>312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312</v>
      </c>
      <c r="D125" s="162" t="s">
        <v>312</v>
      </c>
      <c r="E125" s="162" t="s">
        <v>312</v>
      </c>
      <c r="F125" s="162" t="s">
        <v>312</v>
      </c>
      <c r="G125" s="162" t="s">
        <v>312</v>
      </c>
      <c r="H125" s="162" t="s">
        <v>312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312</v>
      </c>
      <c r="D126" s="166" t="s">
        <v>312</v>
      </c>
      <c r="E126" s="166" t="s">
        <v>312</v>
      </c>
      <c r="F126" s="166" t="s">
        <v>312</v>
      </c>
      <c r="G126" s="166" t="s">
        <v>312</v>
      </c>
      <c r="H126" s="166" t="s">
        <v>312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312</v>
      </c>
      <c r="D127" s="166" t="s">
        <v>312</v>
      </c>
      <c r="E127" s="166" t="s">
        <v>312</v>
      </c>
      <c r="F127" s="166" t="s">
        <v>312</v>
      </c>
      <c r="G127" s="166" t="s">
        <v>312</v>
      </c>
      <c r="H127" s="166" t="s">
        <v>312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312</v>
      </c>
      <c r="D128" s="166" t="s">
        <v>312</v>
      </c>
      <c r="E128" s="166" t="s">
        <v>312</v>
      </c>
      <c r="F128" s="166" t="s">
        <v>312</v>
      </c>
      <c r="G128" s="166" t="s">
        <v>312</v>
      </c>
      <c r="H128" s="166" t="s">
        <v>312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312</v>
      </c>
      <c r="D129" s="166" t="s">
        <v>312</v>
      </c>
      <c r="E129" s="166" t="s">
        <v>312</v>
      </c>
      <c r="F129" s="166" t="s">
        <v>312</v>
      </c>
      <c r="G129" s="166" t="s">
        <v>312</v>
      </c>
      <c r="H129" s="166" t="s">
        <v>312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312</v>
      </c>
      <c r="D130" s="166" t="s">
        <v>312</v>
      </c>
      <c r="E130" s="166" t="s">
        <v>312</v>
      </c>
      <c r="F130" s="166" t="s">
        <v>312</v>
      </c>
      <c r="G130" s="166" t="s">
        <v>312</v>
      </c>
      <c r="H130" s="166" t="s">
        <v>312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312</v>
      </c>
      <c r="D131" s="166" t="s">
        <v>312</v>
      </c>
      <c r="E131" s="166" t="s">
        <v>312</v>
      </c>
      <c r="F131" s="166" t="s">
        <v>312</v>
      </c>
      <c r="G131" s="166" t="s">
        <v>312</v>
      </c>
      <c r="H131" s="166" t="s">
        <v>312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312</v>
      </c>
      <c r="D132" s="166" t="s">
        <v>312</v>
      </c>
      <c r="E132" s="166" t="s">
        <v>312</v>
      </c>
      <c r="F132" s="166" t="s">
        <v>312</v>
      </c>
      <c r="G132" s="166" t="s">
        <v>312</v>
      </c>
      <c r="H132" s="166" t="s">
        <v>312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14776</v>
      </c>
      <c r="D135" s="178">
        <f t="shared" si="53"/>
        <v>10595</v>
      </c>
      <c r="E135" s="178">
        <f t="shared" si="53"/>
        <v>29939</v>
      </c>
      <c r="F135" s="178">
        <f t="shared" si="53"/>
        <v>32291</v>
      </c>
      <c r="G135" s="178">
        <f t="shared" si="53"/>
        <v>33576</v>
      </c>
      <c r="H135" s="178">
        <f t="shared" si="53"/>
        <v>36561</v>
      </c>
      <c r="I135" s="179">
        <f>IFERROR(H135/G135-1,"-")</f>
        <v>8.8902787705503972E-2</v>
      </c>
      <c r="J135" s="178">
        <f>IFERROR(H135-G135,"-")</f>
        <v>2985</v>
      </c>
      <c r="K135" s="179">
        <f>IFERROR(H135/H$9,"-")</f>
        <v>4.3529612066040328E-2</v>
      </c>
    </row>
    <row r="136" spans="2:11" x14ac:dyDescent="0.25">
      <c r="B136" s="161" t="s">
        <v>99</v>
      </c>
      <c r="C136" s="162">
        <v>2023</v>
      </c>
      <c r="D136" s="162">
        <v>5200</v>
      </c>
      <c r="E136" s="162">
        <v>5798</v>
      </c>
      <c r="F136" s="162">
        <v>6408</v>
      </c>
      <c r="G136" s="162">
        <v>5620</v>
      </c>
      <c r="H136" s="162">
        <v>6784</v>
      </c>
      <c r="I136" s="180">
        <f>IFERROR(H136/G136-1,"-")</f>
        <v>0.20711743772241986</v>
      </c>
      <c r="J136" s="183">
        <f t="shared" ref="J136:J147" si="54">IFERROR(H136-G136,"-")</f>
        <v>1164</v>
      </c>
      <c r="K136" s="163">
        <f t="shared" ref="K136:K147" si="55">IFERROR(H136/H$9,"-")</f>
        <v>8.0770462584726244E-3</v>
      </c>
    </row>
    <row r="137" spans="2:11" x14ac:dyDescent="0.25">
      <c r="B137" s="165" t="s">
        <v>105</v>
      </c>
      <c r="C137" s="166">
        <v>1702</v>
      </c>
      <c r="D137" s="166">
        <v>3178</v>
      </c>
      <c r="E137" s="166">
        <v>4105</v>
      </c>
      <c r="F137" s="166">
        <v>4423</v>
      </c>
      <c r="G137" s="166">
        <v>4085</v>
      </c>
      <c r="H137" s="166">
        <v>4294</v>
      </c>
      <c r="I137" s="181">
        <f>IFERROR(H137/G137-1,"-")</f>
        <v>5.1162790697674376E-2</v>
      </c>
      <c r="J137" s="184">
        <f t="shared" si="54"/>
        <v>209</v>
      </c>
      <c r="K137" s="167">
        <f t="shared" si="55"/>
        <v>5.1124464377773357E-3</v>
      </c>
    </row>
    <row r="138" spans="2:11" x14ac:dyDescent="0.25">
      <c r="B138" s="165" t="s">
        <v>102</v>
      </c>
      <c r="C138" s="166">
        <v>321</v>
      </c>
      <c r="D138" s="166">
        <v>2022</v>
      </c>
      <c r="E138" s="166">
        <v>1693</v>
      </c>
      <c r="F138" s="166">
        <v>1985</v>
      </c>
      <c r="G138" s="166">
        <v>1535</v>
      </c>
      <c r="H138" s="166">
        <v>2490</v>
      </c>
      <c r="I138" s="181">
        <f>IFERROR(H138/G138-1,"-")</f>
        <v>0.62214983713355054</v>
      </c>
      <c r="J138" s="184">
        <f t="shared" si="54"/>
        <v>955</v>
      </c>
      <c r="K138" s="167">
        <f t="shared" si="55"/>
        <v>2.9645998206952878E-3</v>
      </c>
    </row>
    <row r="139" spans="2:11" x14ac:dyDescent="0.25">
      <c r="B139" s="161" t="s">
        <v>109</v>
      </c>
      <c r="C139" s="162">
        <v>12753</v>
      </c>
      <c r="D139" s="162">
        <v>5395</v>
      </c>
      <c r="E139" s="162">
        <v>24141</v>
      </c>
      <c r="F139" s="162">
        <v>25883</v>
      </c>
      <c r="G139" s="162">
        <v>27956</v>
      </c>
      <c r="H139" s="162">
        <v>29777</v>
      </c>
      <c r="I139" s="180">
        <f>IFERROR(H139/G139-1,"-")</f>
        <v>6.5138074116468658E-2</v>
      </c>
      <c r="J139" s="183">
        <f t="shared" si="54"/>
        <v>1821</v>
      </c>
      <c r="K139" s="163">
        <f t="shared" si="55"/>
        <v>3.5452565807567706E-2</v>
      </c>
    </row>
    <row r="140" spans="2:11" x14ac:dyDescent="0.25">
      <c r="B140" s="165" t="s">
        <v>112</v>
      </c>
      <c r="C140" s="166">
        <v>6201</v>
      </c>
      <c r="D140" s="166">
        <v>688</v>
      </c>
      <c r="E140" s="166">
        <v>9073</v>
      </c>
      <c r="F140" s="166">
        <v>10008</v>
      </c>
      <c r="G140" s="166">
        <v>12138</v>
      </c>
      <c r="H140" s="166">
        <v>13818</v>
      </c>
      <c r="I140" s="181">
        <f t="shared" ref="I140:I147" si="56">IFERROR(H140/G140-1,"-")</f>
        <v>0.1384083044982698</v>
      </c>
      <c r="J140" s="184">
        <f t="shared" si="54"/>
        <v>1680</v>
      </c>
      <c r="K140" s="167">
        <f t="shared" si="55"/>
        <v>1.6451743101352403E-2</v>
      </c>
    </row>
    <row r="141" spans="2:11" x14ac:dyDescent="0.25">
      <c r="B141" s="165" t="s">
        <v>115</v>
      </c>
      <c r="C141" s="166">
        <v>704</v>
      </c>
      <c r="D141" s="166">
        <v>439</v>
      </c>
      <c r="E141" s="166">
        <v>1956</v>
      </c>
      <c r="F141" s="166">
        <v>1594</v>
      </c>
      <c r="G141" s="166">
        <v>1751</v>
      </c>
      <c r="H141" s="166">
        <v>1777</v>
      </c>
      <c r="I141" s="181">
        <f t="shared" si="56"/>
        <v>1.484865790976575E-2</v>
      </c>
      <c r="J141" s="184">
        <f t="shared" si="54"/>
        <v>26</v>
      </c>
      <c r="K141" s="167">
        <f t="shared" si="55"/>
        <v>2.1157003539660751E-3</v>
      </c>
    </row>
    <row r="142" spans="2:11" x14ac:dyDescent="0.25">
      <c r="B142" s="165" t="s">
        <v>118</v>
      </c>
      <c r="C142" s="166">
        <v>507</v>
      </c>
      <c r="D142" s="166">
        <v>1223</v>
      </c>
      <c r="E142" s="166">
        <v>2669</v>
      </c>
      <c r="F142" s="166">
        <v>2925</v>
      </c>
      <c r="G142" s="166">
        <v>2651</v>
      </c>
      <c r="H142" s="166">
        <v>2853</v>
      </c>
      <c r="I142" s="181">
        <f t="shared" si="56"/>
        <v>7.6197661259902016E-2</v>
      </c>
      <c r="J142" s="184">
        <f t="shared" si="54"/>
        <v>202</v>
      </c>
      <c r="K142" s="167">
        <f t="shared" si="55"/>
        <v>3.3967884692544807E-3</v>
      </c>
    </row>
    <row r="143" spans="2:11" x14ac:dyDescent="0.25">
      <c r="B143" s="165" t="s">
        <v>125</v>
      </c>
      <c r="C143" s="166">
        <v>374</v>
      </c>
      <c r="D143" s="166">
        <v>155</v>
      </c>
      <c r="E143" s="166">
        <v>1263</v>
      </c>
      <c r="F143" s="166">
        <v>1071</v>
      </c>
      <c r="G143" s="166">
        <v>846</v>
      </c>
      <c r="H143" s="166">
        <v>948</v>
      </c>
      <c r="I143" s="181">
        <f t="shared" si="56"/>
        <v>0.12056737588652489</v>
      </c>
      <c r="J143" s="184">
        <f t="shared" si="54"/>
        <v>102</v>
      </c>
      <c r="K143" s="167">
        <f t="shared" si="55"/>
        <v>1.1286910160719409E-3</v>
      </c>
    </row>
    <row r="144" spans="2:11" x14ac:dyDescent="0.25">
      <c r="B144" s="165" t="s">
        <v>121</v>
      </c>
      <c r="C144" s="166">
        <v>198</v>
      </c>
      <c r="D144" s="166">
        <v>96</v>
      </c>
      <c r="E144" s="166">
        <v>588</v>
      </c>
      <c r="F144" s="166">
        <v>512</v>
      </c>
      <c r="G144" s="166">
        <v>520</v>
      </c>
      <c r="H144" s="166">
        <v>553</v>
      </c>
      <c r="I144" s="181">
        <f t="shared" si="56"/>
        <v>6.3461538461538458E-2</v>
      </c>
      <c r="J144" s="184">
        <f t="shared" si="54"/>
        <v>33</v>
      </c>
      <c r="K144" s="167">
        <f t="shared" si="55"/>
        <v>6.5840309270863223E-4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234</v>
      </c>
      <c r="F145" s="166">
        <v>306</v>
      </c>
      <c r="G145" s="166">
        <v>194</v>
      </c>
      <c r="H145" s="166">
        <v>288</v>
      </c>
      <c r="I145" s="181">
        <f t="shared" si="56"/>
        <v>0.48453608247422686</v>
      </c>
      <c r="J145" s="184">
        <f t="shared" si="54"/>
        <v>94</v>
      </c>
      <c r="K145" s="167">
        <f t="shared" si="55"/>
        <v>3.4289347323704535E-4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184</v>
      </c>
      <c r="F146" s="166">
        <v>312</v>
      </c>
      <c r="G146" s="166">
        <v>325</v>
      </c>
      <c r="H146" s="166">
        <v>301</v>
      </c>
      <c r="I146" s="181">
        <f t="shared" si="56"/>
        <v>-7.3846153846153895E-2</v>
      </c>
      <c r="J146" s="184">
        <f t="shared" si="54"/>
        <v>-24</v>
      </c>
      <c r="K146" s="167">
        <f t="shared" si="55"/>
        <v>3.5837130362621755E-4</v>
      </c>
    </row>
    <row r="147" spans="2:11" x14ac:dyDescent="0.25">
      <c r="B147" s="170" t="s">
        <v>147</v>
      </c>
      <c r="C147" s="171">
        <f t="shared" ref="C147:H147" si="57">IFERROR(C139-SUM(C140:C146),"nd")</f>
        <v>3733</v>
      </c>
      <c r="D147" s="171">
        <f t="shared" si="57"/>
        <v>2754</v>
      </c>
      <c r="E147" s="171">
        <f t="shared" si="57"/>
        <v>8174</v>
      </c>
      <c r="F147" s="171">
        <f t="shared" si="57"/>
        <v>9155</v>
      </c>
      <c r="G147" s="171">
        <f t="shared" si="57"/>
        <v>9531</v>
      </c>
      <c r="H147" s="171">
        <f t="shared" si="57"/>
        <v>9239</v>
      </c>
      <c r="I147" s="182">
        <f t="shared" si="56"/>
        <v>-3.0636869163781388E-2</v>
      </c>
      <c r="J147" s="185">
        <f t="shared" si="54"/>
        <v>-292</v>
      </c>
      <c r="K147" s="172">
        <f t="shared" si="55"/>
        <v>1.0999974997350909E-2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2020</v>
      </c>
      <c r="D149" s="178">
        <f t="shared" si="58"/>
        <v>887</v>
      </c>
      <c r="E149" s="178">
        <f t="shared" si="58"/>
        <v>9038</v>
      </c>
      <c r="F149" s="178">
        <f t="shared" si="58"/>
        <v>11940</v>
      </c>
      <c r="G149" s="178">
        <f t="shared" si="58"/>
        <v>34026</v>
      </c>
      <c r="H149" s="178">
        <f t="shared" si="58"/>
        <v>33613</v>
      </c>
      <c r="I149" s="179">
        <f>IFERROR(H149/G149-1,"-")</f>
        <v>-1.2137776994063376E-2</v>
      </c>
      <c r="J149" s="178">
        <f>IFERROR(H149-G149,"-")</f>
        <v>-413</v>
      </c>
      <c r="K149" s="179">
        <f>IFERROR(H149/H$9,"-")</f>
        <v>4.0019716374711127E-2</v>
      </c>
    </row>
    <row r="150" spans="2:11" x14ac:dyDescent="0.25">
      <c r="B150" s="161" t="s">
        <v>99</v>
      </c>
      <c r="C150" s="162">
        <v>368</v>
      </c>
      <c r="D150" s="162">
        <v>356</v>
      </c>
      <c r="E150" s="162">
        <v>1823</v>
      </c>
      <c r="F150" s="162">
        <v>3132</v>
      </c>
      <c r="G150" s="162">
        <v>4068</v>
      </c>
      <c r="H150" s="162">
        <v>4444</v>
      </c>
      <c r="I150" s="180">
        <f>IFERROR(H150/G150-1,"-")</f>
        <v>9.2428711897738491E-2</v>
      </c>
      <c r="J150" s="183">
        <f t="shared" ref="J150:J161" si="59">IFERROR(H150-G150,"-")</f>
        <v>376</v>
      </c>
      <c r="K150" s="163">
        <f t="shared" ref="K150:K161" si="60">IFERROR(H150/H$9,"-")</f>
        <v>5.2910367884216308E-3</v>
      </c>
    </row>
    <row r="151" spans="2:11" x14ac:dyDescent="0.25">
      <c r="B151" s="165" t="s">
        <v>105</v>
      </c>
      <c r="C151" s="166">
        <v>284</v>
      </c>
      <c r="D151" s="166">
        <v>108</v>
      </c>
      <c r="E151" s="166">
        <v>572</v>
      </c>
      <c r="F151" s="166">
        <v>1329</v>
      </c>
      <c r="G151" s="166">
        <v>2587</v>
      </c>
      <c r="H151" s="166">
        <v>2301</v>
      </c>
      <c r="I151" s="181">
        <f>IFERROR(H151/G151-1,"-")</f>
        <v>-0.11055276381909551</v>
      </c>
      <c r="J151" s="184">
        <f t="shared" si="59"/>
        <v>-286</v>
      </c>
      <c r="K151" s="167">
        <f t="shared" si="60"/>
        <v>2.7395759788834771E-3</v>
      </c>
    </row>
    <row r="152" spans="2:11" x14ac:dyDescent="0.25">
      <c r="B152" s="165" t="s">
        <v>102</v>
      </c>
      <c r="C152" s="166">
        <v>84</v>
      </c>
      <c r="D152" s="166">
        <v>248</v>
      </c>
      <c r="E152" s="166">
        <v>1251</v>
      </c>
      <c r="F152" s="166">
        <v>1803</v>
      </c>
      <c r="G152" s="166">
        <v>1481</v>
      </c>
      <c r="H152" s="166">
        <v>2143</v>
      </c>
      <c r="I152" s="181">
        <f>IFERROR(H152/G152-1,"-")</f>
        <v>0.4469952734638758</v>
      </c>
      <c r="J152" s="184">
        <f t="shared" si="59"/>
        <v>662</v>
      </c>
      <c r="K152" s="167">
        <f t="shared" si="60"/>
        <v>2.5514608095381533E-3</v>
      </c>
    </row>
    <row r="153" spans="2:11" x14ac:dyDescent="0.25">
      <c r="B153" s="161" t="s">
        <v>109</v>
      </c>
      <c r="C153" s="162">
        <v>1652</v>
      </c>
      <c r="D153" s="162">
        <v>531</v>
      </c>
      <c r="E153" s="162">
        <v>7215</v>
      </c>
      <c r="F153" s="162">
        <v>8808</v>
      </c>
      <c r="G153" s="162">
        <v>29958</v>
      </c>
      <c r="H153" s="162">
        <v>29169</v>
      </c>
      <c r="I153" s="180">
        <f>IFERROR(H153/G153-1,"-")</f>
        <v>-2.6336871620268321E-2</v>
      </c>
      <c r="J153" s="183">
        <f t="shared" si="59"/>
        <v>-789</v>
      </c>
      <c r="K153" s="163">
        <f t="shared" si="60"/>
        <v>3.4728679586289501E-2</v>
      </c>
    </row>
    <row r="154" spans="2:11" x14ac:dyDescent="0.25">
      <c r="B154" s="165" t="s">
        <v>112</v>
      </c>
      <c r="C154" s="166">
        <v>283</v>
      </c>
      <c r="D154" s="166">
        <v>33</v>
      </c>
      <c r="E154" s="166">
        <v>2517</v>
      </c>
      <c r="F154" s="166">
        <v>1804</v>
      </c>
      <c r="G154" s="166">
        <v>19206</v>
      </c>
      <c r="H154" s="166">
        <v>18975</v>
      </c>
      <c r="I154" s="181">
        <f t="shared" ref="I154:I161" si="61">IFERROR(H154/G154-1,"-")</f>
        <v>-1.2027491408934665E-2</v>
      </c>
      <c r="J154" s="184">
        <f t="shared" si="59"/>
        <v>-231</v>
      </c>
      <c r="K154" s="167">
        <f t="shared" si="60"/>
        <v>2.2591679356503247E-2</v>
      </c>
    </row>
    <row r="155" spans="2:11" x14ac:dyDescent="0.25">
      <c r="B155" s="165" t="s">
        <v>115</v>
      </c>
      <c r="C155" s="166">
        <v>430</v>
      </c>
      <c r="D155" s="166">
        <v>145</v>
      </c>
      <c r="E155" s="166">
        <v>1301</v>
      </c>
      <c r="F155" s="166">
        <v>1886</v>
      </c>
      <c r="G155" s="166">
        <v>2320</v>
      </c>
      <c r="H155" s="166">
        <v>1804</v>
      </c>
      <c r="I155" s="181">
        <f t="shared" si="61"/>
        <v>-0.22241379310344822</v>
      </c>
      <c r="J155" s="184">
        <f t="shared" si="59"/>
        <v>-516</v>
      </c>
      <c r="K155" s="167">
        <f t="shared" si="60"/>
        <v>2.1478466170820479E-3</v>
      </c>
    </row>
    <row r="156" spans="2:11" x14ac:dyDescent="0.25">
      <c r="B156" s="165" t="s">
        <v>118</v>
      </c>
      <c r="C156" s="166">
        <v>61</v>
      </c>
      <c r="D156" s="166">
        <v>86</v>
      </c>
      <c r="E156" s="166">
        <v>355</v>
      </c>
      <c r="F156" s="166">
        <v>975</v>
      </c>
      <c r="G156" s="166">
        <v>894</v>
      </c>
      <c r="H156" s="166">
        <v>985</v>
      </c>
      <c r="I156" s="181">
        <f t="shared" si="61"/>
        <v>0.10178970917225949</v>
      </c>
      <c r="J156" s="184">
        <f t="shared" si="59"/>
        <v>91</v>
      </c>
      <c r="K156" s="167">
        <f t="shared" si="60"/>
        <v>1.1727433025642002E-3</v>
      </c>
    </row>
    <row r="157" spans="2:11" x14ac:dyDescent="0.25">
      <c r="B157" s="165" t="s">
        <v>125</v>
      </c>
      <c r="C157" s="166">
        <v>30</v>
      </c>
      <c r="D157" s="166">
        <v>17</v>
      </c>
      <c r="E157" s="166">
        <v>884</v>
      </c>
      <c r="F157" s="166">
        <v>625</v>
      </c>
      <c r="G157" s="166">
        <v>1711</v>
      </c>
      <c r="H157" s="166">
        <v>2176</v>
      </c>
      <c r="I157" s="181">
        <f t="shared" si="61"/>
        <v>0.2717708942139101</v>
      </c>
      <c r="J157" s="184">
        <f t="shared" si="59"/>
        <v>465</v>
      </c>
      <c r="K157" s="167">
        <f t="shared" si="60"/>
        <v>2.5907506866798984E-3</v>
      </c>
    </row>
    <row r="158" spans="2:11" x14ac:dyDescent="0.25">
      <c r="B158" s="165" t="s">
        <v>121</v>
      </c>
      <c r="C158" s="166">
        <v>38</v>
      </c>
      <c r="D158" s="166">
        <v>30</v>
      </c>
      <c r="E158" s="166">
        <v>236</v>
      </c>
      <c r="F158" s="166">
        <v>433</v>
      </c>
      <c r="G158" s="166">
        <v>407</v>
      </c>
      <c r="H158" s="166">
        <v>92</v>
      </c>
      <c r="I158" s="181">
        <f t="shared" si="61"/>
        <v>-0.77395577395577397</v>
      </c>
      <c r="J158" s="184">
        <f t="shared" si="59"/>
        <v>-315</v>
      </c>
      <c r="K158" s="167">
        <f t="shared" si="60"/>
        <v>1.0953541506183393E-4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180</v>
      </c>
      <c r="F159" s="166">
        <v>184</v>
      </c>
      <c r="G159" s="166">
        <v>596</v>
      </c>
      <c r="H159" s="166">
        <v>813</v>
      </c>
      <c r="I159" s="181">
        <f t="shared" si="61"/>
        <v>0.36409395973154357</v>
      </c>
      <c r="J159" s="184">
        <f t="shared" si="59"/>
        <v>217</v>
      </c>
      <c r="K159" s="167">
        <f t="shared" si="60"/>
        <v>9.6795970049207592E-4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152</v>
      </c>
      <c r="F160" s="166">
        <v>67</v>
      </c>
      <c r="G160" s="166">
        <v>1546</v>
      </c>
      <c r="H160" s="166">
        <v>1482</v>
      </c>
      <c r="I160" s="181">
        <f t="shared" si="61"/>
        <v>-4.1397153945666232E-2</v>
      </c>
      <c r="J160" s="184">
        <f t="shared" si="59"/>
        <v>-64</v>
      </c>
      <c r="K160" s="167">
        <f t="shared" si="60"/>
        <v>1.7644726643656291E-3</v>
      </c>
    </row>
    <row r="161" spans="2:11" x14ac:dyDescent="0.25">
      <c r="B161" s="170" t="s">
        <v>147</v>
      </c>
      <c r="C161" s="171">
        <f t="shared" ref="C161:H161" si="62">IFERROR(C153-SUM(C154:C160),"nd")</f>
        <v>500</v>
      </c>
      <c r="D161" s="171">
        <f t="shared" si="62"/>
        <v>219</v>
      </c>
      <c r="E161" s="171">
        <f t="shared" si="62"/>
        <v>1590</v>
      </c>
      <c r="F161" s="171">
        <f t="shared" si="62"/>
        <v>2834</v>
      </c>
      <c r="G161" s="171">
        <f t="shared" si="62"/>
        <v>3278</v>
      </c>
      <c r="H161" s="171">
        <f t="shared" si="62"/>
        <v>2842</v>
      </c>
      <c r="I161" s="182">
        <f t="shared" si="61"/>
        <v>-0.13300793166564984</v>
      </c>
      <c r="J161" s="185">
        <f t="shared" si="59"/>
        <v>-436</v>
      </c>
      <c r="K161" s="172">
        <f t="shared" si="60"/>
        <v>3.3836918435405654E-3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4C9C6-71A4-46D6-A5CF-6CC01BFC0877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1" t="s">
        <v>64</v>
      </c>
      <c r="D5" s="312"/>
      <c r="E5" s="312"/>
      <c r="F5" s="312"/>
      <c r="G5" s="312"/>
      <c r="H5" s="312"/>
      <c r="I5" s="312"/>
      <c r="J5" s="312"/>
      <c r="K5" s="311" t="s">
        <v>63</v>
      </c>
      <c r="L5" s="312"/>
      <c r="M5" s="312"/>
      <c r="N5" s="312"/>
      <c r="O5" s="312"/>
      <c r="P5" s="312"/>
      <c r="Q5" s="312"/>
      <c r="R5" s="312"/>
      <c r="S5" s="311" t="s">
        <v>139</v>
      </c>
      <c r="T5" s="312"/>
      <c r="U5" s="312"/>
      <c r="V5" s="312"/>
      <c r="W5" s="312"/>
      <c r="X5" s="312"/>
      <c r="Y5" s="312"/>
    </row>
    <row r="6" spans="1:25" s="148" customFormat="1" ht="72" customHeight="1" x14ac:dyDescent="0.25">
      <c r="B6" s="149"/>
      <c r="C6" s="174" t="s">
        <v>259</v>
      </c>
      <c r="D6" s="174" t="s">
        <v>260</v>
      </c>
      <c r="E6" s="174" t="s">
        <v>261</v>
      </c>
      <c r="F6" s="174" t="s">
        <v>262</v>
      </c>
      <c r="G6" s="174" t="s">
        <v>263</v>
      </c>
      <c r="H6" s="174" t="s">
        <v>264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259</v>
      </c>
      <c r="L6" s="174" t="s">
        <v>260</v>
      </c>
      <c r="M6" s="174" t="s">
        <v>261</v>
      </c>
      <c r="N6" s="174" t="s">
        <v>262</v>
      </c>
      <c r="O6" s="174" t="s">
        <v>263</v>
      </c>
      <c r="P6" s="174" t="s">
        <v>264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259</v>
      </c>
      <c r="T6" s="174" t="s">
        <v>261</v>
      </c>
      <c r="U6" s="174" t="s">
        <v>262</v>
      </c>
      <c r="V6" s="174" t="s">
        <v>263</v>
      </c>
      <c r="W6" s="174" t="s">
        <v>264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187805</v>
      </c>
      <c r="D8" s="178">
        <f t="shared" si="0"/>
        <v>144124</v>
      </c>
      <c r="E8" s="178">
        <f t="shared" si="0"/>
        <v>434698</v>
      </c>
      <c r="F8" s="178">
        <f t="shared" si="0"/>
        <v>487763</v>
      </c>
      <c r="G8" s="178">
        <f t="shared" si="0"/>
        <v>504001</v>
      </c>
      <c r="H8" s="178">
        <f t="shared" si="0"/>
        <v>502035</v>
      </c>
      <c r="I8" s="179">
        <f>IFERROR(H8/G8-1,"-")</f>
        <v>-3.9007859111390708E-3</v>
      </c>
      <c r="J8" s="179">
        <f t="shared" ref="J8:J20" si="1">H8/H$8</f>
        <v>1</v>
      </c>
      <c r="K8" s="178">
        <f t="shared" ref="K8:P8" si="2">K9+K12</f>
        <v>727101</v>
      </c>
      <c r="L8" s="178">
        <f t="shared" si="2"/>
        <v>664620</v>
      </c>
      <c r="M8" s="178">
        <f t="shared" si="2"/>
        <v>2023705</v>
      </c>
      <c r="N8" s="178">
        <f t="shared" si="2"/>
        <v>2210182</v>
      </c>
      <c r="O8" s="178">
        <f t="shared" si="2"/>
        <v>2353453</v>
      </c>
      <c r="P8" s="178">
        <f t="shared" si="2"/>
        <v>2294310</v>
      </c>
      <c r="Q8" s="179">
        <f>IFERROR(P8/O8-1,"-")</f>
        <v>-2.5130308529637047E-2</v>
      </c>
      <c r="R8" s="179">
        <f t="shared" ref="R8:R20" si="3">P8/P$8</f>
        <v>1</v>
      </c>
      <c r="S8" s="178">
        <f>S9+S12</f>
        <v>914906</v>
      </c>
      <c r="T8" s="178">
        <f>T9+T12</f>
        <v>2458403</v>
      </c>
      <c r="U8" s="178">
        <f>U9+U12</f>
        <v>2697945</v>
      </c>
      <c r="V8" s="178">
        <f>V9+V12</f>
        <v>2857454</v>
      </c>
      <c r="W8" s="178">
        <f>W9+W12</f>
        <v>2796345</v>
      </c>
      <c r="X8" s="179">
        <f>IFERROR(W8/V8-1,"-")</f>
        <v>-2.1385821084083934E-2</v>
      </c>
      <c r="Y8" s="179">
        <f>W8/W$8</f>
        <v>1</v>
      </c>
    </row>
    <row r="9" spans="1:25" x14ac:dyDescent="0.25">
      <c r="A9" s="1"/>
      <c r="B9" s="161" t="s">
        <v>99</v>
      </c>
      <c r="C9" s="162">
        <v>50690</v>
      </c>
      <c r="D9" s="162">
        <v>70712</v>
      </c>
      <c r="E9" s="162">
        <v>118517</v>
      </c>
      <c r="F9" s="162">
        <v>142720</v>
      </c>
      <c r="G9" s="162">
        <v>147791</v>
      </c>
      <c r="H9" s="162">
        <v>138099</v>
      </c>
      <c r="I9" s="163">
        <f>IFERROR(H9/G9-1,"-")</f>
        <v>-6.557909480279589E-2</v>
      </c>
      <c r="J9" s="163">
        <f t="shared" si="1"/>
        <v>0.27507843078669814</v>
      </c>
      <c r="K9" s="162">
        <v>181301</v>
      </c>
      <c r="L9" s="162">
        <v>342470</v>
      </c>
      <c r="M9" s="162">
        <v>473617</v>
      </c>
      <c r="N9" s="162">
        <v>470171</v>
      </c>
      <c r="O9" s="162">
        <v>462610</v>
      </c>
      <c r="P9" s="162">
        <v>467652</v>
      </c>
      <c r="Q9" s="163">
        <f>IFERROR(P9/O9-1,"-")</f>
        <v>1.0899029420029738E-2</v>
      </c>
      <c r="R9" s="163">
        <f t="shared" si="3"/>
        <v>0.20383121722870928</v>
      </c>
      <c r="S9" s="162">
        <v>231991</v>
      </c>
      <c r="T9" s="162">
        <v>592134</v>
      </c>
      <c r="U9" s="162">
        <v>612891</v>
      </c>
      <c r="V9" s="162">
        <v>610401</v>
      </c>
      <c r="W9" s="162">
        <v>605751</v>
      </c>
      <c r="X9" s="163">
        <f>IFERROR(W9/V9-1,"-")</f>
        <v>-7.6179429588090208E-3</v>
      </c>
      <c r="Y9" s="163">
        <f>W9/W$8</f>
        <v>0.21662241247056424</v>
      </c>
    </row>
    <row r="10" spans="1:25" x14ac:dyDescent="0.25">
      <c r="A10" s="164"/>
      <c r="B10" s="165" t="s">
        <v>105</v>
      </c>
      <c r="C10" s="166">
        <v>23702</v>
      </c>
      <c r="D10" s="166">
        <v>47575</v>
      </c>
      <c r="E10" s="166">
        <v>68793</v>
      </c>
      <c r="F10" s="166">
        <v>80528</v>
      </c>
      <c r="G10" s="166">
        <v>83515</v>
      </c>
      <c r="H10" s="166">
        <v>73200</v>
      </c>
      <c r="I10" s="167">
        <f>IFERROR(H10/G10-1,"-")</f>
        <v>-0.12351074657247196</v>
      </c>
      <c r="J10" s="167">
        <f t="shared" si="1"/>
        <v>0.14580656727120619</v>
      </c>
      <c r="K10" s="166">
        <v>61570</v>
      </c>
      <c r="L10" s="166">
        <v>165107</v>
      </c>
      <c r="M10" s="166">
        <v>167159</v>
      </c>
      <c r="N10" s="166">
        <v>157074</v>
      </c>
      <c r="O10" s="166">
        <v>151401</v>
      </c>
      <c r="P10" s="166">
        <v>156550</v>
      </c>
      <c r="Q10" s="167">
        <f>IFERROR(P10/O10-1,"-")</f>
        <v>3.4009022397474276E-2</v>
      </c>
      <c r="R10" s="167">
        <f t="shared" si="3"/>
        <v>6.8234022429401436E-2</v>
      </c>
      <c r="S10" s="166">
        <v>85272</v>
      </c>
      <c r="T10" s="166">
        <v>235952</v>
      </c>
      <c r="U10" s="166">
        <v>237602</v>
      </c>
      <c r="V10" s="166">
        <v>234916</v>
      </c>
      <c r="W10" s="166">
        <v>229750</v>
      </c>
      <c r="X10" s="167">
        <f>IFERROR(W10/V10-1,"-")</f>
        <v>-2.1990839278720919E-2</v>
      </c>
      <c r="Y10" s="167">
        <f>W10/W$8</f>
        <v>8.2160820642660323E-2</v>
      </c>
    </row>
    <row r="11" spans="1:25" x14ac:dyDescent="0.25">
      <c r="A11" s="164"/>
      <c r="B11" s="165" t="s">
        <v>102</v>
      </c>
      <c r="C11" s="166">
        <v>26988</v>
      </c>
      <c r="D11" s="166">
        <v>23137</v>
      </c>
      <c r="E11" s="166">
        <v>49724</v>
      </c>
      <c r="F11" s="166">
        <v>62192</v>
      </c>
      <c r="G11" s="166">
        <v>64276</v>
      </c>
      <c r="H11" s="166">
        <v>64899</v>
      </c>
      <c r="I11" s="167">
        <f>IFERROR(H11/G11-1,"-")</f>
        <v>9.6925757670047741E-3</v>
      </c>
      <c r="J11" s="167">
        <f t="shared" si="1"/>
        <v>0.12927186351549194</v>
      </c>
      <c r="K11" s="166">
        <v>119731</v>
      </c>
      <c r="L11" s="166">
        <v>177363</v>
      </c>
      <c r="M11" s="166">
        <v>306458</v>
      </c>
      <c r="N11" s="166">
        <v>313097</v>
      </c>
      <c r="O11" s="166">
        <v>311209</v>
      </c>
      <c r="P11" s="166">
        <v>311102</v>
      </c>
      <c r="Q11" s="167">
        <f>IFERROR(P11/O11-1,"-")</f>
        <v>-3.4382039079849935E-4</v>
      </c>
      <c r="R11" s="167">
        <f t="shared" si="3"/>
        <v>0.13559719479930785</v>
      </c>
      <c r="S11" s="166">
        <v>146719</v>
      </c>
      <c r="T11" s="166">
        <v>356182</v>
      </c>
      <c r="U11" s="166">
        <v>375289</v>
      </c>
      <c r="V11" s="166">
        <v>375485</v>
      </c>
      <c r="W11" s="166">
        <v>376001</v>
      </c>
      <c r="X11" s="167">
        <f>IFERROR(W11/V11-1,"-")</f>
        <v>1.3742226720108164E-3</v>
      </c>
      <c r="Y11" s="167">
        <f>W11/W$8</f>
        <v>0.13446159182790393</v>
      </c>
    </row>
    <row r="12" spans="1:25" x14ac:dyDescent="0.25">
      <c r="A12" s="1"/>
      <c r="B12" s="161" t="s">
        <v>109</v>
      </c>
      <c r="C12" s="162">
        <v>137115</v>
      </c>
      <c r="D12" s="162">
        <v>73412</v>
      </c>
      <c r="E12" s="162">
        <v>316181</v>
      </c>
      <c r="F12" s="162">
        <v>345043</v>
      </c>
      <c r="G12" s="162">
        <v>356210</v>
      </c>
      <c r="H12" s="162">
        <v>363936</v>
      </c>
      <c r="I12" s="163">
        <f>IFERROR(H12/G12-1,"-")</f>
        <v>2.1689452850846447E-2</v>
      </c>
      <c r="J12" s="163">
        <f t="shared" si="1"/>
        <v>0.72492156921330186</v>
      </c>
      <c r="K12" s="162">
        <v>545800</v>
      </c>
      <c r="L12" s="162">
        <v>322150</v>
      </c>
      <c r="M12" s="162">
        <v>1550088</v>
      </c>
      <c r="N12" s="162">
        <v>1740011</v>
      </c>
      <c r="O12" s="162">
        <v>1890843</v>
      </c>
      <c r="P12" s="162">
        <v>1826658</v>
      </c>
      <c r="Q12" s="163">
        <f>IFERROR(P12/O12-1,"-")</f>
        <v>-3.3945176833824919E-2</v>
      </c>
      <c r="R12" s="163">
        <f t="shared" si="3"/>
        <v>0.79616878277129066</v>
      </c>
      <c r="S12" s="162">
        <v>682915</v>
      </c>
      <c r="T12" s="162">
        <v>1866269</v>
      </c>
      <c r="U12" s="162">
        <v>2085054</v>
      </c>
      <c r="V12" s="162">
        <v>2247053</v>
      </c>
      <c r="W12" s="162">
        <v>2190594</v>
      </c>
      <c r="X12" s="163">
        <f>IFERROR(W12/V12-1,"-")</f>
        <v>-2.5125798100890329E-2</v>
      </c>
      <c r="Y12" s="163">
        <f>W12/W$8</f>
        <v>0.78337758752943576</v>
      </c>
    </row>
    <row r="13" spans="1:25" s="57" customFormat="1" x14ac:dyDescent="0.25">
      <c r="B13" s="165" t="s">
        <v>112</v>
      </c>
      <c r="C13" s="166">
        <v>44984</v>
      </c>
      <c r="D13" s="166">
        <v>9966</v>
      </c>
      <c r="E13" s="166">
        <v>118170</v>
      </c>
      <c r="F13" s="166">
        <v>135988</v>
      </c>
      <c r="G13" s="166">
        <v>135724</v>
      </c>
      <c r="H13" s="166">
        <v>133918</v>
      </c>
      <c r="I13" s="167">
        <f t="shared" ref="I13:I20" si="4">IFERROR(H13/G13-1,"-")</f>
        <v>-1.3306415961804818E-2</v>
      </c>
      <c r="J13" s="167">
        <f t="shared" si="1"/>
        <v>0.26675032617247801</v>
      </c>
      <c r="K13" s="166">
        <v>215181</v>
      </c>
      <c r="L13" s="166">
        <v>47440</v>
      </c>
      <c r="M13" s="166">
        <v>736787</v>
      </c>
      <c r="N13" s="166">
        <v>815412</v>
      </c>
      <c r="O13" s="166">
        <v>884121</v>
      </c>
      <c r="P13" s="166">
        <v>866877</v>
      </c>
      <c r="Q13" s="167">
        <f t="shared" ref="Q13:Q20" si="5">IFERROR(P13/O13-1,"-")</f>
        <v>-1.9504117649054797E-2</v>
      </c>
      <c r="R13" s="167">
        <f t="shared" si="3"/>
        <v>0.37783778129372231</v>
      </c>
      <c r="S13" s="166">
        <v>260165</v>
      </c>
      <c r="T13" s="166">
        <v>854957</v>
      </c>
      <c r="U13" s="166">
        <v>951400</v>
      </c>
      <c r="V13" s="166">
        <v>1019845</v>
      </c>
      <c r="W13" s="166">
        <v>1000795</v>
      </c>
      <c r="X13" s="167">
        <f t="shared" ref="X13:X20" si="6">IFERROR(W13/V13-1,"-")</f>
        <v>-1.867930911069815E-2</v>
      </c>
      <c r="Y13" s="167">
        <f t="shared" ref="Y13:Y20" si="7">W13/W$8</f>
        <v>0.3578939651580903</v>
      </c>
    </row>
    <row r="14" spans="1:25" s="57" customFormat="1" x14ac:dyDescent="0.25">
      <c r="B14" s="165" t="s">
        <v>115</v>
      </c>
      <c r="C14" s="166">
        <v>20899</v>
      </c>
      <c r="D14" s="166">
        <v>13706</v>
      </c>
      <c r="E14" s="166">
        <v>39715</v>
      </c>
      <c r="F14" s="166">
        <v>46303</v>
      </c>
      <c r="G14" s="166">
        <v>47393</v>
      </c>
      <c r="H14" s="166">
        <v>48973</v>
      </c>
      <c r="I14" s="167">
        <f t="shared" si="4"/>
        <v>3.3338256704576574E-2</v>
      </c>
      <c r="J14" s="167">
        <f t="shared" si="1"/>
        <v>9.7548975669027066E-2</v>
      </c>
      <c r="K14" s="166">
        <v>80698</v>
      </c>
      <c r="L14" s="166">
        <v>50947</v>
      </c>
      <c r="M14" s="166">
        <v>168951</v>
      </c>
      <c r="N14" s="166">
        <v>194640</v>
      </c>
      <c r="O14" s="166">
        <v>203324</v>
      </c>
      <c r="P14" s="166">
        <v>194241</v>
      </c>
      <c r="Q14" s="167">
        <f t="shared" si="5"/>
        <v>-4.4672542346206101E-2</v>
      </c>
      <c r="R14" s="167">
        <f t="shared" si="3"/>
        <v>8.4662055258443711E-2</v>
      </c>
      <c r="S14" s="166">
        <v>101597</v>
      </c>
      <c r="T14" s="166">
        <v>208666</v>
      </c>
      <c r="U14" s="166">
        <v>240943</v>
      </c>
      <c r="V14" s="166">
        <v>250717</v>
      </c>
      <c r="W14" s="166">
        <v>243214</v>
      </c>
      <c r="X14" s="167">
        <f t="shared" si="6"/>
        <v>-2.9926171739451224E-2</v>
      </c>
      <c r="Y14" s="167">
        <f t="shared" si="7"/>
        <v>8.6975677178602787E-2</v>
      </c>
    </row>
    <row r="15" spans="1:25" x14ac:dyDescent="0.25">
      <c r="A15" s="1"/>
      <c r="B15" s="165" t="s">
        <v>118</v>
      </c>
      <c r="C15" s="166">
        <v>8852</v>
      </c>
      <c r="D15" s="166">
        <v>11593</v>
      </c>
      <c r="E15" s="166">
        <v>21048</v>
      </c>
      <c r="F15" s="166">
        <v>23656</v>
      </c>
      <c r="G15" s="166">
        <v>22645</v>
      </c>
      <c r="H15" s="166">
        <v>23940</v>
      </c>
      <c r="I15" s="167">
        <f t="shared" si="4"/>
        <v>5.7187017001545604E-2</v>
      </c>
      <c r="J15" s="167">
        <f t="shared" si="1"/>
        <v>4.7685918312468253E-2</v>
      </c>
      <c r="K15" s="166">
        <v>28834</v>
      </c>
      <c r="L15" s="166">
        <v>45401</v>
      </c>
      <c r="M15" s="166">
        <v>87615</v>
      </c>
      <c r="N15" s="166">
        <v>96065</v>
      </c>
      <c r="O15" s="166">
        <v>109582</v>
      </c>
      <c r="P15" s="166">
        <v>101425</v>
      </c>
      <c r="Q15" s="167">
        <f t="shared" si="5"/>
        <v>-7.4437407603438532E-2</v>
      </c>
      <c r="R15" s="167">
        <f t="shared" si="3"/>
        <v>4.4207190832973746E-2</v>
      </c>
      <c r="S15" s="166">
        <v>37686</v>
      </c>
      <c r="T15" s="166">
        <v>108663</v>
      </c>
      <c r="U15" s="166">
        <v>119721</v>
      </c>
      <c r="V15" s="166">
        <v>132227</v>
      </c>
      <c r="W15" s="166">
        <v>125365</v>
      </c>
      <c r="X15" s="167">
        <f t="shared" si="6"/>
        <v>-5.1895603772300625E-2</v>
      </c>
      <c r="Y15" s="167">
        <f t="shared" si="7"/>
        <v>4.4831735712152827E-2</v>
      </c>
    </row>
    <row r="16" spans="1:25" x14ac:dyDescent="0.25">
      <c r="A16" s="1"/>
      <c r="B16" s="165" t="s">
        <v>125</v>
      </c>
      <c r="C16" s="166">
        <v>4097</v>
      </c>
      <c r="D16" s="166">
        <v>1519</v>
      </c>
      <c r="E16" s="166">
        <v>13017</v>
      </c>
      <c r="F16" s="166">
        <v>9234</v>
      </c>
      <c r="G16" s="166">
        <v>9058</v>
      </c>
      <c r="H16" s="166">
        <v>8785</v>
      </c>
      <c r="I16" s="167">
        <f t="shared" si="4"/>
        <v>-3.0139103554868596E-2</v>
      </c>
      <c r="J16" s="167">
        <f t="shared" si="1"/>
        <v>1.7498779965540251E-2</v>
      </c>
      <c r="K16" s="166">
        <v>20899</v>
      </c>
      <c r="L16" s="166">
        <v>19723</v>
      </c>
      <c r="M16" s="166">
        <v>72972</v>
      </c>
      <c r="N16" s="166">
        <v>68048</v>
      </c>
      <c r="O16" s="166">
        <v>76130</v>
      </c>
      <c r="P16" s="166">
        <v>70430</v>
      </c>
      <c r="Q16" s="167">
        <f t="shared" si="5"/>
        <v>-7.4871929594115372E-2</v>
      </c>
      <c r="R16" s="167">
        <f t="shared" si="3"/>
        <v>3.0697682527644477E-2</v>
      </c>
      <c r="S16" s="166">
        <v>24996</v>
      </c>
      <c r="T16" s="166">
        <v>85989</v>
      </c>
      <c r="U16" s="166">
        <v>77282</v>
      </c>
      <c r="V16" s="166">
        <v>85188</v>
      </c>
      <c r="W16" s="166">
        <v>79215</v>
      </c>
      <c r="X16" s="167">
        <f t="shared" si="6"/>
        <v>-7.0115509226651662E-2</v>
      </c>
      <c r="Y16" s="167">
        <f t="shared" si="7"/>
        <v>2.8328049650525954E-2</v>
      </c>
    </row>
    <row r="17" spans="1:25" x14ac:dyDescent="0.25">
      <c r="A17" s="57"/>
      <c r="B17" s="165" t="s">
        <v>121</v>
      </c>
      <c r="C17" s="166">
        <v>3565</v>
      </c>
      <c r="D17" s="166">
        <v>2233</v>
      </c>
      <c r="E17" s="166">
        <v>6609</v>
      </c>
      <c r="F17" s="166">
        <v>6461</v>
      </c>
      <c r="G17" s="166">
        <v>6228</v>
      </c>
      <c r="H17" s="166">
        <v>6353</v>
      </c>
      <c r="I17" s="167">
        <f t="shared" si="4"/>
        <v>2.00706486833655E-2</v>
      </c>
      <c r="J17" s="167">
        <f t="shared" si="1"/>
        <v>1.2654496200464112E-2</v>
      </c>
      <c r="K17" s="166">
        <v>31172</v>
      </c>
      <c r="L17" s="166">
        <v>26775</v>
      </c>
      <c r="M17" s="166">
        <v>78974</v>
      </c>
      <c r="N17" s="166">
        <v>80899</v>
      </c>
      <c r="O17" s="166">
        <v>86467</v>
      </c>
      <c r="P17" s="166">
        <v>77325</v>
      </c>
      <c r="Q17" s="167">
        <f t="shared" si="5"/>
        <v>-0.10572819688436053</v>
      </c>
      <c r="R17" s="167">
        <f t="shared" si="3"/>
        <v>3.370294336859448E-2</v>
      </c>
      <c r="S17" s="166">
        <v>34737</v>
      </c>
      <c r="T17" s="166">
        <v>85583</v>
      </c>
      <c r="U17" s="166">
        <v>87360</v>
      </c>
      <c r="V17" s="166">
        <v>92695</v>
      </c>
      <c r="W17" s="166">
        <v>83678</v>
      </c>
      <c r="X17" s="167">
        <f t="shared" si="6"/>
        <v>-9.7276012729920702E-2</v>
      </c>
      <c r="Y17" s="167">
        <f t="shared" si="7"/>
        <v>2.9924061587536587E-2</v>
      </c>
    </row>
    <row r="18" spans="1:25" x14ac:dyDescent="0.25">
      <c r="A18" s="57"/>
      <c r="B18" s="165" t="s">
        <v>130</v>
      </c>
      <c r="C18" s="166">
        <v>3283</v>
      </c>
      <c r="D18" s="166">
        <v>231</v>
      </c>
      <c r="E18" s="166">
        <v>3765</v>
      </c>
      <c r="F18" s="166">
        <v>4377</v>
      </c>
      <c r="G18" s="166">
        <v>3446</v>
      </c>
      <c r="H18" s="166">
        <v>3509</v>
      </c>
      <c r="I18" s="167">
        <f t="shared" si="4"/>
        <v>1.8282066163668009E-2</v>
      </c>
      <c r="J18" s="167">
        <f t="shared" si="1"/>
        <v>6.9895525212385588E-3</v>
      </c>
      <c r="K18" s="166">
        <v>14777</v>
      </c>
      <c r="L18" s="166">
        <v>1361</v>
      </c>
      <c r="M18" s="166">
        <v>20097</v>
      </c>
      <c r="N18" s="166">
        <v>25562</v>
      </c>
      <c r="O18" s="166">
        <v>23629</v>
      </c>
      <c r="P18" s="166">
        <v>22367</v>
      </c>
      <c r="Q18" s="167">
        <f t="shared" si="5"/>
        <v>-5.3408946633374255E-2</v>
      </c>
      <c r="R18" s="167">
        <f t="shared" si="3"/>
        <v>9.7489005409033651E-3</v>
      </c>
      <c r="S18" s="166">
        <v>18060</v>
      </c>
      <c r="T18" s="166">
        <v>23862</v>
      </c>
      <c r="U18" s="166">
        <v>29939</v>
      </c>
      <c r="V18" s="166">
        <v>27075</v>
      </c>
      <c r="W18" s="166">
        <v>25876</v>
      </c>
      <c r="X18" s="167">
        <f t="shared" si="6"/>
        <v>-4.4284395198522675E-2</v>
      </c>
      <c r="Y18" s="167">
        <f t="shared" si="7"/>
        <v>9.2535077038062193E-3</v>
      </c>
    </row>
    <row r="19" spans="1:25" x14ac:dyDescent="0.25">
      <c r="A19" s="57"/>
      <c r="B19" s="165" t="s">
        <v>133</v>
      </c>
      <c r="C19" s="166">
        <v>3304</v>
      </c>
      <c r="D19" s="166">
        <v>270</v>
      </c>
      <c r="E19" s="166">
        <v>2062</v>
      </c>
      <c r="F19" s="166">
        <v>2555</v>
      </c>
      <c r="G19" s="166">
        <v>2089</v>
      </c>
      <c r="H19" s="166">
        <v>2323</v>
      </c>
      <c r="I19" s="167">
        <f t="shared" si="4"/>
        <v>0.11201531833413125</v>
      </c>
      <c r="J19" s="167">
        <f t="shared" si="1"/>
        <v>4.6271674285657373E-3</v>
      </c>
      <c r="K19" s="166">
        <v>20900</v>
      </c>
      <c r="L19" s="166">
        <v>1347</v>
      </c>
      <c r="M19" s="166">
        <v>14431</v>
      </c>
      <c r="N19" s="166">
        <v>23388</v>
      </c>
      <c r="O19" s="166">
        <v>22427</v>
      </c>
      <c r="P19" s="166">
        <v>18693</v>
      </c>
      <c r="Q19" s="167">
        <f t="shared" si="5"/>
        <v>-0.16649574173986714</v>
      </c>
      <c r="R19" s="167">
        <f t="shared" si="3"/>
        <v>8.1475476286988237E-3</v>
      </c>
      <c r="S19" s="166">
        <v>24204</v>
      </c>
      <c r="T19" s="166">
        <v>16493</v>
      </c>
      <c r="U19" s="166">
        <v>25943</v>
      </c>
      <c r="V19" s="166">
        <v>24516</v>
      </c>
      <c r="W19" s="166">
        <v>21016</v>
      </c>
      <c r="X19" s="167">
        <f t="shared" si="6"/>
        <v>-0.14276390928373306</v>
      </c>
      <c r="Y19" s="167">
        <f t="shared" si="7"/>
        <v>7.5155247296023915E-3</v>
      </c>
    </row>
    <row r="20" spans="1:25" x14ac:dyDescent="0.25">
      <c r="A20" s="57"/>
      <c r="B20" s="170" t="s">
        <v>147</v>
      </c>
      <c r="C20" s="171">
        <f t="shared" ref="C20" si="8">C12-SUM(C13:C19)</f>
        <v>48131</v>
      </c>
      <c r="D20" s="171">
        <f t="shared" ref="D20:H20" si="9">D12-SUM(D13:D19)</f>
        <v>33894</v>
      </c>
      <c r="E20" s="171">
        <f t="shared" si="9"/>
        <v>111795</v>
      </c>
      <c r="F20" s="171">
        <f t="shared" si="9"/>
        <v>116469</v>
      </c>
      <c r="G20" s="171">
        <f t="shared" si="9"/>
        <v>129627</v>
      </c>
      <c r="H20" s="171">
        <f t="shared" si="9"/>
        <v>136135</v>
      </c>
      <c r="I20" s="172">
        <f t="shared" si="4"/>
        <v>5.0205589884823487E-2</v>
      </c>
      <c r="J20" s="172">
        <f t="shared" si="1"/>
        <v>0.27116635294351987</v>
      </c>
      <c r="K20" s="171">
        <f t="shared" ref="K20:P20" si="10">K12-SUM(K13:K19)</f>
        <v>133339</v>
      </c>
      <c r="L20" s="171">
        <f t="shared" si="10"/>
        <v>129156</v>
      </c>
      <c r="M20" s="171">
        <f t="shared" si="10"/>
        <v>370261</v>
      </c>
      <c r="N20" s="171">
        <f t="shared" si="10"/>
        <v>435997</v>
      </c>
      <c r="O20" s="171">
        <f t="shared" si="10"/>
        <v>485163</v>
      </c>
      <c r="P20" s="171">
        <f t="shared" si="10"/>
        <v>475300</v>
      </c>
      <c r="Q20" s="172">
        <f t="shared" si="5"/>
        <v>-2.0329250169530688E-2</v>
      </c>
      <c r="R20" s="172">
        <f t="shared" si="3"/>
        <v>0.20716468132030982</v>
      </c>
      <c r="S20" s="171">
        <f>S12-SUM(S13:S19)</f>
        <v>181470</v>
      </c>
      <c r="T20" s="171">
        <f>T12-SUM(T13:T19)</f>
        <v>482056</v>
      </c>
      <c r="U20" s="171">
        <f>U12-SUM(U13:U19)</f>
        <v>552466</v>
      </c>
      <c r="V20" s="171">
        <f>V12-SUM(V13:V19)</f>
        <v>614790</v>
      </c>
      <c r="W20" s="171">
        <f>W12-SUM(W13:W19)</f>
        <v>611435</v>
      </c>
      <c r="X20" s="172">
        <f t="shared" si="6"/>
        <v>-5.4571479692252511E-3</v>
      </c>
      <c r="Y20" s="172">
        <f t="shared" si="7"/>
        <v>0.2186550658091187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39047</v>
      </c>
      <c r="D22" s="178">
        <f t="shared" si="11"/>
        <v>18516</v>
      </c>
      <c r="E22" s="178">
        <f t="shared" si="11"/>
        <v>106787</v>
      </c>
      <c r="F22" s="178">
        <f t="shared" si="11"/>
        <v>110979</v>
      </c>
      <c r="G22" s="178">
        <f t="shared" si="11"/>
        <v>103511</v>
      </c>
      <c r="H22" s="178">
        <f t="shared" si="11"/>
        <v>107326</v>
      </c>
      <c r="I22" s="179">
        <f>IFERROR(H22/G22-1,"-")</f>
        <v>3.6855986320294409E-2</v>
      </c>
      <c r="J22" s="179">
        <f t="shared" ref="J22:J34" si="12">H22/H$8</f>
        <v>0.21378190763592181</v>
      </c>
      <c r="K22" s="178">
        <f t="shared" ref="K22:P22" si="13">K23+K26</f>
        <v>284685</v>
      </c>
      <c r="L22" s="178">
        <f t="shared" si="13"/>
        <v>314175</v>
      </c>
      <c r="M22" s="178">
        <f t="shared" si="13"/>
        <v>883564</v>
      </c>
      <c r="N22" s="178">
        <f t="shared" si="13"/>
        <v>908738</v>
      </c>
      <c r="O22" s="178">
        <f t="shared" si="13"/>
        <v>955619</v>
      </c>
      <c r="P22" s="178">
        <f t="shared" si="13"/>
        <v>877983</v>
      </c>
      <c r="Q22" s="179">
        <f>IFERROR(P22/O22-1,"-")</f>
        <v>-8.124158268096382E-2</v>
      </c>
      <c r="R22" s="179">
        <f t="shared" ref="R22:R34" si="14">P22/P$8</f>
        <v>0.38267845234514952</v>
      </c>
      <c r="S22" s="178">
        <f>S23+S26</f>
        <v>323732</v>
      </c>
      <c r="T22" s="178">
        <f>T23+T26</f>
        <v>990351</v>
      </c>
      <c r="U22" s="178">
        <f>U23+U26</f>
        <v>1019717</v>
      </c>
      <c r="V22" s="178">
        <f>V23+V26</f>
        <v>1059130</v>
      </c>
      <c r="W22" s="178">
        <f>W23+W26</f>
        <v>985309</v>
      </c>
      <c r="X22" s="179">
        <f>IFERROR(W22/V22-1,"-")</f>
        <v>-6.9699659154211502E-2</v>
      </c>
      <c r="Y22" s="179">
        <f>W22/W$8</f>
        <v>0.35235602187855936</v>
      </c>
    </row>
    <row r="23" spans="1:25" x14ac:dyDescent="0.25">
      <c r="A23" s="57"/>
      <c r="B23" s="161" t="s">
        <v>99</v>
      </c>
      <c r="C23" s="162">
        <v>2500</v>
      </c>
      <c r="D23" s="162">
        <v>5245</v>
      </c>
      <c r="E23" s="162">
        <v>9481</v>
      </c>
      <c r="F23" s="162">
        <v>8392</v>
      </c>
      <c r="G23" s="162">
        <v>5493</v>
      </c>
      <c r="H23" s="162">
        <v>6596</v>
      </c>
      <c r="I23" s="163">
        <f>IFERROR(H23/G23-1,"-")</f>
        <v>0.20080101947933726</v>
      </c>
      <c r="J23" s="163">
        <f t="shared" si="12"/>
        <v>1.3138526198372623E-2</v>
      </c>
      <c r="K23" s="162">
        <v>40167</v>
      </c>
      <c r="L23" s="162">
        <v>143083</v>
      </c>
      <c r="M23" s="162">
        <v>117979</v>
      </c>
      <c r="N23" s="162">
        <v>93480</v>
      </c>
      <c r="O23" s="162">
        <v>86154</v>
      </c>
      <c r="P23" s="162">
        <v>72232</v>
      </c>
      <c r="Q23" s="163">
        <f>IFERROR(P23/O23-1,"-")</f>
        <v>-0.16159435429579594</v>
      </c>
      <c r="R23" s="163">
        <f t="shared" si="14"/>
        <v>3.1483103852574412E-2</v>
      </c>
      <c r="S23" s="162">
        <v>42667</v>
      </c>
      <c r="T23" s="162">
        <v>127460</v>
      </c>
      <c r="U23" s="162">
        <v>101872</v>
      </c>
      <c r="V23" s="162">
        <v>91647</v>
      </c>
      <c r="W23" s="162">
        <v>78828</v>
      </c>
      <c r="X23" s="163">
        <f>IFERROR(W23/V23-1,"-")</f>
        <v>-0.13987364561851456</v>
      </c>
      <c r="Y23" s="163">
        <f>W23/W$8</f>
        <v>2.8189654709987501E-2</v>
      </c>
    </row>
    <row r="24" spans="1:25" x14ac:dyDescent="0.25">
      <c r="A24" s="57"/>
      <c r="B24" s="165" t="s">
        <v>105</v>
      </c>
      <c r="C24" s="166">
        <v>1581</v>
      </c>
      <c r="D24" s="166">
        <v>2767</v>
      </c>
      <c r="E24" s="166">
        <v>4869</v>
      </c>
      <c r="F24" s="166">
        <v>4077</v>
      </c>
      <c r="G24" s="166">
        <v>1787</v>
      </c>
      <c r="H24" s="166">
        <v>2115</v>
      </c>
      <c r="I24" s="167">
        <f>IFERROR(H24/G24-1,"-")</f>
        <v>0.18354784555120318</v>
      </c>
      <c r="J24" s="167">
        <f t="shared" si="12"/>
        <v>4.2128536855000152E-3</v>
      </c>
      <c r="K24" s="166">
        <v>18206</v>
      </c>
      <c r="L24" s="166">
        <v>70980</v>
      </c>
      <c r="M24" s="166">
        <v>47397</v>
      </c>
      <c r="N24" s="166">
        <v>36530</v>
      </c>
      <c r="O24" s="166">
        <v>30594</v>
      </c>
      <c r="P24" s="166">
        <v>33708</v>
      </c>
      <c r="Q24" s="167">
        <f>IFERROR(P24/O24-1,"-")</f>
        <v>0.1017846636595412</v>
      </c>
      <c r="R24" s="167">
        <f t="shared" si="14"/>
        <v>1.4691998901630556E-2</v>
      </c>
      <c r="S24" s="166">
        <v>19787</v>
      </c>
      <c r="T24" s="166">
        <v>52266</v>
      </c>
      <c r="U24" s="166">
        <v>40607</v>
      </c>
      <c r="V24" s="166">
        <v>32381</v>
      </c>
      <c r="W24" s="166">
        <v>35823</v>
      </c>
      <c r="X24" s="167">
        <f>IFERROR(W24/V24-1,"-")</f>
        <v>0.10629690250455504</v>
      </c>
      <c r="Y24" s="167">
        <f>W24/W$8</f>
        <v>1.2810651046276478E-2</v>
      </c>
    </row>
    <row r="25" spans="1:25" x14ac:dyDescent="0.25">
      <c r="A25" s="57"/>
      <c r="B25" s="165" t="s">
        <v>102</v>
      </c>
      <c r="C25" s="166">
        <v>919</v>
      </c>
      <c r="D25" s="166">
        <v>2478</v>
      </c>
      <c r="E25" s="166">
        <v>4612</v>
      </c>
      <c r="F25" s="166">
        <v>4315</v>
      </c>
      <c r="G25" s="166">
        <v>3706</v>
      </c>
      <c r="H25" s="166">
        <v>4481</v>
      </c>
      <c r="I25" s="167">
        <f>IFERROR(H25/G25-1,"-")</f>
        <v>0.20912034538586077</v>
      </c>
      <c r="J25" s="167">
        <f t="shared" si="12"/>
        <v>8.925672512872608E-3</v>
      </c>
      <c r="K25" s="166">
        <v>21961</v>
      </c>
      <c r="L25" s="166">
        <v>72103</v>
      </c>
      <c r="M25" s="166">
        <v>70582</v>
      </c>
      <c r="N25" s="166">
        <v>56950</v>
      </c>
      <c r="O25" s="166">
        <v>55560</v>
      </c>
      <c r="P25" s="166">
        <v>38524</v>
      </c>
      <c r="Q25" s="167">
        <f>IFERROR(P25/O25-1,"-")</f>
        <v>-0.30662347012239022</v>
      </c>
      <c r="R25" s="167">
        <f t="shared" si="14"/>
        <v>1.6791104950943856E-2</v>
      </c>
      <c r="S25" s="166">
        <v>22880</v>
      </c>
      <c r="T25" s="166">
        <v>75194</v>
      </c>
      <c r="U25" s="166">
        <v>61265</v>
      </c>
      <c r="V25" s="166">
        <v>59266</v>
      </c>
      <c r="W25" s="166">
        <v>43005</v>
      </c>
      <c r="X25" s="167">
        <f>IFERROR(W25/V25-1,"-")</f>
        <v>-0.27437316505247533</v>
      </c>
      <c r="Y25" s="167">
        <f>W25/W$8</f>
        <v>1.5379003663711022E-2</v>
      </c>
    </row>
    <row r="26" spans="1:25" x14ac:dyDescent="0.25">
      <c r="A26" s="57"/>
      <c r="B26" s="161" t="s">
        <v>109</v>
      </c>
      <c r="C26" s="162">
        <v>36547</v>
      </c>
      <c r="D26" s="162">
        <v>13271</v>
      </c>
      <c r="E26" s="162">
        <v>97306</v>
      </c>
      <c r="F26" s="162">
        <v>102587</v>
      </c>
      <c r="G26" s="162">
        <v>98018</v>
      </c>
      <c r="H26" s="162">
        <v>100730</v>
      </c>
      <c r="I26" s="163">
        <f>IFERROR(H26/G26-1,"-")</f>
        <v>2.7668387439041764E-2</v>
      </c>
      <c r="J26" s="163">
        <f t="shared" si="12"/>
        <v>0.20064338143754917</v>
      </c>
      <c r="K26" s="162">
        <v>244518</v>
      </c>
      <c r="L26" s="162">
        <v>171092</v>
      </c>
      <c r="M26" s="162">
        <v>765585</v>
      </c>
      <c r="N26" s="162">
        <v>815258</v>
      </c>
      <c r="O26" s="162">
        <v>869465</v>
      </c>
      <c r="P26" s="162">
        <v>805751</v>
      </c>
      <c r="Q26" s="163">
        <f>IFERROR(P26/O26-1,"-")</f>
        <v>-7.327954546761517E-2</v>
      </c>
      <c r="R26" s="163">
        <f t="shared" si="14"/>
        <v>0.35119534849257511</v>
      </c>
      <c r="S26" s="162">
        <v>281065</v>
      </c>
      <c r="T26" s="162">
        <v>862891</v>
      </c>
      <c r="U26" s="162">
        <v>917845</v>
      </c>
      <c r="V26" s="162">
        <v>967483</v>
      </c>
      <c r="W26" s="162">
        <v>906481</v>
      </c>
      <c r="X26" s="163">
        <f>IFERROR(W26/V26-1,"-")</f>
        <v>-6.3052270685893141E-2</v>
      </c>
      <c r="Y26" s="163">
        <f>W26/W$8</f>
        <v>0.32416636716857183</v>
      </c>
    </row>
    <row r="27" spans="1:25" s="57" customFormat="1" x14ac:dyDescent="0.25">
      <c r="B27" s="165" t="s">
        <v>112</v>
      </c>
      <c r="C27" s="166">
        <v>14077</v>
      </c>
      <c r="D27" s="166">
        <v>2026</v>
      </c>
      <c r="E27" s="166">
        <v>41634</v>
      </c>
      <c r="F27" s="166">
        <v>45624</v>
      </c>
      <c r="G27" s="166">
        <v>43538</v>
      </c>
      <c r="H27" s="166">
        <v>43282</v>
      </c>
      <c r="I27" s="167">
        <f t="shared" ref="I27:I34" si="15">IFERROR(H27/G27-1,"-")</f>
        <v>-5.8799209885617154E-3</v>
      </c>
      <c r="J27" s="167">
        <f t="shared" si="12"/>
        <v>8.6213112631589428E-2</v>
      </c>
      <c r="K27" s="166">
        <v>104107</v>
      </c>
      <c r="L27" s="166">
        <v>29429</v>
      </c>
      <c r="M27" s="166">
        <v>391593</v>
      </c>
      <c r="N27" s="166">
        <v>419429</v>
      </c>
      <c r="O27" s="166">
        <v>448084</v>
      </c>
      <c r="P27" s="166">
        <v>420585</v>
      </c>
      <c r="Q27" s="167">
        <f t="shared" ref="Q27:Q34" si="16">IFERROR(P27/O27-1,"-")</f>
        <v>-6.1370189518036744E-2</v>
      </c>
      <c r="R27" s="167">
        <f t="shared" si="14"/>
        <v>0.18331655268904376</v>
      </c>
      <c r="S27" s="166">
        <v>118184</v>
      </c>
      <c r="T27" s="166">
        <v>433227</v>
      </c>
      <c r="U27" s="166">
        <v>465053</v>
      </c>
      <c r="V27" s="166">
        <v>491622</v>
      </c>
      <c r="W27" s="166">
        <v>463867</v>
      </c>
      <c r="X27" s="167">
        <f t="shared" ref="X27:X34" si="17">IFERROR(W27/V27-1,"-")</f>
        <v>-5.6455976339545466E-2</v>
      </c>
      <c r="Y27" s="167">
        <f t="shared" ref="Y27:Y34" si="18">W27/W$8</f>
        <v>0.16588332269444578</v>
      </c>
    </row>
    <row r="28" spans="1:25" s="57" customFormat="1" x14ac:dyDescent="0.25">
      <c r="B28" s="165" t="s">
        <v>115</v>
      </c>
      <c r="C28" s="166">
        <v>6641</v>
      </c>
      <c r="D28" s="166">
        <v>3926</v>
      </c>
      <c r="E28" s="166">
        <v>17608</v>
      </c>
      <c r="F28" s="166">
        <v>20116</v>
      </c>
      <c r="G28" s="166">
        <v>19311</v>
      </c>
      <c r="H28" s="166">
        <v>20114</v>
      </c>
      <c r="I28" s="167">
        <f t="shared" si="15"/>
        <v>4.1582517736005409E-2</v>
      </c>
      <c r="J28" s="167">
        <f t="shared" si="12"/>
        <v>4.0064935711653572E-2</v>
      </c>
      <c r="K28" s="166">
        <v>31887</v>
      </c>
      <c r="L28" s="166">
        <v>30018</v>
      </c>
      <c r="M28" s="166">
        <v>81581</v>
      </c>
      <c r="N28" s="166">
        <v>87763</v>
      </c>
      <c r="O28" s="166">
        <v>89706</v>
      </c>
      <c r="P28" s="166">
        <v>80937</v>
      </c>
      <c r="Q28" s="167">
        <f t="shared" si="16"/>
        <v>-9.7752658685037797E-2</v>
      </c>
      <c r="R28" s="167">
        <f t="shared" si="14"/>
        <v>3.5277272905579457E-2</v>
      </c>
      <c r="S28" s="166">
        <v>38528</v>
      </c>
      <c r="T28" s="166">
        <v>99189</v>
      </c>
      <c r="U28" s="166">
        <v>107879</v>
      </c>
      <c r="V28" s="166">
        <v>109017</v>
      </c>
      <c r="W28" s="166">
        <v>101051</v>
      </c>
      <c r="X28" s="167">
        <f t="shared" si="17"/>
        <v>-7.3071172385958172E-2</v>
      </c>
      <c r="Y28" s="167">
        <f t="shared" si="18"/>
        <v>3.6136814305817055E-2</v>
      </c>
    </row>
    <row r="29" spans="1:25" x14ac:dyDescent="0.25">
      <c r="A29" s="57"/>
      <c r="B29" s="165" t="s">
        <v>118</v>
      </c>
      <c r="C29" s="166">
        <v>2360</v>
      </c>
      <c r="D29" s="166">
        <v>2769</v>
      </c>
      <c r="E29" s="166">
        <v>2684</v>
      </c>
      <c r="F29" s="166">
        <v>2144</v>
      </c>
      <c r="G29" s="166">
        <v>2130</v>
      </c>
      <c r="H29" s="166">
        <v>2321</v>
      </c>
      <c r="I29" s="167">
        <f t="shared" si="15"/>
        <v>8.9671361502347446E-2</v>
      </c>
      <c r="J29" s="167">
        <f t="shared" si="12"/>
        <v>4.6231836425747212E-3</v>
      </c>
      <c r="K29" s="166">
        <v>10420</v>
      </c>
      <c r="L29" s="166">
        <v>18247</v>
      </c>
      <c r="M29" s="166">
        <v>33200</v>
      </c>
      <c r="N29" s="166">
        <v>30913</v>
      </c>
      <c r="O29" s="166">
        <v>28243</v>
      </c>
      <c r="P29" s="166">
        <v>25732</v>
      </c>
      <c r="Q29" s="167">
        <f t="shared" si="16"/>
        <v>-8.8906985801791572E-2</v>
      </c>
      <c r="R29" s="167">
        <f t="shared" si="14"/>
        <v>1.1215572437900719E-2</v>
      </c>
      <c r="S29" s="166">
        <v>12780</v>
      </c>
      <c r="T29" s="166">
        <v>35884</v>
      </c>
      <c r="U29" s="166">
        <v>33057</v>
      </c>
      <c r="V29" s="166">
        <v>30373</v>
      </c>
      <c r="W29" s="166">
        <v>28053</v>
      </c>
      <c r="X29" s="167">
        <f t="shared" si="17"/>
        <v>-7.6383630197873087E-2</v>
      </c>
      <c r="Y29" s="167">
        <f t="shared" si="18"/>
        <v>1.00320239455432E-2</v>
      </c>
    </row>
    <row r="30" spans="1:25" x14ac:dyDescent="0.25">
      <c r="A30" s="57"/>
      <c r="B30" s="165" t="s">
        <v>125</v>
      </c>
      <c r="C30" s="166">
        <v>1702</v>
      </c>
      <c r="D30" s="166">
        <v>360</v>
      </c>
      <c r="E30" s="166">
        <v>5297</v>
      </c>
      <c r="F30" s="166">
        <v>2684</v>
      </c>
      <c r="G30" s="166">
        <v>2176</v>
      </c>
      <c r="H30" s="166">
        <v>2399</v>
      </c>
      <c r="I30" s="167">
        <f t="shared" si="15"/>
        <v>0.10248161764705888</v>
      </c>
      <c r="J30" s="167">
        <f t="shared" si="12"/>
        <v>4.7785512962243669E-3</v>
      </c>
      <c r="K30" s="166">
        <v>10772</v>
      </c>
      <c r="L30" s="166">
        <v>11698</v>
      </c>
      <c r="M30" s="166">
        <v>40688</v>
      </c>
      <c r="N30" s="166">
        <v>36305</v>
      </c>
      <c r="O30" s="166">
        <v>39306</v>
      </c>
      <c r="P30" s="166">
        <v>35857</v>
      </c>
      <c r="Q30" s="167">
        <f t="shared" si="16"/>
        <v>-8.774741769704375E-2</v>
      </c>
      <c r="R30" s="167">
        <f t="shared" si="14"/>
        <v>1.5628663955611927E-2</v>
      </c>
      <c r="S30" s="166">
        <v>12474</v>
      </c>
      <c r="T30" s="166">
        <v>45985</v>
      </c>
      <c r="U30" s="166">
        <v>38989</v>
      </c>
      <c r="V30" s="166">
        <v>41482</v>
      </c>
      <c r="W30" s="166">
        <v>38256</v>
      </c>
      <c r="X30" s="167">
        <f t="shared" si="17"/>
        <v>-7.7768670748758484E-2</v>
      </c>
      <c r="Y30" s="167">
        <f t="shared" si="18"/>
        <v>1.3680715362374814E-2</v>
      </c>
    </row>
    <row r="31" spans="1:25" x14ac:dyDescent="0.25">
      <c r="A31" s="57"/>
      <c r="B31" s="165" t="s">
        <v>121</v>
      </c>
      <c r="C31" s="166">
        <v>1166</v>
      </c>
      <c r="D31" s="166">
        <v>512</v>
      </c>
      <c r="E31" s="166">
        <v>2918</v>
      </c>
      <c r="F31" s="166">
        <v>1922</v>
      </c>
      <c r="G31" s="166">
        <v>1574</v>
      </c>
      <c r="H31" s="166">
        <v>1510</v>
      </c>
      <c r="I31" s="167">
        <f t="shared" si="15"/>
        <v>-4.0660736975857703E-2</v>
      </c>
      <c r="J31" s="167">
        <f t="shared" si="12"/>
        <v>3.0077584232175046E-3</v>
      </c>
      <c r="K31" s="166">
        <v>16013</v>
      </c>
      <c r="L31" s="166">
        <v>16640</v>
      </c>
      <c r="M31" s="166">
        <v>48826</v>
      </c>
      <c r="N31" s="166">
        <v>46467</v>
      </c>
      <c r="O31" s="166">
        <v>48518</v>
      </c>
      <c r="P31" s="166">
        <v>44688</v>
      </c>
      <c r="Q31" s="167">
        <f t="shared" si="16"/>
        <v>-7.893977492889237E-2</v>
      </c>
      <c r="R31" s="167">
        <f t="shared" si="14"/>
        <v>1.9477751480837375E-2</v>
      </c>
      <c r="S31" s="166">
        <v>17179</v>
      </c>
      <c r="T31" s="166">
        <v>51744</v>
      </c>
      <c r="U31" s="166">
        <v>48389</v>
      </c>
      <c r="V31" s="166">
        <v>50092</v>
      </c>
      <c r="W31" s="166">
        <v>46198</v>
      </c>
      <c r="X31" s="167">
        <f t="shared" si="17"/>
        <v>-7.7736963986265284E-2</v>
      </c>
      <c r="Y31" s="167">
        <f t="shared" si="18"/>
        <v>1.6520851325569626E-2</v>
      </c>
    </row>
    <row r="32" spans="1:25" x14ac:dyDescent="0.25">
      <c r="A32" s="57"/>
      <c r="B32" s="165" t="s">
        <v>130</v>
      </c>
      <c r="C32" s="166">
        <v>1374</v>
      </c>
      <c r="D32" s="166">
        <v>56</v>
      </c>
      <c r="E32" s="166">
        <v>1187</v>
      </c>
      <c r="F32" s="166">
        <v>1548</v>
      </c>
      <c r="G32" s="166">
        <v>1573</v>
      </c>
      <c r="H32" s="166">
        <v>1363</v>
      </c>
      <c r="I32" s="167">
        <f t="shared" si="15"/>
        <v>-0.13350286077558804</v>
      </c>
      <c r="J32" s="167">
        <f t="shared" si="12"/>
        <v>2.7149501528777875E-3</v>
      </c>
      <c r="K32" s="166">
        <v>8160</v>
      </c>
      <c r="L32" s="166">
        <v>357</v>
      </c>
      <c r="M32" s="166">
        <v>11297</v>
      </c>
      <c r="N32" s="166">
        <v>12386</v>
      </c>
      <c r="O32" s="166">
        <v>12002</v>
      </c>
      <c r="P32" s="166">
        <v>10522</v>
      </c>
      <c r="Q32" s="167">
        <f t="shared" si="16"/>
        <v>-0.12331278120313283</v>
      </c>
      <c r="R32" s="167">
        <f t="shared" si="14"/>
        <v>4.5861282912945502E-3</v>
      </c>
      <c r="S32" s="166">
        <v>9534</v>
      </c>
      <c r="T32" s="166">
        <v>12484</v>
      </c>
      <c r="U32" s="166">
        <v>13934</v>
      </c>
      <c r="V32" s="166">
        <v>13575</v>
      </c>
      <c r="W32" s="166">
        <v>11885</v>
      </c>
      <c r="X32" s="167">
        <f t="shared" si="17"/>
        <v>-0.12449355432780851</v>
      </c>
      <c r="Y32" s="167">
        <f t="shared" si="18"/>
        <v>4.2501908741589467E-3</v>
      </c>
    </row>
    <row r="33" spans="1:25" x14ac:dyDescent="0.25">
      <c r="A33" s="57"/>
      <c r="B33" s="165" t="s">
        <v>133</v>
      </c>
      <c r="C33" s="166">
        <v>667</v>
      </c>
      <c r="D33" s="166">
        <v>9</v>
      </c>
      <c r="E33" s="166">
        <v>406</v>
      </c>
      <c r="F33" s="166">
        <v>569</v>
      </c>
      <c r="G33" s="166">
        <v>325</v>
      </c>
      <c r="H33" s="166">
        <v>300</v>
      </c>
      <c r="I33" s="167">
        <f t="shared" si="15"/>
        <v>-7.6923076923076872E-2</v>
      </c>
      <c r="J33" s="167">
        <f t="shared" si="12"/>
        <v>5.9756789865248437E-4</v>
      </c>
      <c r="K33" s="166">
        <v>10460</v>
      </c>
      <c r="L33" s="166">
        <v>312</v>
      </c>
      <c r="M33" s="166">
        <v>7170</v>
      </c>
      <c r="N33" s="166">
        <v>11880</v>
      </c>
      <c r="O33" s="166">
        <v>11259</v>
      </c>
      <c r="P33" s="166">
        <v>9558</v>
      </c>
      <c r="Q33" s="167">
        <f t="shared" si="16"/>
        <v>-0.15107913669064743</v>
      </c>
      <c r="R33" s="167">
        <f t="shared" si="14"/>
        <v>4.1659583927193796E-3</v>
      </c>
      <c r="S33" s="166">
        <v>11127</v>
      </c>
      <c r="T33" s="166">
        <v>7576</v>
      </c>
      <c r="U33" s="166">
        <v>12449</v>
      </c>
      <c r="V33" s="166">
        <v>11584</v>
      </c>
      <c r="W33" s="166">
        <v>9858</v>
      </c>
      <c r="X33" s="167">
        <f t="shared" si="17"/>
        <v>-0.14899861878453036</v>
      </c>
      <c r="Y33" s="167">
        <f t="shared" si="18"/>
        <v>3.525316082243071E-3</v>
      </c>
    </row>
    <row r="34" spans="1:25" x14ac:dyDescent="0.25">
      <c r="A34" s="57"/>
      <c r="B34" s="170" t="s">
        <v>147</v>
      </c>
      <c r="C34" s="171">
        <f t="shared" ref="C34" si="19">C26-SUM(C27:C33)</f>
        <v>8560</v>
      </c>
      <c r="D34" s="171">
        <f t="shared" ref="D34:H34" si="20">D26-SUM(D27:D33)</f>
        <v>3613</v>
      </c>
      <c r="E34" s="171">
        <f t="shared" si="20"/>
        <v>25572</v>
      </c>
      <c r="F34" s="171">
        <f t="shared" si="20"/>
        <v>27980</v>
      </c>
      <c r="G34" s="171">
        <f t="shared" si="20"/>
        <v>27391</v>
      </c>
      <c r="H34" s="171">
        <f t="shared" si="20"/>
        <v>29441</v>
      </c>
      <c r="I34" s="172">
        <f t="shared" si="15"/>
        <v>7.4842101420174556E-2</v>
      </c>
      <c r="J34" s="172">
        <f t="shared" si="12"/>
        <v>5.8643321680759308E-2</v>
      </c>
      <c r="K34" s="171">
        <f t="shared" ref="K34:P34" si="21">K26-SUM(K27:K33)</f>
        <v>52699</v>
      </c>
      <c r="L34" s="171">
        <f t="shared" si="21"/>
        <v>64391</v>
      </c>
      <c r="M34" s="171">
        <f t="shared" si="21"/>
        <v>151230</v>
      </c>
      <c r="N34" s="171">
        <f t="shared" si="21"/>
        <v>170115</v>
      </c>
      <c r="O34" s="171">
        <f t="shared" si="21"/>
        <v>192347</v>
      </c>
      <c r="P34" s="171">
        <f t="shared" si="21"/>
        <v>177872</v>
      </c>
      <c r="Q34" s="172">
        <f t="shared" si="16"/>
        <v>-7.5254617956089787E-2</v>
      </c>
      <c r="R34" s="172">
        <f t="shared" si="14"/>
        <v>7.752744833958794E-2</v>
      </c>
      <c r="S34" s="171">
        <f>S26-SUM(S27:S33)</f>
        <v>61259</v>
      </c>
      <c r="T34" s="171">
        <f>T26-SUM(T27:T33)</f>
        <v>176802</v>
      </c>
      <c r="U34" s="171">
        <f>U26-SUM(U27:U33)</f>
        <v>198095</v>
      </c>
      <c r="V34" s="171">
        <f>V26-SUM(V27:V33)</f>
        <v>219738</v>
      </c>
      <c r="W34" s="171">
        <f>W26-SUM(W27:W33)</f>
        <v>207313</v>
      </c>
      <c r="X34" s="172">
        <f t="shared" si="17"/>
        <v>-5.6544612220007506E-2</v>
      </c>
      <c r="Y34" s="172">
        <f t="shared" si="18"/>
        <v>7.4137132578419335E-2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43722</v>
      </c>
      <c r="D36" s="178">
        <f t="shared" si="22"/>
        <v>12659</v>
      </c>
      <c r="E36" s="178">
        <f t="shared" si="22"/>
        <v>116137</v>
      </c>
      <c r="F36" s="178">
        <f t="shared" si="22"/>
        <v>129655</v>
      </c>
      <c r="G36" s="178">
        <f t="shared" si="22"/>
        <v>139247</v>
      </c>
      <c r="H36" s="178">
        <f t="shared" si="22"/>
        <v>125286</v>
      </c>
      <c r="I36" s="179">
        <f>IFERROR(H36/G36-1,"-")</f>
        <v>-0.100260687842467</v>
      </c>
      <c r="J36" s="179">
        <f t="shared" ref="J36:J48" si="23">H36/H$8</f>
        <v>0.24955630583525054</v>
      </c>
      <c r="K36" s="178">
        <f t="shared" ref="K36:P36" si="24">K37+K40</f>
        <v>117565</v>
      </c>
      <c r="L36" s="178">
        <f t="shared" si="24"/>
        <v>58109</v>
      </c>
      <c r="M36" s="178">
        <f t="shared" si="24"/>
        <v>366448</v>
      </c>
      <c r="N36" s="178">
        <f t="shared" si="24"/>
        <v>401446</v>
      </c>
      <c r="O36" s="178">
        <f t="shared" si="24"/>
        <v>428409</v>
      </c>
      <c r="P36" s="178">
        <f t="shared" si="24"/>
        <v>457275</v>
      </c>
      <c r="Q36" s="179">
        <f>IFERROR(P36/O36-1,"-")</f>
        <v>6.7379536844464072E-2</v>
      </c>
      <c r="R36" s="179">
        <f t="shared" ref="R36:R48" si="25">P36/P$8</f>
        <v>0.19930828876655726</v>
      </c>
      <c r="S36" s="178">
        <f>S37+S40</f>
        <v>161287</v>
      </c>
      <c r="T36" s="178">
        <f>T37+T40</f>
        <v>482585</v>
      </c>
      <c r="U36" s="178">
        <f>U37+U40</f>
        <v>531101</v>
      </c>
      <c r="V36" s="178">
        <f>V37+V40</f>
        <v>567656</v>
      </c>
      <c r="W36" s="178">
        <f>W37+W40</f>
        <v>582561</v>
      </c>
      <c r="X36" s="179">
        <f>IFERROR(W36/V36-1,"-")</f>
        <v>2.6257099370041059E-2</v>
      </c>
      <c r="Y36" s="179">
        <f>W36/W$8</f>
        <v>0.20832944432822131</v>
      </c>
    </row>
    <row r="37" spans="1:25" x14ac:dyDescent="0.25">
      <c r="A37" s="57"/>
      <c r="B37" s="161" t="s">
        <v>99</v>
      </c>
      <c r="C37" s="162">
        <v>3720</v>
      </c>
      <c r="D37" s="162">
        <v>3211</v>
      </c>
      <c r="E37" s="162">
        <v>15955</v>
      </c>
      <c r="F37" s="162">
        <v>19496</v>
      </c>
      <c r="G37" s="162">
        <v>22023</v>
      </c>
      <c r="H37" s="162">
        <v>15133</v>
      </c>
      <c r="I37" s="163">
        <f>IFERROR(H37/G37-1,"-")</f>
        <v>-0.31285474276892344</v>
      </c>
      <c r="J37" s="163">
        <f t="shared" si="23"/>
        <v>3.014331670102682E-2</v>
      </c>
      <c r="K37" s="162">
        <v>10885</v>
      </c>
      <c r="L37" s="162">
        <v>16977</v>
      </c>
      <c r="M37" s="162">
        <v>42389</v>
      </c>
      <c r="N37" s="162">
        <v>36893</v>
      </c>
      <c r="O37" s="162">
        <v>33320</v>
      </c>
      <c r="P37" s="162">
        <v>39395</v>
      </c>
      <c r="Q37" s="163">
        <f>IFERROR(P37/O37-1,"-")</f>
        <v>0.18232292917166859</v>
      </c>
      <c r="R37" s="163">
        <f t="shared" si="25"/>
        <v>1.717073978668968E-2</v>
      </c>
      <c r="S37" s="162">
        <v>14605</v>
      </c>
      <c r="T37" s="162">
        <v>58344</v>
      </c>
      <c r="U37" s="162">
        <v>56389</v>
      </c>
      <c r="V37" s="162">
        <v>55343</v>
      </c>
      <c r="W37" s="162">
        <v>54528</v>
      </c>
      <c r="X37" s="163">
        <f>IFERROR(W37/V37-1,"-")</f>
        <v>-1.4726342988273133E-2</v>
      </c>
      <c r="Y37" s="163">
        <f>W37/W$8</f>
        <v>1.9499739838968369E-2</v>
      </c>
    </row>
    <row r="38" spans="1:25" x14ac:dyDescent="0.25">
      <c r="A38" s="57"/>
      <c r="B38" s="165" t="s">
        <v>105</v>
      </c>
      <c r="C38" s="166">
        <v>1367</v>
      </c>
      <c r="D38" s="166">
        <v>2458</v>
      </c>
      <c r="E38" s="166">
        <v>7434</v>
      </c>
      <c r="F38" s="166">
        <v>10633</v>
      </c>
      <c r="G38" s="166">
        <v>15287</v>
      </c>
      <c r="H38" s="166">
        <v>8790</v>
      </c>
      <c r="I38" s="167">
        <f>IFERROR(H38/G38-1,"-")</f>
        <v>-0.42500163537646363</v>
      </c>
      <c r="J38" s="167">
        <f t="shared" si="23"/>
        <v>1.7508739430517794E-2</v>
      </c>
      <c r="K38" s="166">
        <v>1366</v>
      </c>
      <c r="L38" s="166">
        <v>2854</v>
      </c>
      <c r="M38" s="166">
        <v>6289</v>
      </c>
      <c r="N38" s="166">
        <v>9371</v>
      </c>
      <c r="O38" s="166">
        <v>7109</v>
      </c>
      <c r="P38" s="166">
        <v>11633</v>
      </c>
      <c r="Q38" s="167">
        <f>IFERROR(P38/O38-1,"-")</f>
        <v>0.63637642425094954</v>
      </c>
      <c r="R38" s="167">
        <f t="shared" si="25"/>
        <v>5.070369740793528E-3</v>
      </c>
      <c r="S38" s="166">
        <v>2733</v>
      </c>
      <c r="T38" s="166">
        <v>13723</v>
      </c>
      <c r="U38" s="166">
        <v>20004</v>
      </c>
      <c r="V38" s="166">
        <v>22396</v>
      </c>
      <c r="W38" s="166">
        <v>20423</v>
      </c>
      <c r="X38" s="167">
        <f>IFERROR(W38/V38-1,"-")</f>
        <v>-8.8096088587247712E-2</v>
      </c>
      <c r="Y38" s="167">
        <f>W38/W$8</f>
        <v>7.3034621979762866E-3</v>
      </c>
    </row>
    <row r="39" spans="1:25" x14ac:dyDescent="0.25">
      <c r="A39" s="57"/>
      <c r="B39" s="165" t="s">
        <v>102</v>
      </c>
      <c r="C39" s="166">
        <v>2353</v>
      </c>
      <c r="D39" s="166">
        <v>753</v>
      </c>
      <c r="E39" s="166">
        <v>8521</v>
      </c>
      <c r="F39" s="166">
        <v>8863</v>
      </c>
      <c r="G39" s="166">
        <v>6736</v>
      </c>
      <c r="H39" s="166">
        <v>6343</v>
      </c>
      <c r="I39" s="167">
        <f>IFERROR(H39/G39-1,"-")</f>
        <v>-5.8343230403800517E-2</v>
      </c>
      <c r="J39" s="167">
        <f t="shared" si="23"/>
        <v>1.2634577270509028E-2</v>
      </c>
      <c r="K39" s="166">
        <v>9519</v>
      </c>
      <c r="L39" s="166">
        <v>14123</v>
      </c>
      <c r="M39" s="166">
        <v>36100</v>
      </c>
      <c r="N39" s="166">
        <v>27522</v>
      </c>
      <c r="O39" s="166">
        <v>26211</v>
      </c>
      <c r="P39" s="166">
        <v>27762</v>
      </c>
      <c r="Q39" s="167">
        <f>IFERROR(P39/O39-1,"-")</f>
        <v>5.9173629392239802E-2</v>
      </c>
      <c r="R39" s="167">
        <f t="shared" si="25"/>
        <v>1.2100370045896152E-2</v>
      </c>
      <c r="S39" s="166">
        <v>11872</v>
      </c>
      <c r="T39" s="166">
        <v>44621</v>
      </c>
      <c r="U39" s="166">
        <v>36385</v>
      </c>
      <c r="V39" s="166">
        <v>32947</v>
      </c>
      <c r="W39" s="166">
        <v>34105</v>
      </c>
      <c r="X39" s="167">
        <f>IFERROR(W39/V39-1,"-")</f>
        <v>3.5147357877803653E-2</v>
      </c>
      <c r="Y39" s="167">
        <f>W39/W$8</f>
        <v>1.2196277640992081E-2</v>
      </c>
    </row>
    <row r="40" spans="1:25" x14ac:dyDescent="0.25">
      <c r="A40" s="57"/>
      <c r="B40" s="161" t="s">
        <v>109</v>
      </c>
      <c r="C40" s="162">
        <v>40002</v>
      </c>
      <c r="D40" s="162">
        <v>9448</v>
      </c>
      <c r="E40" s="162">
        <v>100182</v>
      </c>
      <c r="F40" s="162">
        <v>110159</v>
      </c>
      <c r="G40" s="162">
        <v>117224</v>
      </c>
      <c r="H40" s="162">
        <v>110153</v>
      </c>
      <c r="I40" s="163">
        <f>IFERROR(H40/G40-1,"-")</f>
        <v>-6.032041220227935E-2</v>
      </c>
      <c r="J40" s="163">
        <f t="shared" si="23"/>
        <v>0.21941298913422372</v>
      </c>
      <c r="K40" s="162">
        <v>106680</v>
      </c>
      <c r="L40" s="162">
        <v>41132</v>
      </c>
      <c r="M40" s="162">
        <v>324059</v>
      </c>
      <c r="N40" s="162">
        <v>364553</v>
      </c>
      <c r="O40" s="162">
        <v>395089</v>
      </c>
      <c r="P40" s="162">
        <v>417880</v>
      </c>
      <c r="Q40" s="163">
        <f>IFERROR(P40/O40-1,"-")</f>
        <v>5.7685736631493123E-2</v>
      </c>
      <c r="R40" s="163">
        <f t="shared" si="25"/>
        <v>0.18213754897986759</v>
      </c>
      <c r="S40" s="162">
        <v>146682</v>
      </c>
      <c r="T40" s="162">
        <v>424241</v>
      </c>
      <c r="U40" s="162">
        <v>474712</v>
      </c>
      <c r="V40" s="162">
        <v>512313</v>
      </c>
      <c r="W40" s="162">
        <v>528033</v>
      </c>
      <c r="X40" s="163">
        <f>IFERROR(W40/V40-1,"-")</f>
        <v>3.0684366783587436E-2</v>
      </c>
      <c r="Y40" s="163">
        <f>W40/W$8</f>
        <v>0.18882970448925293</v>
      </c>
    </row>
    <row r="41" spans="1:25" s="57" customFormat="1" x14ac:dyDescent="0.25">
      <c r="B41" s="165" t="s">
        <v>112</v>
      </c>
      <c r="C41" s="166">
        <v>19320</v>
      </c>
      <c r="D41" s="166">
        <v>2219</v>
      </c>
      <c r="E41" s="166">
        <v>48779</v>
      </c>
      <c r="F41" s="166">
        <v>47879</v>
      </c>
      <c r="G41" s="166">
        <v>50039</v>
      </c>
      <c r="H41" s="166">
        <v>44717</v>
      </c>
      <c r="I41" s="167">
        <f t="shared" ref="I41:I48" si="26">IFERROR(H41/G41-1,"-")</f>
        <v>-0.10635704150762404</v>
      </c>
      <c r="J41" s="167">
        <f t="shared" si="23"/>
        <v>8.9071479080143817E-2</v>
      </c>
      <c r="K41" s="166">
        <v>50104</v>
      </c>
      <c r="L41" s="166">
        <v>7555</v>
      </c>
      <c r="M41" s="166">
        <v>169633</v>
      </c>
      <c r="N41" s="166">
        <v>195278</v>
      </c>
      <c r="O41" s="166">
        <v>221210</v>
      </c>
      <c r="P41" s="166">
        <v>229840</v>
      </c>
      <c r="Q41" s="167">
        <f t="shared" ref="Q41:Q48" si="27">IFERROR(P41/O41-1,"-")</f>
        <v>3.9012702861534354E-2</v>
      </c>
      <c r="R41" s="167">
        <f t="shared" si="25"/>
        <v>0.100178267104271</v>
      </c>
      <c r="S41" s="166">
        <v>69424</v>
      </c>
      <c r="T41" s="166">
        <v>218412</v>
      </c>
      <c r="U41" s="166">
        <v>243157</v>
      </c>
      <c r="V41" s="166">
        <v>271249</v>
      </c>
      <c r="W41" s="166">
        <v>274557</v>
      </c>
      <c r="X41" s="167">
        <f t="shared" ref="X41:X48" si="28">IFERROR(W41/V41-1,"-")</f>
        <v>1.2195436665204396E-2</v>
      </c>
      <c r="Y41" s="167">
        <f t="shared" ref="Y41:Y48" si="29">W41/W$8</f>
        <v>9.8184236923555573E-2</v>
      </c>
    </row>
    <row r="42" spans="1:25" s="57" customFormat="1" x14ac:dyDescent="0.25">
      <c r="B42" s="165" t="s">
        <v>115</v>
      </c>
      <c r="C42" s="166">
        <v>2941</v>
      </c>
      <c r="D42" s="166">
        <v>214</v>
      </c>
      <c r="E42" s="166">
        <v>4580</v>
      </c>
      <c r="F42" s="166">
        <v>6825</v>
      </c>
      <c r="G42" s="166">
        <v>7244</v>
      </c>
      <c r="H42" s="166">
        <v>8062</v>
      </c>
      <c r="I42" s="167">
        <f t="shared" si="26"/>
        <v>0.11292103810049703</v>
      </c>
      <c r="J42" s="167">
        <f t="shared" si="23"/>
        <v>1.6058641329787765E-2</v>
      </c>
      <c r="K42" s="166">
        <v>6234</v>
      </c>
      <c r="L42" s="166">
        <v>2788</v>
      </c>
      <c r="M42" s="166">
        <v>11814</v>
      </c>
      <c r="N42" s="166">
        <v>14535</v>
      </c>
      <c r="O42" s="166">
        <v>12721</v>
      </c>
      <c r="P42" s="166">
        <v>13089</v>
      </c>
      <c r="Q42" s="167">
        <f t="shared" si="27"/>
        <v>2.8928543353510028E-2</v>
      </c>
      <c r="R42" s="167">
        <f t="shared" si="25"/>
        <v>5.7049831975626662E-3</v>
      </c>
      <c r="S42" s="166">
        <v>9175</v>
      </c>
      <c r="T42" s="166">
        <v>16394</v>
      </c>
      <c r="U42" s="166">
        <v>21360</v>
      </c>
      <c r="V42" s="166">
        <v>19965</v>
      </c>
      <c r="W42" s="166">
        <v>21151</v>
      </c>
      <c r="X42" s="167">
        <f t="shared" si="28"/>
        <v>5.9403956924618084E-2</v>
      </c>
      <c r="Y42" s="167">
        <f t="shared" si="29"/>
        <v>7.5638020344413869E-3</v>
      </c>
    </row>
    <row r="43" spans="1:25" x14ac:dyDescent="0.25">
      <c r="A43" s="57"/>
      <c r="B43" s="165" t="s">
        <v>118</v>
      </c>
      <c r="C43" s="166">
        <v>1747</v>
      </c>
      <c r="D43" s="166">
        <v>414</v>
      </c>
      <c r="E43" s="166">
        <v>3474</v>
      </c>
      <c r="F43" s="166">
        <v>5140</v>
      </c>
      <c r="G43" s="166">
        <v>5775</v>
      </c>
      <c r="H43" s="166">
        <v>5598</v>
      </c>
      <c r="I43" s="167">
        <f t="shared" si="26"/>
        <v>-3.0649350649350704E-2</v>
      </c>
      <c r="J43" s="167">
        <f t="shared" si="23"/>
        <v>1.1150616988855359E-2</v>
      </c>
      <c r="K43" s="166">
        <v>2889</v>
      </c>
      <c r="L43" s="166">
        <v>4201</v>
      </c>
      <c r="M43" s="166">
        <v>8084</v>
      </c>
      <c r="N43" s="166">
        <v>8393</v>
      </c>
      <c r="O43" s="166">
        <v>7703</v>
      </c>
      <c r="P43" s="166">
        <v>9053</v>
      </c>
      <c r="Q43" s="167">
        <f t="shared" si="27"/>
        <v>0.17525639361287815</v>
      </c>
      <c r="R43" s="167">
        <f t="shared" si="25"/>
        <v>3.9458486429471166E-3</v>
      </c>
      <c r="S43" s="166">
        <v>4636</v>
      </c>
      <c r="T43" s="166">
        <v>11558</v>
      </c>
      <c r="U43" s="166">
        <v>13533</v>
      </c>
      <c r="V43" s="166">
        <v>13478</v>
      </c>
      <c r="W43" s="166">
        <v>14651</v>
      </c>
      <c r="X43" s="167">
        <f t="shared" si="28"/>
        <v>8.7030716723549562E-2</v>
      </c>
      <c r="Y43" s="167">
        <f t="shared" si="29"/>
        <v>5.2393392088601375E-3</v>
      </c>
    </row>
    <row r="44" spans="1:25" x14ac:dyDescent="0.25">
      <c r="A44" s="57"/>
      <c r="B44" s="165" t="s">
        <v>125</v>
      </c>
      <c r="C44" s="166">
        <v>765</v>
      </c>
      <c r="D44" s="166">
        <v>228</v>
      </c>
      <c r="E44" s="166">
        <v>2017</v>
      </c>
      <c r="F44" s="166">
        <v>2071</v>
      </c>
      <c r="G44" s="166">
        <v>2523</v>
      </c>
      <c r="H44" s="166">
        <v>1994</v>
      </c>
      <c r="I44" s="167">
        <f t="shared" si="26"/>
        <v>-0.2096710265556877</v>
      </c>
      <c r="J44" s="167">
        <f t="shared" si="23"/>
        <v>3.9718346330435131E-3</v>
      </c>
      <c r="K44" s="166">
        <v>5319</v>
      </c>
      <c r="L44" s="166">
        <v>3855</v>
      </c>
      <c r="M44" s="166">
        <v>19256</v>
      </c>
      <c r="N44" s="166">
        <v>17394</v>
      </c>
      <c r="O44" s="166">
        <v>18778</v>
      </c>
      <c r="P44" s="166">
        <v>17497</v>
      </c>
      <c r="Q44" s="167">
        <f t="shared" si="27"/>
        <v>-6.8218127596123113E-2</v>
      </c>
      <c r="R44" s="167">
        <f t="shared" si="25"/>
        <v>7.6262580034956043E-3</v>
      </c>
      <c r="S44" s="166">
        <v>6084</v>
      </c>
      <c r="T44" s="166">
        <v>21273</v>
      </c>
      <c r="U44" s="166">
        <v>19465</v>
      </c>
      <c r="V44" s="166">
        <v>21301</v>
      </c>
      <c r="W44" s="166">
        <v>19491</v>
      </c>
      <c r="X44" s="167">
        <f t="shared" si="28"/>
        <v>-8.4972536500633744E-2</v>
      </c>
      <c r="Y44" s="167">
        <f t="shared" si="29"/>
        <v>6.9701699897544833E-3</v>
      </c>
    </row>
    <row r="45" spans="1:25" x14ac:dyDescent="0.25">
      <c r="A45" s="57"/>
      <c r="B45" s="165" t="s">
        <v>121</v>
      </c>
      <c r="C45" s="166">
        <v>885</v>
      </c>
      <c r="D45" s="166">
        <v>113</v>
      </c>
      <c r="E45" s="166">
        <v>1063</v>
      </c>
      <c r="F45" s="166">
        <v>1345</v>
      </c>
      <c r="G45" s="166">
        <v>1511</v>
      </c>
      <c r="H45" s="166">
        <v>1991</v>
      </c>
      <c r="I45" s="167">
        <f t="shared" si="26"/>
        <v>0.31767041694242226</v>
      </c>
      <c r="J45" s="167">
        <f t="shared" si="23"/>
        <v>3.965858954056988E-3</v>
      </c>
      <c r="K45" s="166">
        <v>7751</v>
      </c>
      <c r="L45" s="166">
        <v>4535</v>
      </c>
      <c r="M45" s="166">
        <v>18088</v>
      </c>
      <c r="N45" s="166">
        <v>21594</v>
      </c>
      <c r="O45" s="166">
        <v>22419</v>
      </c>
      <c r="P45" s="166">
        <v>18490</v>
      </c>
      <c r="Q45" s="167">
        <f t="shared" si="27"/>
        <v>-0.17525313350283245</v>
      </c>
      <c r="R45" s="167">
        <f t="shared" si="25"/>
        <v>8.0590678678992816E-3</v>
      </c>
      <c r="S45" s="166">
        <v>8636</v>
      </c>
      <c r="T45" s="166">
        <v>19151</v>
      </c>
      <c r="U45" s="166">
        <v>22939</v>
      </c>
      <c r="V45" s="166">
        <v>23930</v>
      </c>
      <c r="W45" s="166">
        <v>20481</v>
      </c>
      <c r="X45" s="167">
        <f t="shared" si="28"/>
        <v>-0.1441287087338069</v>
      </c>
      <c r="Y45" s="167">
        <f t="shared" si="29"/>
        <v>7.3242035585737815E-3</v>
      </c>
    </row>
    <row r="46" spans="1:25" x14ac:dyDescent="0.25">
      <c r="A46" s="57"/>
      <c r="B46" s="165" t="s">
        <v>130</v>
      </c>
      <c r="C46" s="166">
        <v>1095</v>
      </c>
      <c r="D46" s="166">
        <v>13</v>
      </c>
      <c r="E46" s="166">
        <v>1595</v>
      </c>
      <c r="F46" s="166">
        <v>1666</v>
      </c>
      <c r="G46" s="166">
        <v>984</v>
      </c>
      <c r="H46" s="166">
        <v>1173</v>
      </c>
      <c r="I46" s="167">
        <f t="shared" si="26"/>
        <v>0.19207317073170738</v>
      </c>
      <c r="J46" s="167">
        <f t="shared" si="23"/>
        <v>2.336490483731214E-3</v>
      </c>
      <c r="K46" s="166">
        <v>2224</v>
      </c>
      <c r="L46" s="166">
        <v>762</v>
      </c>
      <c r="M46" s="166">
        <v>3713</v>
      </c>
      <c r="N46" s="166">
        <v>4562</v>
      </c>
      <c r="O46" s="166">
        <v>4273</v>
      </c>
      <c r="P46" s="166">
        <v>5312</v>
      </c>
      <c r="Q46" s="167">
        <f t="shared" si="27"/>
        <v>0.24315469225368602</v>
      </c>
      <c r="R46" s="167">
        <f t="shared" si="25"/>
        <v>2.3152930510698206E-3</v>
      </c>
      <c r="S46" s="166">
        <v>3319</v>
      </c>
      <c r="T46" s="166">
        <v>5308</v>
      </c>
      <c r="U46" s="166">
        <v>6228</v>
      </c>
      <c r="V46" s="166">
        <v>5257</v>
      </c>
      <c r="W46" s="166">
        <v>6485</v>
      </c>
      <c r="X46" s="167">
        <f t="shared" si="28"/>
        <v>0.23359330416587398</v>
      </c>
      <c r="Y46" s="167">
        <f t="shared" si="29"/>
        <v>2.319098680599139E-3</v>
      </c>
    </row>
    <row r="47" spans="1:25" x14ac:dyDescent="0.25">
      <c r="A47" s="57"/>
      <c r="B47" s="165" t="s">
        <v>133</v>
      </c>
      <c r="C47" s="166">
        <v>1063</v>
      </c>
      <c r="D47" s="166">
        <v>13</v>
      </c>
      <c r="E47" s="166">
        <v>781</v>
      </c>
      <c r="F47" s="166">
        <v>1075</v>
      </c>
      <c r="G47" s="166">
        <v>873</v>
      </c>
      <c r="H47" s="166">
        <v>779</v>
      </c>
      <c r="I47" s="167">
        <f t="shared" si="26"/>
        <v>-0.10767468499427257</v>
      </c>
      <c r="J47" s="167">
        <f t="shared" si="23"/>
        <v>1.5516846435009511E-3</v>
      </c>
      <c r="K47" s="166">
        <v>3685</v>
      </c>
      <c r="L47" s="166">
        <v>642</v>
      </c>
      <c r="M47" s="166">
        <v>3143</v>
      </c>
      <c r="N47" s="166">
        <v>4863</v>
      </c>
      <c r="O47" s="166">
        <v>4514</v>
      </c>
      <c r="P47" s="166">
        <v>3917</v>
      </c>
      <c r="Q47" s="167">
        <f t="shared" si="27"/>
        <v>-0.13225520602569785</v>
      </c>
      <c r="R47" s="167">
        <f t="shared" si="25"/>
        <v>1.7072671086296098E-3</v>
      </c>
      <c r="S47" s="166">
        <v>4748</v>
      </c>
      <c r="T47" s="166">
        <v>3924</v>
      </c>
      <c r="U47" s="166">
        <v>5938</v>
      </c>
      <c r="V47" s="166">
        <v>5387</v>
      </c>
      <c r="W47" s="166">
        <v>4696</v>
      </c>
      <c r="X47" s="167">
        <f t="shared" si="28"/>
        <v>-0.12827176536105434</v>
      </c>
      <c r="Y47" s="167">
        <f t="shared" si="29"/>
        <v>1.6793349890660845E-3</v>
      </c>
    </row>
    <row r="48" spans="1:25" x14ac:dyDescent="0.25">
      <c r="A48" s="57"/>
      <c r="B48" s="170" t="s">
        <v>147</v>
      </c>
      <c r="C48" s="171">
        <f t="shared" ref="C48" si="30">C40-SUM(C41:C47)</f>
        <v>12186</v>
      </c>
      <c r="D48" s="171">
        <f t="shared" ref="D48:H48" si="31">D40-SUM(D41:D47)</f>
        <v>6234</v>
      </c>
      <c r="E48" s="171">
        <f t="shared" si="31"/>
        <v>37893</v>
      </c>
      <c r="F48" s="171">
        <f t="shared" si="31"/>
        <v>44158</v>
      </c>
      <c r="G48" s="171">
        <f t="shared" si="31"/>
        <v>48275</v>
      </c>
      <c r="H48" s="171">
        <f t="shared" si="31"/>
        <v>45839</v>
      </c>
      <c r="I48" s="172">
        <f t="shared" si="26"/>
        <v>-5.0460901087519439E-2</v>
      </c>
      <c r="J48" s="172">
        <f t="shared" si="23"/>
        <v>9.1306383021104109E-2</v>
      </c>
      <c r="K48" s="171">
        <f t="shared" ref="K48:P48" si="32">K40-SUM(K41:K47)</f>
        <v>28474</v>
      </c>
      <c r="L48" s="171">
        <f t="shared" si="32"/>
        <v>16794</v>
      </c>
      <c r="M48" s="171">
        <f t="shared" si="32"/>
        <v>90328</v>
      </c>
      <c r="N48" s="171">
        <f t="shared" si="32"/>
        <v>97934</v>
      </c>
      <c r="O48" s="171">
        <f t="shared" si="32"/>
        <v>103471</v>
      </c>
      <c r="P48" s="171">
        <f t="shared" si="32"/>
        <v>120682</v>
      </c>
      <c r="Q48" s="172">
        <f t="shared" si="27"/>
        <v>0.16633646142397396</v>
      </c>
      <c r="R48" s="172">
        <f t="shared" si="25"/>
        <v>5.2600564003992482E-2</v>
      </c>
      <c r="S48" s="171">
        <f>S40-SUM(S41:S47)</f>
        <v>40660</v>
      </c>
      <c r="T48" s="171">
        <f>T40-SUM(T41:T47)</f>
        <v>128221</v>
      </c>
      <c r="U48" s="171">
        <f>U40-SUM(U41:U47)</f>
        <v>142092</v>
      </c>
      <c r="V48" s="171">
        <f>V40-SUM(V41:V47)</f>
        <v>151746</v>
      </c>
      <c r="W48" s="171">
        <f>W40-SUM(W41:W47)</f>
        <v>166521</v>
      </c>
      <c r="X48" s="172">
        <f t="shared" si="28"/>
        <v>9.736665216875573E-2</v>
      </c>
      <c r="Y48" s="172">
        <f t="shared" si="29"/>
        <v>5.9549519104402357E-2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1055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9247</v>
      </c>
      <c r="T50" s="178">
        <f>T51+T54</f>
        <v>22508</v>
      </c>
      <c r="U50" s="178">
        <f>U51+U54</f>
        <v>32923</v>
      </c>
      <c r="V50" s="178">
        <f>V51+V54</f>
        <v>28494</v>
      </c>
      <c r="W50" s="178">
        <f>W51+W54</f>
        <v>27551</v>
      </c>
      <c r="X50" s="179">
        <f>IFERROR(W50/V50-1,"-")</f>
        <v>-3.3094686600687817E-2</v>
      </c>
      <c r="Y50" s="179">
        <f>W50/W$8</f>
        <v>9.8525038934752333E-3</v>
      </c>
    </row>
    <row r="51" spans="1:25" x14ac:dyDescent="0.25">
      <c r="A51" s="57"/>
      <c r="B51" s="161" t="s">
        <v>99</v>
      </c>
      <c r="C51" s="162">
        <v>890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1663</v>
      </c>
      <c r="T51" s="162">
        <v>3711</v>
      </c>
      <c r="U51" s="162">
        <v>14572</v>
      </c>
      <c r="V51" s="162">
        <v>7752</v>
      </c>
      <c r="W51" s="162">
        <v>5603</v>
      </c>
      <c r="X51" s="163">
        <f>IFERROR(W51/V51-1,"-")</f>
        <v>-0.27721878224974206</v>
      </c>
      <c r="Y51" s="163">
        <f>W51/W$8</f>
        <v>2.0036869556510372E-3</v>
      </c>
    </row>
    <row r="52" spans="1:25" x14ac:dyDescent="0.25">
      <c r="A52" s="57"/>
      <c r="B52" s="165" t="s">
        <v>105</v>
      </c>
      <c r="C52" s="166">
        <v>890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1257</v>
      </c>
      <c r="T52" s="166">
        <v>1903</v>
      </c>
      <c r="U52" s="166">
        <v>10834</v>
      </c>
      <c r="V52" s="166">
        <v>5190</v>
      </c>
      <c r="W52" s="166">
        <v>3256</v>
      </c>
      <c r="X52" s="167">
        <f>IFERROR(W52/V52-1,"-")</f>
        <v>-0.37263969171483624</v>
      </c>
      <c r="Y52" s="167">
        <f>W52/W$8</f>
        <v>1.1643770707834692E-3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1808</v>
      </c>
      <c r="U53" s="166">
        <v>3738</v>
      </c>
      <c r="V53" s="166">
        <v>2562</v>
      </c>
      <c r="W53" s="166">
        <v>2347</v>
      </c>
      <c r="X53" s="167">
        <f>IFERROR(W53/V53-1,"-")</f>
        <v>-8.391881342701013E-2</v>
      </c>
      <c r="Y53" s="167">
        <f>W53/W$8</f>
        <v>8.3930988486756821E-4</v>
      </c>
    </row>
    <row r="54" spans="1:25" x14ac:dyDescent="0.25">
      <c r="A54" s="57"/>
      <c r="B54" s="161" t="s">
        <v>109</v>
      </c>
      <c r="C54" s="162">
        <v>165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7584</v>
      </c>
      <c r="T54" s="162">
        <v>18797</v>
      </c>
      <c r="U54" s="162">
        <v>18351</v>
      </c>
      <c r="V54" s="162">
        <v>20742</v>
      </c>
      <c r="W54" s="162">
        <v>21948</v>
      </c>
      <c r="X54" s="163">
        <f>IFERROR(W54/V54-1,"-")</f>
        <v>5.8142898466878812E-2</v>
      </c>
      <c r="Y54" s="163">
        <f>W54/W$8</f>
        <v>7.8488169378241948E-3</v>
      </c>
    </row>
    <row r="55" spans="1:25" s="57" customFormat="1" x14ac:dyDescent="0.25">
      <c r="B55" s="165" t="s">
        <v>112</v>
      </c>
      <c r="C55" s="166">
        <v>14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2315</v>
      </c>
      <c r="T55" s="166">
        <v>6815</v>
      </c>
      <c r="U55" s="166">
        <v>5827</v>
      </c>
      <c r="V55" s="166">
        <v>7309</v>
      </c>
      <c r="W55" s="166">
        <v>7932</v>
      </c>
      <c r="X55" s="167">
        <f t="shared" ref="X55:X62" si="39">IFERROR(W55/V55-1,"-")</f>
        <v>8.5237378574360312E-2</v>
      </c>
      <c r="Y55" s="167">
        <f t="shared" ref="Y55:Y62" si="40">W55/W$8</f>
        <v>2.836559866540073E-3</v>
      </c>
    </row>
    <row r="56" spans="1:25" s="57" customFormat="1" x14ac:dyDescent="0.25">
      <c r="B56" s="165" t="s">
        <v>115</v>
      </c>
      <c r="C56" s="166">
        <v>37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2201</v>
      </c>
      <c r="T56" s="166">
        <v>4238</v>
      </c>
      <c r="U56" s="166">
        <v>3135</v>
      </c>
      <c r="V56" s="166">
        <v>4049</v>
      </c>
      <c r="W56" s="166">
        <v>4171</v>
      </c>
      <c r="X56" s="167">
        <f t="shared" si="39"/>
        <v>3.0130896517658767E-2</v>
      </c>
      <c r="Y56" s="167">
        <f t="shared" si="40"/>
        <v>1.4915899146922143E-3</v>
      </c>
    </row>
    <row r="57" spans="1:25" x14ac:dyDescent="0.25">
      <c r="A57" s="57"/>
      <c r="B57" s="165" t="s">
        <v>118</v>
      </c>
      <c r="C57" s="166">
        <v>35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428</v>
      </c>
      <c r="T57" s="166">
        <v>1532</v>
      </c>
      <c r="U57" s="166">
        <v>1919</v>
      </c>
      <c r="V57" s="166">
        <v>1507</v>
      </c>
      <c r="W57" s="166">
        <v>1676</v>
      </c>
      <c r="X57" s="167">
        <f t="shared" si="39"/>
        <v>0.11214333112143327</v>
      </c>
      <c r="Y57" s="167">
        <f t="shared" si="40"/>
        <v>5.9935379933448842E-4</v>
      </c>
    </row>
    <row r="58" spans="1:25" x14ac:dyDescent="0.25">
      <c r="A58" s="57"/>
      <c r="B58" s="165" t="s">
        <v>125</v>
      </c>
      <c r="C58" s="166">
        <v>25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230</v>
      </c>
      <c r="T58" s="166">
        <v>558</v>
      </c>
      <c r="U58" s="166">
        <v>409</v>
      </c>
      <c r="V58" s="166">
        <v>679</v>
      </c>
      <c r="W58" s="166">
        <v>657</v>
      </c>
      <c r="X58" s="167">
        <f t="shared" si="39"/>
        <v>-3.2400589101620025E-2</v>
      </c>
      <c r="Y58" s="167">
        <f t="shared" si="40"/>
        <v>2.3494955021644324E-4</v>
      </c>
    </row>
    <row r="59" spans="1:25" x14ac:dyDescent="0.25">
      <c r="A59" s="57"/>
      <c r="B59" s="165" t="s">
        <v>121</v>
      </c>
      <c r="C59" s="166">
        <v>16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151</v>
      </c>
      <c r="T59" s="166">
        <v>484</v>
      </c>
      <c r="U59" s="166">
        <v>429</v>
      </c>
      <c r="V59" s="166">
        <v>435</v>
      </c>
      <c r="W59" s="166">
        <v>564</v>
      </c>
      <c r="X59" s="167">
        <f t="shared" si="39"/>
        <v>0.29655172413793096</v>
      </c>
      <c r="Y59" s="167">
        <f t="shared" si="40"/>
        <v>2.0169185132735767E-4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62</v>
      </c>
      <c r="U60" s="166">
        <v>159</v>
      </c>
      <c r="V60" s="166">
        <v>92</v>
      </c>
      <c r="W60" s="166">
        <v>172</v>
      </c>
      <c r="X60" s="167">
        <f t="shared" si="39"/>
        <v>0.86956521739130443</v>
      </c>
      <c r="Y60" s="167">
        <f t="shared" si="40"/>
        <v>6.1508862461534612E-5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97</v>
      </c>
      <c r="U61" s="166">
        <v>140</v>
      </c>
      <c r="V61" s="166">
        <v>90</v>
      </c>
      <c r="W61" s="166">
        <v>417</v>
      </c>
      <c r="X61" s="167">
        <f t="shared" si="39"/>
        <v>3.6333333333333337</v>
      </c>
      <c r="Y61" s="167">
        <f t="shared" si="40"/>
        <v>1.4912323050267402E-4</v>
      </c>
    </row>
    <row r="62" spans="1:25" x14ac:dyDescent="0.25">
      <c r="A62" s="57"/>
      <c r="B62" s="170" t="s">
        <v>147</v>
      </c>
      <c r="C62" s="171">
        <f t="shared" ref="C62" si="41">C54-SUM(C55:C61)</f>
        <v>38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2078</v>
      </c>
      <c r="T62" s="171">
        <f>T54-SUM(T55:T61)</f>
        <v>5011</v>
      </c>
      <c r="U62" s="171">
        <f>U54-SUM(U55:U61)</f>
        <v>6333</v>
      </c>
      <c r="V62" s="171">
        <f>V54-SUM(V55:V61)</f>
        <v>6581</v>
      </c>
      <c r="W62" s="171">
        <f>W54-SUM(W55:W61)</f>
        <v>6359</v>
      </c>
      <c r="X62" s="172">
        <f t="shared" si="39"/>
        <v>-3.3733475155751425E-2</v>
      </c>
      <c r="Y62" s="172">
        <f t="shared" si="40"/>
        <v>2.2740398627494104E-3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27988</v>
      </c>
      <c r="L64" s="178">
        <f t="shared" si="46"/>
        <v>25235</v>
      </c>
      <c r="M64" s="178">
        <f t="shared" si="46"/>
        <v>0</v>
      </c>
      <c r="N64" s="178">
        <f t="shared" si="46"/>
        <v>54117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29928</v>
      </c>
      <c r="T64" s="178">
        <f>T65+T68</f>
        <v>100008</v>
      </c>
      <c r="U64" s="178">
        <f>U65+U68</f>
        <v>115270</v>
      </c>
      <c r="V64" s="178">
        <f>V65+V68</f>
        <v>132160</v>
      </c>
      <c r="W64" s="178">
        <f>W65+W68</f>
        <v>102901</v>
      </c>
      <c r="X64" s="179">
        <f>IFERROR(W64/V64-1,"-")</f>
        <v>-0.22139073849878932</v>
      </c>
      <c r="Y64" s="179">
        <f>W64/W$8</f>
        <v>3.6798392186944029E-2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11254</v>
      </c>
      <c r="L65" s="162">
        <v>14677</v>
      </c>
      <c r="M65" s="162">
        <v>0</v>
      </c>
      <c r="N65" s="162">
        <v>23432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11351</v>
      </c>
      <c r="T65" s="162">
        <v>27176</v>
      </c>
      <c r="U65" s="162">
        <v>29241</v>
      </c>
      <c r="V65" s="162">
        <v>39888</v>
      </c>
      <c r="W65" s="162">
        <v>29124</v>
      </c>
      <c r="X65" s="163">
        <f>IFERROR(W65/V65-1,"-")</f>
        <v>-0.26985559566786999</v>
      </c>
      <c r="Y65" s="163">
        <f>W65/W$8</f>
        <v>1.0415023897265896E-2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3946</v>
      </c>
      <c r="L66" s="166">
        <v>13481</v>
      </c>
      <c r="M66" s="166">
        <v>0</v>
      </c>
      <c r="N66" s="166">
        <v>16493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4003</v>
      </c>
      <c r="T66" s="166">
        <v>22180</v>
      </c>
      <c r="U66" s="166">
        <v>20844</v>
      </c>
      <c r="V66" s="166">
        <v>23962</v>
      </c>
      <c r="W66" s="166">
        <v>9961</v>
      </c>
      <c r="X66" s="167">
        <f>IFERROR(W66/V66-1,"-")</f>
        <v>-0.58430014189132795</v>
      </c>
      <c r="Y66" s="167">
        <f>W66/W$8</f>
        <v>3.5621498777868967E-3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7308</v>
      </c>
      <c r="L67" s="166">
        <v>1196</v>
      </c>
      <c r="M67" s="166">
        <v>0</v>
      </c>
      <c r="N67" s="166">
        <v>6939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7348</v>
      </c>
      <c r="T67" s="166">
        <v>4996</v>
      </c>
      <c r="U67" s="166">
        <v>8397</v>
      </c>
      <c r="V67" s="166">
        <v>15926</v>
      </c>
      <c r="W67" s="166">
        <v>19163</v>
      </c>
      <c r="X67" s="167">
        <f>IFERROR(W67/V67-1,"-")</f>
        <v>0.20325254301142781</v>
      </c>
      <c r="Y67" s="167">
        <f>W67/W$8</f>
        <v>6.8528740194789984E-3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16734</v>
      </c>
      <c r="L68" s="162">
        <v>10558</v>
      </c>
      <c r="M68" s="162">
        <v>0</v>
      </c>
      <c r="N68" s="162">
        <v>30685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18577</v>
      </c>
      <c r="T68" s="162">
        <v>72832</v>
      </c>
      <c r="U68" s="162">
        <v>86029</v>
      </c>
      <c r="V68" s="162">
        <v>92272</v>
      </c>
      <c r="W68" s="162">
        <v>73777</v>
      </c>
      <c r="X68" s="163">
        <f>IFERROR(W68/V68-1,"-")</f>
        <v>-0.20044000346800761</v>
      </c>
      <c r="Y68" s="163">
        <f>W68/W$8</f>
        <v>2.6383368289678133E-2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932</v>
      </c>
      <c r="M69" s="166">
        <v>0</v>
      </c>
      <c r="N69" s="166">
        <v>12658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35001</v>
      </c>
      <c r="U69" s="166">
        <v>32744</v>
      </c>
      <c r="V69" s="166">
        <v>32081</v>
      </c>
      <c r="W69" s="166">
        <v>31987</v>
      </c>
      <c r="X69" s="167">
        <f t="shared" ref="X69:X76" si="50">IFERROR(W69/V69-1,"-")</f>
        <v>-2.9300832268320809E-3</v>
      </c>
      <c r="Y69" s="167">
        <f t="shared" ref="Y69:Y76" si="51">W69/W$8</f>
        <v>1.1438860369518068E-2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2038</v>
      </c>
      <c r="L70" s="166">
        <v>1276</v>
      </c>
      <c r="M70" s="166">
        <v>0</v>
      </c>
      <c r="N70" s="166">
        <v>2697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2309</v>
      </c>
      <c r="T70" s="166">
        <v>5326</v>
      </c>
      <c r="U70" s="166">
        <v>5826</v>
      </c>
      <c r="V70" s="166">
        <v>6157</v>
      </c>
      <c r="W70" s="166">
        <v>6553</v>
      </c>
      <c r="X70" s="167">
        <f t="shared" si="50"/>
        <v>6.431703751827178E-2</v>
      </c>
      <c r="Y70" s="167">
        <f t="shared" si="51"/>
        <v>2.3434161378513741E-3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1895</v>
      </c>
      <c r="L71" s="166">
        <v>2286</v>
      </c>
      <c r="M71" s="166">
        <v>0</v>
      </c>
      <c r="N71" s="166">
        <v>2728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2459</v>
      </c>
      <c r="T71" s="166">
        <v>9592</v>
      </c>
      <c r="U71" s="166">
        <v>10213</v>
      </c>
      <c r="V71" s="166">
        <v>12857</v>
      </c>
      <c r="W71" s="166">
        <v>6959</v>
      </c>
      <c r="X71" s="167">
        <f t="shared" si="50"/>
        <v>-0.4587384304270048</v>
      </c>
      <c r="Y71" s="167">
        <f t="shared" si="51"/>
        <v>2.4886056620338336E-3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228</v>
      </c>
      <c r="L72" s="166">
        <v>570</v>
      </c>
      <c r="M72" s="166">
        <v>0</v>
      </c>
      <c r="N72" s="166">
        <v>882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250</v>
      </c>
      <c r="T72" s="166">
        <v>1217</v>
      </c>
      <c r="U72" s="166">
        <v>2262</v>
      </c>
      <c r="V72" s="166">
        <v>3104</v>
      </c>
      <c r="W72" s="166">
        <v>1732</v>
      </c>
      <c r="X72" s="167">
        <f t="shared" si="50"/>
        <v>-0.4420103092783505</v>
      </c>
      <c r="Y72" s="167">
        <f t="shared" si="51"/>
        <v>6.1937994060103454E-4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591</v>
      </c>
      <c r="L73" s="166">
        <v>660</v>
      </c>
      <c r="M73" s="166">
        <v>0</v>
      </c>
      <c r="N73" s="166">
        <v>940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591</v>
      </c>
      <c r="T73" s="166">
        <v>1818</v>
      </c>
      <c r="U73" s="166">
        <v>1876</v>
      </c>
      <c r="V73" s="166">
        <v>2598</v>
      </c>
      <c r="W73" s="166">
        <v>1905</v>
      </c>
      <c r="X73" s="167">
        <f t="shared" si="50"/>
        <v>-0.26674364896073899</v>
      </c>
      <c r="Y73" s="167">
        <f t="shared" si="51"/>
        <v>6.8124641272804319E-4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29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890</v>
      </c>
      <c r="U74" s="166">
        <v>3208</v>
      </c>
      <c r="V74" s="166">
        <v>1641</v>
      </c>
      <c r="W74" s="166">
        <v>829</v>
      </c>
      <c r="X74" s="167">
        <f t="shared" si="50"/>
        <v>-0.49482023156611821</v>
      </c>
      <c r="Y74" s="167">
        <f t="shared" si="51"/>
        <v>2.9645841267797788E-4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42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930</v>
      </c>
      <c r="V75" s="166">
        <v>203</v>
      </c>
      <c r="W75" s="166">
        <v>529</v>
      </c>
      <c r="X75" s="167">
        <f t="shared" si="50"/>
        <v>1.6059113300492611</v>
      </c>
      <c r="Y75" s="167">
        <f t="shared" si="51"/>
        <v>1.8917551303576633E-4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3826</v>
      </c>
      <c r="L76" s="171">
        <f t="shared" si="54"/>
        <v>4834</v>
      </c>
      <c r="M76" s="171">
        <f t="shared" si="54"/>
        <v>0</v>
      </c>
      <c r="N76" s="171">
        <f t="shared" si="54"/>
        <v>10709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4449</v>
      </c>
      <c r="T76" s="171">
        <f>T68-SUM(T69:T75)</f>
        <v>18704</v>
      </c>
      <c r="U76" s="171">
        <f>U68-SUM(U69:U75)</f>
        <v>28970</v>
      </c>
      <c r="V76" s="171">
        <f>V68-SUM(V69:V75)</f>
        <v>33631</v>
      </c>
      <c r="W76" s="171">
        <f>W68-SUM(W69:W75)</f>
        <v>23283</v>
      </c>
      <c r="X76" s="172">
        <f t="shared" si="50"/>
        <v>-0.30769230769230771</v>
      </c>
      <c r="Y76" s="172">
        <f t="shared" si="51"/>
        <v>8.3262258412320368E-3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25039</v>
      </c>
      <c r="D78" s="178">
        <f t="shared" si="55"/>
        <v>34362</v>
      </c>
      <c r="E78" s="178">
        <f t="shared" si="55"/>
        <v>67869</v>
      </c>
      <c r="F78" s="178">
        <f t="shared" si="55"/>
        <v>68827</v>
      </c>
      <c r="G78" s="178">
        <f t="shared" si="55"/>
        <v>77895</v>
      </c>
      <c r="H78" s="178">
        <f t="shared" si="55"/>
        <v>85846</v>
      </c>
      <c r="I78" s="179">
        <f>IFERROR(H78/G78-1,"-")</f>
        <v>0.10207330380640611</v>
      </c>
      <c r="J78" s="179">
        <f t="shared" ref="J78:J90" si="56">H78/H$8</f>
        <v>0.1709960460924039</v>
      </c>
      <c r="K78" s="178">
        <f t="shared" ref="K78:P78" si="57">K79+K82</f>
        <v>108496</v>
      </c>
      <c r="L78" s="178">
        <f t="shared" si="57"/>
        <v>92473</v>
      </c>
      <c r="M78" s="178">
        <f t="shared" si="57"/>
        <v>303815</v>
      </c>
      <c r="N78" s="178">
        <f t="shared" si="57"/>
        <v>360307</v>
      </c>
      <c r="O78" s="178">
        <f t="shared" si="57"/>
        <v>418592</v>
      </c>
      <c r="P78" s="178">
        <f t="shared" si="57"/>
        <v>415716</v>
      </c>
      <c r="Q78" s="179">
        <f>IFERROR(P78/O78-1,"-")</f>
        <v>-6.8706520908187185E-3</v>
      </c>
      <c r="R78" s="179">
        <f t="shared" ref="R78:R90" si="58">P78/P$8</f>
        <v>0.18119434601252665</v>
      </c>
      <c r="S78" s="178">
        <f>S79+S82</f>
        <v>133535</v>
      </c>
      <c r="T78" s="178">
        <f>T79+T82</f>
        <v>371684</v>
      </c>
      <c r="U78" s="178">
        <f>U79+U82</f>
        <v>429134</v>
      </c>
      <c r="V78" s="178">
        <f>V79+V82</f>
        <v>496487</v>
      </c>
      <c r="W78" s="178">
        <f>W79+W82</f>
        <v>501562</v>
      </c>
      <c r="X78" s="179">
        <f>IFERROR(W78/V78-1,"-")</f>
        <v>1.0221818496758184E-2</v>
      </c>
      <c r="Y78" s="179">
        <f>W78/W$8</f>
        <v>0.17936341903448966</v>
      </c>
    </row>
    <row r="79" spans="1:25" x14ac:dyDescent="0.25">
      <c r="A79" s="57"/>
      <c r="B79" s="161" t="s">
        <v>99</v>
      </c>
      <c r="C79" s="162">
        <v>8859</v>
      </c>
      <c r="D79" s="162">
        <v>21082</v>
      </c>
      <c r="E79" s="162">
        <v>35703</v>
      </c>
      <c r="F79" s="162">
        <v>35098</v>
      </c>
      <c r="G79" s="162">
        <v>38659</v>
      </c>
      <c r="H79" s="162">
        <v>45312</v>
      </c>
      <c r="I79" s="163">
        <f>IFERROR(H79/G79-1,"-")</f>
        <v>0.17209446700638931</v>
      </c>
      <c r="J79" s="163">
        <f t="shared" si="56"/>
        <v>9.0256655412471243E-2</v>
      </c>
      <c r="K79" s="162">
        <v>43669</v>
      </c>
      <c r="L79" s="162">
        <v>57501</v>
      </c>
      <c r="M79" s="162">
        <v>154371</v>
      </c>
      <c r="N79" s="162">
        <v>163183</v>
      </c>
      <c r="O79" s="162">
        <v>172978</v>
      </c>
      <c r="P79" s="162">
        <v>172183</v>
      </c>
      <c r="Q79" s="163">
        <f>IFERROR(P79/O79-1,"-")</f>
        <v>-4.5959601799072658E-3</v>
      </c>
      <c r="R79" s="163">
        <f t="shared" si="58"/>
        <v>7.5047835732747536E-2</v>
      </c>
      <c r="S79" s="162">
        <v>52528</v>
      </c>
      <c r="T79" s="162">
        <v>190074</v>
      </c>
      <c r="U79" s="162">
        <v>198281</v>
      </c>
      <c r="V79" s="162">
        <v>211637</v>
      </c>
      <c r="W79" s="162">
        <v>217495</v>
      </c>
      <c r="X79" s="163">
        <f>IFERROR(W79/V79-1,"-")</f>
        <v>2.7679470035957721E-2</v>
      </c>
      <c r="Y79" s="163">
        <f>W79/W$8</f>
        <v>7.7778314192275988E-2</v>
      </c>
    </row>
    <row r="80" spans="1:25" x14ac:dyDescent="0.25">
      <c r="A80" s="57"/>
      <c r="B80" s="165" t="s">
        <v>105</v>
      </c>
      <c r="C80" s="166">
        <v>3541</v>
      </c>
      <c r="D80" s="166">
        <v>13515</v>
      </c>
      <c r="E80" s="166">
        <v>22343</v>
      </c>
      <c r="F80" s="166">
        <v>22228</v>
      </c>
      <c r="G80" s="166">
        <v>20841</v>
      </c>
      <c r="H80" s="166">
        <v>22804</v>
      </c>
      <c r="I80" s="167">
        <f>IFERROR(H80/G80-1,"-")</f>
        <v>9.4189338323496852E-2</v>
      </c>
      <c r="J80" s="167">
        <f t="shared" si="56"/>
        <v>4.5423127869570847E-2</v>
      </c>
      <c r="K80" s="166">
        <v>6555</v>
      </c>
      <c r="L80" s="166">
        <v>13202</v>
      </c>
      <c r="M80" s="166">
        <v>23916</v>
      </c>
      <c r="N80" s="166">
        <v>19534</v>
      </c>
      <c r="O80" s="166">
        <v>31988</v>
      </c>
      <c r="P80" s="166">
        <v>26285</v>
      </c>
      <c r="Q80" s="167">
        <f>IFERROR(P80/O80-1,"-")</f>
        <v>-0.1782856071026635</v>
      </c>
      <c r="R80" s="167">
        <f t="shared" si="58"/>
        <v>1.1456603510423614E-2</v>
      </c>
      <c r="S80" s="166">
        <v>10096</v>
      </c>
      <c r="T80" s="166">
        <v>46259</v>
      </c>
      <c r="U80" s="166">
        <v>41762</v>
      </c>
      <c r="V80" s="166">
        <v>52829</v>
      </c>
      <c r="W80" s="166">
        <v>49089</v>
      </c>
      <c r="X80" s="167">
        <f>IFERROR(W80/V80-1,"-")</f>
        <v>-7.0794450017982569E-2</v>
      </c>
      <c r="Y80" s="167">
        <f>W80/W$8</f>
        <v>1.7554700868455071E-2</v>
      </c>
    </row>
    <row r="81" spans="1:25" x14ac:dyDescent="0.25">
      <c r="A81" s="57"/>
      <c r="B81" s="165" t="s">
        <v>102</v>
      </c>
      <c r="C81" s="166">
        <v>5318</v>
      </c>
      <c r="D81" s="166">
        <v>7567</v>
      </c>
      <c r="E81" s="166">
        <v>13360</v>
      </c>
      <c r="F81" s="166">
        <v>12870</v>
      </c>
      <c r="G81" s="166">
        <v>17818</v>
      </c>
      <c r="H81" s="166">
        <v>22508</v>
      </c>
      <c r="I81" s="167">
        <f>IFERROR(H81/G81-1,"-")</f>
        <v>0.26321697160175095</v>
      </c>
      <c r="J81" s="167">
        <f t="shared" si="56"/>
        <v>4.4833527542900396E-2</v>
      </c>
      <c r="K81" s="166">
        <v>37114</v>
      </c>
      <c r="L81" s="166">
        <v>44299</v>
      </c>
      <c r="M81" s="166">
        <v>130455</v>
      </c>
      <c r="N81" s="166">
        <v>143649</v>
      </c>
      <c r="O81" s="166">
        <v>140990</v>
      </c>
      <c r="P81" s="166">
        <v>145898</v>
      </c>
      <c r="Q81" s="167">
        <f>IFERROR(P81/O81-1,"-")</f>
        <v>3.4810979502092332E-2</v>
      </c>
      <c r="R81" s="167">
        <f t="shared" si="58"/>
        <v>6.3591232222323921E-2</v>
      </c>
      <c r="S81" s="166">
        <v>42432</v>
      </c>
      <c r="T81" s="166">
        <v>143815</v>
      </c>
      <c r="U81" s="166">
        <v>156519</v>
      </c>
      <c r="V81" s="166">
        <v>158808</v>
      </c>
      <c r="W81" s="166">
        <v>168406</v>
      </c>
      <c r="X81" s="167">
        <f>IFERROR(W81/V81-1,"-")</f>
        <v>6.043776132184786E-2</v>
      </c>
      <c r="Y81" s="167">
        <f>W81/W$8</f>
        <v>6.0223613323820917E-2</v>
      </c>
    </row>
    <row r="82" spans="1:25" x14ac:dyDescent="0.25">
      <c r="A82" s="57"/>
      <c r="B82" s="161" t="s">
        <v>109</v>
      </c>
      <c r="C82" s="162">
        <v>16180</v>
      </c>
      <c r="D82" s="162">
        <v>13280</v>
      </c>
      <c r="E82" s="162">
        <v>32166</v>
      </c>
      <c r="F82" s="162">
        <v>33729</v>
      </c>
      <c r="G82" s="162">
        <v>39236</v>
      </c>
      <c r="H82" s="162">
        <v>40534</v>
      </c>
      <c r="I82" s="163">
        <f>IFERROR(H82/G82-1,"-")</f>
        <v>3.3081863594657923E-2</v>
      </c>
      <c r="J82" s="163">
        <f t="shared" si="56"/>
        <v>8.0739390679932674E-2</v>
      </c>
      <c r="K82" s="162">
        <v>64827</v>
      </c>
      <c r="L82" s="162">
        <v>34972</v>
      </c>
      <c r="M82" s="162">
        <v>149444</v>
      </c>
      <c r="N82" s="162">
        <v>197124</v>
      </c>
      <c r="O82" s="162">
        <v>245614</v>
      </c>
      <c r="P82" s="162">
        <v>243533</v>
      </c>
      <c r="Q82" s="163">
        <f>IFERROR(P82/O82-1,"-")</f>
        <v>-8.4726440675205739E-3</v>
      </c>
      <c r="R82" s="163">
        <f t="shared" si="58"/>
        <v>0.1061465102797791</v>
      </c>
      <c r="S82" s="162">
        <v>81007</v>
      </c>
      <c r="T82" s="162">
        <v>181610</v>
      </c>
      <c r="U82" s="162">
        <v>230853</v>
      </c>
      <c r="V82" s="162">
        <v>284850</v>
      </c>
      <c r="W82" s="162">
        <v>284067</v>
      </c>
      <c r="X82" s="163">
        <f>IFERROR(W82/V82-1,"-")</f>
        <v>-2.7488151658767723E-3</v>
      </c>
      <c r="Y82" s="163">
        <f>W82/W$8</f>
        <v>0.10158510484221367</v>
      </c>
    </row>
    <row r="83" spans="1:25" s="57" customFormat="1" x14ac:dyDescent="0.25">
      <c r="B83" s="165" t="s">
        <v>112</v>
      </c>
      <c r="C83" s="166">
        <v>2151</v>
      </c>
      <c r="D83" s="166">
        <v>1593</v>
      </c>
      <c r="E83" s="166">
        <v>3516</v>
      </c>
      <c r="F83" s="166">
        <v>4496</v>
      </c>
      <c r="G83" s="166">
        <v>5728</v>
      </c>
      <c r="H83" s="166">
        <v>5854</v>
      </c>
      <c r="I83" s="167">
        <f t="shared" ref="I83:I90" si="59">IFERROR(H83/G83-1,"-")</f>
        <v>2.1997206703910699E-2</v>
      </c>
      <c r="J83" s="167">
        <f t="shared" si="56"/>
        <v>1.1660541595705478E-2</v>
      </c>
      <c r="K83" s="166">
        <v>13375</v>
      </c>
      <c r="L83" s="166">
        <v>2045</v>
      </c>
      <c r="M83" s="166">
        <v>34949</v>
      </c>
      <c r="N83" s="166">
        <v>45631</v>
      </c>
      <c r="O83" s="166">
        <v>56321</v>
      </c>
      <c r="P83" s="166">
        <v>60517</v>
      </c>
      <c r="Q83" s="167">
        <f t="shared" ref="Q83:Q90" si="60">IFERROR(P83/O83-1,"-")</f>
        <v>7.4501518083840867E-2</v>
      </c>
      <c r="R83" s="167">
        <f t="shared" si="58"/>
        <v>2.6376993518748556E-2</v>
      </c>
      <c r="S83" s="166">
        <v>15526</v>
      </c>
      <c r="T83" s="166">
        <v>38465</v>
      </c>
      <c r="U83" s="166">
        <v>50127</v>
      </c>
      <c r="V83" s="166">
        <v>62049</v>
      </c>
      <c r="W83" s="166">
        <v>66371</v>
      </c>
      <c r="X83" s="167">
        <f t="shared" ref="X83:X90" si="61">IFERROR(W83/V83-1,"-")</f>
        <v>6.965462779416276E-2</v>
      </c>
      <c r="Y83" s="167">
        <f t="shared" ref="Y83:Y90" si="62">W83/W$8</f>
        <v>2.3734911107177403E-2</v>
      </c>
    </row>
    <row r="84" spans="1:25" s="57" customFormat="1" x14ac:dyDescent="0.25">
      <c r="B84" s="165" t="s">
        <v>115</v>
      </c>
      <c r="C84" s="166">
        <v>4746</v>
      </c>
      <c r="D84" s="166">
        <v>2687</v>
      </c>
      <c r="E84" s="166">
        <v>7989</v>
      </c>
      <c r="F84" s="166">
        <v>9150</v>
      </c>
      <c r="G84" s="166">
        <v>9578</v>
      </c>
      <c r="H84" s="166">
        <v>9055</v>
      </c>
      <c r="I84" s="167">
        <f t="shared" si="59"/>
        <v>-5.4604301524326604E-2</v>
      </c>
      <c r="J84" s="167">
        <f t="shared" si="56"/>
        <v>1.8036591074327486E-2</v>
      </c>
      <c r="K84" s="166">
        <v>25163</v>
      </c>
      <c r="L84" s="166">
        <v>8482</v>
      </c>
      <c r="M84" s="166">
        <v>50132</v>
      </c>
      <c r="N84" s="166">
        <v>59976</v>
      </c>
      <c r="O84" s="166">
        <v>67700</v>
      </c>
      <c r="P84" s="166">
        <v>66643</v>
      </c>
      <c r="Q84" s="167">
        <f t="shared" si="60"/>
        <v>-1.5612998522895105E-2</v>
      </c>
      <c r="R84" s="167">
        <f t="shared" si="58"/>
        <v>2.9047077334797826E-2</v>
      </c>
      <c r="S84" s="166">
        <v>29909</v>
      </c>
      <c r="T84" s="166">
        <v>58121</v>
      </c>
      <c r="U84" s="166">
        <v>69126</v>
      </c>
      <c r="V84" s="166">
        <v>77278</v>
      </c>
      <c r="W84" s="166">
        <v>75698</v>
      </c>
      <c r="X84" s="167">
        <f t="shared" si="61"/>
        <v>-2.0445663707652884E-2</v>
      </c>
      <c r="Y84" s="167">
        <f t="shared" si="62"/>
        <v>2.707033645705376E-2</v>
      </c>
    </row>
    <row r="85" spans="1:25" x14ac:dyDescent="0.25">
      <c r="A85" s="57"/>
      <c r="B85" s="165" t="s">
        <v>118</v>
      </c>
      <c r="C85" s="166">
        <v>1365</v>
      </c>
      <c r="D85" s="166">
        <v>2999</v>
      </c>
      <c r="E85" s="166">
        <v>4028</v>
      </c>
      <c r="F85" s="166">
        <v>3804</v>
      </c>
      <c r="G85" s="166">
        <v>3985</v>
      </c>
      <c r="H85" s="166">
        <v>4168</v>
      </c>
      <c r="I85" s="167">
        <f t="shared" si="59"/>
        <v>4.5922208281053978E-2</v>
      </c>
      <c r="J85" s="167">
        <f t="shared" si="56"/>
        <v>8.3022100052785163E-3</v>
      </c>
      <c r="K85" s="166">
        <v>4166</v>
      </c>
      <c r="L85" s="166">
        <v>5046</v>
      </c>
      <c r="M85" s="166">
        <v>12720</v>
      </c>
      <c r="N85" s="166">
        <v>19657</v>
      </c>
      <c r="O85" s="166">
        <v>31941</v>
      </c>
      <c r="P85" s="166">
        <v>28305</v>
      </c>
      <c r="Q85" s="167">
        <f t="shared" si="60"/>
        <v>-0.11383488306565226</v>
      </c>
      <c r="R85" s="167">
        <f t="shared" si="58"/>
        <v>1.2337042509512664E-2</v>
      </c>
      <c r="S85" s="166">
        <v>5531</v>
      </c>
      <c r="T85" s="166">
        <v>16748</v>
      </c>
      <c r="U85" s="166">
        <v>23461</v>
      </c>
      <c r="V85" s="166">
        <v>35926</v>
      </c>
      <c r="W85" s="166">
        <v>32473</v>
      </c>
      <c r="X85" s="167">
        <f t="shared" si="61"/>
        <v>-9.6114234816010669E-2</v>
      </c>
      <c r="Y85" s="167">
        <f t="shared" si="62"/>
        <v>1.161265866693845E-2</v>
      </c>
    </row>
    <row r="86" spans="1:25" x14ac:dyDescent="0.25">
      <c r="A86" s="57"/>
      <c r="B86" s="165" t="s">
        <v>125</v>
      </c>
      <c r="C86" s="166">
        <v>236</v>
      </c>
      <c r="D86" s="166">
        <v>248</v>
      </c>
      <c r="E86" s="166">
        <v>790</v>
      </c>
      <c r="F86" s="166">
        <v>728</v>
      </c>
      <c r="G86" s="166">
        <v>952</v>
      </c>
      <c r="H86" s="166">
        <v>1013</v>
      </c>
      <c r="I86" s="167">
        <f t="shared" si="59"/>
        <v>6.4075630252100835E-2</v>
      </c>
      <c r="J86" s="167">
        <f t="shared" si="56"/>
        <v>2.0177876044498891E-3</v>
      </c>
      <c r="K86" s="166">
        <v>1059</v>
      </c>
      <c r="L86" s="166">
        <v>1067</v>
      </c>
      <c r="M86" s="166">
        <v>2872</v>
      </c>
      <c r="N86" s="166">
        <v>3651</v>
      </c>
      <c r="O86" s="166">
        <v>7091</v>
      </c>
      <c r="P86" s="166">
        <v>7339</v>
      </c>
      <c r="Q86" s="167">
        <f t="shared" si="60"/>
        <v>3.4973910590889945E-2</v>
      </c>
      <c r="R86" s="167">
        <f t="shared" si="58"/>
        <v>3.1987830763933385E-3</v>
      </c>
      <c r="S86" s="166">
        <v>1295</v>
      </c>
      <c r="T86" s="166">
        <v>3662</v>
      </c>
      <c r="U86" s="166">
        <v>4379</v>
      </c>
      <c r="V86" s="166">
        <v>8043</v>
      </c>
      <c r="W86" s="166">
        <v>8352</v>
      </c>
      <c r="X86" s="167">
        <f t="shared" si="61"/>
        <v>3.8418500559492808E-2</v>
      </c>
      <c r="Y86" s="167">
        <f t="shared" si="62"/>
        <v>2.9867559260391692E-3</v>
      </c>
    </row>
    <row r="87" spans="1:25" x14ac:dyDescent="0.25">
      <c r="A87" s="57"/>
      <c r="B87" s="165" t="s">
        <v>121</v>
      </c>
      <c r="C87" s="166">
        <v>164</v>
      </c>
      <c r="D87" s="166">
        <v>265</v>
      </c>
      <c r="E87" s="166">
        <v>614</v>
      </c>
      <c r="F87" s="166">
        <v>483</v>
      </c>
      <c r="G87" s="166">
        <v>497</v>
      </c>
      <c r="H87" s="166">
        <v>529</v>
      </c>
      <c r="I87" s="167">
        <f t="shared" si="59"/>
        <v>6.4386317907444646E-2</v>
      </c>
      <c r="J87" s="167">
        <f t="shared" si="56"/>
        <v>1.0537113946238808E-3</v>
      </c>
      <c r="K87" s="166">
        <v>1027</v>
      </c>
      <c r="L87" s="166">
        <v>1231</v>
      </c>
      <c r="M87" s="166">
        <v>2613</v>
      </c>
      <c r="N87" s="166">
        <v>3503</v>
      </c>
      <c r="O87" s="166">
        <v>4554</v>
      </c>
      <c r="P87" s="166">
        <v>4670</v>
      </c>
      <c r="Q87" s="167">
        <f t="shared" si="60"/>
        <v>2.5472112428634119E-2</v>
      </c>
      <c r="R87" s="167">
        <f t="shared" si="58"/>
        <v>2.0354703592801323E-3</v>
      </c>
      <c r="S87" s="166">
        <v>1191</v>
      </c>
      <c r="T87" s="166">
        <v>3227</v>
      </c>
      <c r="U87" s="166">
        <v>3986</v>
      </c>
      <c r="V87" s="166">
        <v>5051</v>
      </c>
      <c r="W87" s="166">
        <v>5199</v>
      </c>
      <c r="X87" s="167">
        <f t="shared" si="61"/>
        <v>2.9301128489408024E-2</v>
      </c>
      <c r="Y87" s="167">
        <f t="shared" si="62"/>
        <v>1.8592126507995259E-3</v>
      </c>
    </row>
    <row r="88" spans="1:25" x14ac:dyDescent="0.25">
      <c r="A88" s="57"/>
      <c r="B88" s="165" t="s">
        <v>130</v>
      </c>
      <c r="C88" s="166">
        <v>282</v>
      </c>
      <c r="D88" s="166">
        <v>84</v>
      </c>
      <c r="E88" s="166">
        <v>268</v>
      </c>
      <c r="F88" s="166">
        <v>296</v>
      </c>
      <c r="G88" s="166">
        <v>344</v>
      </c>
      <c r="H88" s="166">
        <v>359</v>
      </c>
      <c r="I88" s="167">
        <f t="shared" si="59"/>
        <v>4.3604651162790775E-2</v>
      </c>
      <c r="J88" s="167">
        <f t="shared" si="56"/>
        <v>7.15089585387473E-4</v>
      </c>
      <c r="K88" s="166">
        <v>1408</v>
      </c>
      <c r="L88" s="166">
        <v>65</v>
      </c>
      <c r="M88" s="166">
        <v>1626</v>
      </c>
      <c r="N88" s="166">
        <v>2216</v>
      </c>
      <c r="O88" s="166">
        <v>2149</v>
      </c>
      <c r="P88" s="166">
        <v>2217</v>
      </c>
      <c r="Q88" s="167">
        <f t="shared" si="60"/>
        <v>3.164262447650068E-2</v>
      </c>
      <c r="R88" s="167">
        <f t="shared" si="58"/>
        <v>9.6630359454476504E-4</v>
      </c>
      <c r="S88" s="166">
        <v>1690</v>
      </c>
      <c r="T88" s="166">
        <v>1894</v>
      </c>
      <c r="U88" s="166">
        <v>2512</v>
      </c>
      <c r="V88" s="166">
        <v>2493</v>
      </c>
      <c r="W88" s="166">
        <v>2576</v>
      </c>
      <c r="X88" s="167">
        <f t="shared" si="61"/>
        <v>3.3293221018852792E-2</v>
      </c>
      <c r="Y88" s="167">
        <f t="shared" si="62"/>
        <v>9.2120249826112299E-4</v>
      </c>
    </row>
    <row r="89" spans="1:25" x14ac:dyDescent="0.25">
      <c r="A89" s="57"/>
      <c r="B89" s="165" t="s">
        <v>133</v>
      </c>
      <c r="C89" s="166">
        <v>384</v>
      </c>
      <c r="D89" s="166">
        <v>114</v>
      </c>
      <c r="E89" s="166">
        <v>404</v>
      </c>
      <c r="F89" s="166">
        <v>391</v>
      </c>
      <c r="G89" s="166">
        <v>375</v>
      </c>
      <c r="H89" s="166">
        <v>461</v>
      </c>
      <c r="I89" s="167">
        <f t="shared" si="59"/>
        <v>0.22933333333333339</v>
      </c>
      <c r="J89" s="167">
        <f t="shared" si="56"/>
        <v>9.1826267092931773E-4</v>
      </c>
      <c r="K89" s="166">
        <v>1882</v>
      </c>
      <c r="L89" s="166">
        <v>125</v>
      </c>
      <c r="M89" s="166">
        <v>1251</v>
      </c>
      <c r="N89" s="166">
        <v>2159</v>
      </c>
      <c r="O89" s="166">
        <v>2609</v>
      </c>
      <c r="P89" s="166">
        <v>1694</v>
      </c>
      <c r="Q89" s="167">
        <f t="shared" si="60"/>
        <v>-0.35070908394020694</v>
      </c>
      <c r="R89" s="167">
        <f t="shared" si="58"/>
        <v>7.3834834874101577E-4</v>
      </c>
      <c r="S89" s="166">
        <v>2266</v>
      </c>
      <c r="T89" s="166">
        <v>1655</v>
      </c>
      <c r="U89" s="166">
        <v>2550</v>
      </c>
      <c r="V89" s="166">
        <v>2984</v>
      </c>
      <c r="W89" s="166">
        <v>2155</v>
      </c>
      <c r="X89" s="167">
        <f t="shared" si="61"/>
        <v>-0.27781501340482573</v>
      </c>
      <c r="Y89" s="167">
        <f t="shared" si="62"/>
        <v>7.7064882909655278E-4</v>
      </c>
    </row>
    <row r="90" spans="1:25" x14ac:dyDescent="0.25">
      <c r="A90" s="57"/>
      <c r="B90" s="170" t="s">
        <v>147</v>
      </c>
      <c r="C90" s="171">
        <f t="shared" ref="C90" si="63">C82-SUM(C83:C89)</f>
        <v>6852</v>
      </c>
      <c r="D90" s="171">
        <f t="shared" ref="D90:H90" si="64">D82-SUM(D83:D89)</f>
        <v>5290</v>
      </c>
      <c r="E90" s="171">
        <f t="shared" si="64"/>
        <v>14557</v>
      </c>
      <c r="F90" s="171">
        <f t="shared" si="64"/>
        <v>14381</v>
      </c>
      <c r="G90" s="171">
        <f t="shared" si="64"/>
        <v>17777</v>
      </c>
      <c r="H90" s="171">
        <f t="shared" si="64"/>
        <v>19095</v>
      </c>
      <c r="I90" s="172">
        <f t="shared" si="59"/>
        <v>7.414074365753498E-2</v>
      </c>
      <c r="J90" s="172">
        <f t="shared" si="56"/>
        <v>3.8035196749230629E-2</v>
      </c>
      <c r="K90" s="171">
        <f t="shared" ref="K90:P90" si="65">K82-SUM(K83:K89)</f>
        <v>16747</v>
      </c>
      <c r="L90" s="171">
        <f t="shared" si="65"/>
        <v>16911</v>
      </c>
      <c r="M90" s="171">
        <f t="shared" si="65"/>
        <v>43281</v>
      </c>
      <c r="N90" s="171">
        <f t="shared" si="65"/>
        <v>60331</v>
      </c>
      <c r="O90" s="171">
        <f t="shared" si="65"/>
        <v>73249</v>
      </c>
      <c r="P90" s="171">
        <f t="shared" si="65"/>
        <v>72148</v>
      </c>
      <c r="Q90" s="172">
        <f t="shared" si="60"/>
        <v>-1.5030921923848806E-2</v>
      </c>
      <c r="R90" s="172">
        <f t="shared" si="58"/>
        <v>3.1446491537760808E-2</v>
      </c>
      <c r="S90" s="171">
        <f>S82-SUM(S83:S89)</f>
        <v>23599</v>
      </c>
      <c r="T90" s="171">
        <f>T82-SUM(T83:T89)</f>
        <v>57838</v>
      </c>
      <c r="U90" s="171">
        <f>U82-SUM(U83:U89)</f>
        <v>74712</v>
      </c>
      <c r="V90" s="171">
        <f>V82-SUM(V83:V89)</f>
        <v>91026</v>
      </c>
      <c r="W90" s="171">
        <f>W82-SUM(W83:W89)</f>
        <v>91243</v>
      </c>
      <c r="X90" s="172">
        <f t="shared" si="61"/>
        <v>2.3839342605409541E-3</v>
      </c>
      <c r="Y90" s="172">
        <f t="shared" si="62"/>
        <v>3.2629378706847692E-2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2331</v>
      </c>
      <c r="F92" s="178">
        <f t="shared" si="66"/>
        <v>4009</v>
      </c>
      <c r="G92" s="178">
        <f t="shared" si="66"/>
        <v>4809</v>
      </c>
      <c r="H92" s="178">
        <f t="shared" si="66"/>
        <v>5323</v>
      </c>
      <c r="I92" s="179">
        <f>IFERROR(H92/G92-1,"-")</f>
        <v>0.10688292784362652</v>
      </c>
      <c r="J92" s="179">
        <f t="shared" ref="J92:J104" si="67">H92/H$8</f>
        <v>1.0602846415090581E-2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18103</v>
      </c>
      <c r="N92" s="178">
        <f t="shared" si="68"/>
        <v>26674</v>
      </c>
      <c r="O92" s="178">
        <f t="shared" si="68"/>
        <v>31881</v>
      </c>
      <c r="P92" s="178">
        <f t="shared" si="68"/>
        <v>30703</v>
      </c>
      <c r="Q92" s="179">
        <f>IFERROR(P92/O92-1,"-")</f>
        <v>-3.6949907468398102E-2</v>
      </c>
      <c r="R92" s="179">
        <f t="shared" ref="R92:R104" si="69">P92/P$8</f>
        <v>1.3382236925262933E-2</v>
      </c>
      <c r="S92" s="178">
        <f>S93+S96</f>
        <v>15531</v>
      </c>
      <c r="T92" s="178">
        <f>T93+T96</f>
        <v>32878</v>
      </c>
      <c r="U92" s="178">
        <f>U93+U96</f>
        <v>39668</v>
      </c>
      <c r="V92" s="178">
        <f>V93+V96</f>
        <v>36690</v>
      </c>
      <c r="W92" s="178">
        <f>W93+W96</f>
        <v>36026</v>
      </c>
      <c r="X92" s="179">
        <f>IFERROR(W92/V92-1,"-")</f>
        <v>-1.8097574270918515E-2</v>
      </c>
      <c r="Y92" s="179">
        <f>W92/W$8</f>
        <v>1.2883245808367709E-2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1880</v>
      </c>
      <c r="F93" s="162">
        <v>2733</v>
      </c>
      <c r="G93" s="162">
        <v>3448</v>
      </c>
      <c r="H93" s="162">
        <v>3844</v>
      </c>
      <c r="I93" s="163">
        <f>IFERROR(H93/G93-1,"-")</f>
        <v>0.11484918793503485</v>
      </c>
      <c r="J93" s="163">
        <f t="shared" si="67"/>
        <v>7.6568366747338332E-3</v>
      </c>
      <c r="K93" s="162">
        <v>4723</v>
      </c>
      <c r="L93" s="162">
        <v>0</v>
      </c>
      <c r="M93" s="162">
        <v>12694</v>
      </c>
      <c r="N93" s="162">
        <v>17187</v>
      </c>
      <c r="O93" s="162">
        <v>18613</v>
      </c>
      <c r="P93" s="162">
        <v>18194</v>
      </c>
      <c r="Q93" s="163">
        <f>IFERROR(P93/O93-1,"-")</f>
        <v>-2.2511148122280167E-2</v>
      </c>
      <c r="R93" s="163">
        <f t="shared" si="69"/>
        <v>7.9300530442703906E-3</v>
      </c>
      <c r="S93" s="162">
        <v>9589</v>
      </c>
      <c r="T93" s="162">
        <v>21277</v>
      </c>
      <c r="U93" s="162">
        <v>26478</v>
      </c>
      <c r="V93" s="162">
        <v>22061</v>
      </c>
      <c r="W93" s="162">
        <v>22038</v>
      </c>
      <c r="X93" s="163">
        <f>IFERROR(W93/V93-1,"-")</f>
        <v>-1.0425638003717097E-3</v>
      </c>
      <c r="Y93" s="163">
        <f>W93/W$8</f>
        <v>7.881001807716859E-3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1395</v>
      </c>
      <c r="F94" s="166">
        <v>1913</v>
      </c>
      <c r="G94" s="166">
        <v>2498</v>
      </c>
      <c r="H94" s="166">
        <v>2800</v>
      </c>
      <c r="I94" s="167">
        <f>IFERROR(H94/G94-1,"-")</f>
        <v>0.12089671737389907</v>
      </c>
      <c r="J94" s="167">
        <f t="shared" si="67"/>
        <v>5.5773003874231876E-3</v>
      </c>
      <c r="K94" s="166">
        <v>2176</v>
      </c>
      <c r="L94" s="166">
        <v>0</v>
      </c>
      <c r="M94" s="166">
        <v>5585</v>
      </c>
      <c r="N94" s="166">
        <v>4042</v>
      </c>
      <c r="O94" s="166">
        <v>3958</v>
      </c>
      <c r="P94" s="166">
        <v>5018</v>
      </c>
      <c r="Q94" s="167">
        <f>IFERROR(P94/O94-1,"-")</f>
        <v>0.26781202627589695</v>
      </c>
      <c r="R94" s="167">
        <f t="shared" si="69"/>
        <v>2.1871499492222063E-3</v>
      </c>
      <c r="S94" s="166">
        <v>5251</v>
      </c>
      <c r="T94" s="166">
        <v>10214</v>
      </c>
      <c r="U94" s="166">
        <v>8603</v>
      </c>
      <c r="V94" s="166">
        <v>6456</v>
      </c>
      <c r="W94" s="166">
        <v>7818</v>
      </c>
      <c r="X94" s="167">
        <f>IFERROR(W94/V94-1,"-")</f>
        <v>0.2109665427509293</v>
      </c>
      <c r="Y94" s="167">
        <f>W94/W$8</f>
        <v>2.7957923646760325E-3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485</v>
      </c>
      <c r="F95" s="166">
        <v>820</v>
      </c>
      <c r="G95" s="166">
        <v>950</v>
      </c>
      <c r="H95" s="166">
        <v>1044</v>
      </c>
      <c r="I95" s="167">
        <f>IFERROR(H95/G95-1,"-")</f>
        <v>9.8947368421052673E-2</v>
      </c>
      <c r="J95" s="167">
        <f t="shared" si="67"/>
        <v>2.0795362873106456E-3</v>
      </c>
      <c r="K95" s="166">
        <v>2547</v>
      </c>
      <c r="L95" s="166">
        <v>0</v>
      </c>
      <c r="M95" s="166">
        <v>7109</v>
      </c>
      <c r="N95" s="166">
        <v>13145</v>
      </c>
      <c r="O95" s="166">
        <v>14655</v>
      </c>
      <c r="P95" s="166">
        <v>13176</v>
      </c>
      <c r="Q95" s="167">
        <f>IFERROR(P95/O95-1,"-")</f>
        <v>-0.10092118730808597</v>
      </c>
      <c r="R95" s="167">
        <f t="shared" si="69"/>
        <v>5.7429030950481843E-3</v>
      </c>
      <c r="S95" s="166">
        <v>4338</v>
      </c>
      <c r="T95" s="166">
        <v>11063</v>
      </c>
      <c r="U95" s="166">
        <v>17875</v>
      </c>
      <c r="V95" s="166">
        <v>15605</v>
      </c>
      <c r="W95" s="166">
        <v>14220</v>
      </c>
      <c r="X95" s="167">
        <f>IFERROR(W95/V95-1,"-")</f>
        <v>-8.8753604613905801E-2</v>
      </c>
      <c r="Y95" s="167">
        <f>W95/W$8</f>
        <v>5.0852094430408265E-3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451</v>
      </c>
      <c r="F96" s="162">
        <v>1276</v>
      </c>
      <c r="G96" s="162">
        <v>1361</v>
      </c>
      <c r="H96" s="162">
        <v>1479</v>
      </c>
      <c r="I96" s="163">
        <f>IFERROR(H96/G96-1,"-")</f>
        <v>8.6700955180014638E-2</v>
      </c>
      <c r="J96" s="163">
        <f t="shared" si="67"/>
        <v>2.946009740356748E-3</v>
      </c>
      <c r="K96" s="162">
        <v>3970</v>
      </c>
      <c r="L96" s="162">
        <v>0</v>
      </c>
      <c r="M96" s="162">
        <v>5409</v>
      </c>
      <c r="N96" s="162">
        <v>9487</v>
      </c>
      <c r="O96" s="162">
        <v>13268</v>
      </c>
      <c r="P96" s="162">
        <v>12509</v>
      </c>
      <c r="Q96" s="163">
        <f>IFERROR(P96/O96-1,"-")</f>
        <v>-5.7205305999396994E-2</v>
      </c>
      <c r="R96" s="163">
        <f t="shared" si="69"/>
        <v>5.4521838809925421E-3</v>
      </c>
      <c r="S96" s="162">
        <v>5942</v>
      </c>
      <c r="T96" s="162">
        <v>11601</v>
      </c>
      <c r="U96" s="162">
        <v>13190</v>
      </c>
      <c r="V96" s="162">
        <v>14629</v>
      </c>
      <c r="W96" s="162">
        <v>13988</v>
      </c>
      <c r="X96" s="163">
        <f>IFERROR(W96/V96-1,"-")</f>
        <v>-4.3817075671611194E-2</v>
      </c>
      <c r="Y96" s="163">
        <f>W96/W$8</f>
        <v>5.0022440006508495E-3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11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1.5138386765862938E-4</v>
      </c>
      <c r="K97" s="166">
        <v>915</v>
      </c>
      <c r="L97" s="166">
        <v>0</v>
      </c>
      <c r="M97" s="166">
        <v>572</v>
      </c>
      <c r="N97" s="166">
        <v>1496</v>
      </c>
      <c r="O97" s="166">
        <v>1999</v>
      </c>
      <c r="P97" s="166">
        <v>1691</v>
      </c>
      <c r="Q97" s="167">
        <f t="shared" ref="Q97:Q104" si="71">IFERROR(P97/O97-1,"-")</f>
        <v>-0.15407703851925958</v>
      </c>
      <c r="R97" s="167">
        <f t="shared" si="69"/>
        <v>7.3704076606910139E-4</v>
      </c>
      <c r="S97" s="166">
        <v>1018</v>
      </c>
      <c r="T97" s="166">
        <v>1498</v>
      </c>
      <c r="U97" s="166">
        <v>1874</v>
      </c>
      <c r="V97" s="166">
        <v>2123</v>
      </c>
      <c r="W97" s="166">
        <v>1767</v>
      </c>
      <c r="X97" s="167">
        <f t="shared" ref="X97:X104" si="72">IFERROR(W97/V97-1,"-")</f>
        <v>-0.16768723504474803</v>
      </c>
      <c r="Y97" s="167">
        <f t="shared" ref="Y97:Y104" si="73">W97/W$8</f>
        <v>6.3189627889262596E-4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58</v>
      </c>
      <c r="F98" s="166">
        <v>157</v>
      </c>
      <c r="G98" s="166">
        <v>231</v>
      </c>
      <c r="H98" s="166">
        <v>211</v>
      </c>
      <c r="I98" s="167">
        <f t="shared" si="70"/>
        <v>-8.6580086580086535E-2</v>
      </c>
      <c r="J98" s="167">
        <f t="shared" si="67"/>
        <v>4.2028942205224733E-4</v>
      </c>
      <c r="K98" s="166">
        <v>772</v>
      </c>
      <c r="L98" s="166">
        <v>0</v>
      </c>
      <c r="M98" s="166">
        <v>984</v>
      </c>
      <c r="N98" s="166">
        <v>1867</v>
      </c>
      <c r="O98" s="166">
        <v>2555</v>
      </c>
      <c r="P98" s="166">
        <v>2253</v>
      </c>
      <c r="Q98" s="167">
        <f t="shared" si="71"/>
        <v>-0.11819960861056755</v>
      </c>
      <c r="R98" s="167">
        <f t="shared" si="69"/>
        <v>9.8199458660773822E-4</v>
      </c>
      <c r="S98" s="166">
        <v>1157</v>
      </c>
      <c r="T98" s="166">
        <v>2172</v>
      </c>
      <c r="U98" s="166">
        <v>2367</v>
      </c>
      <c r="V98" s="166">
        <v>2786</v>
      </c>
      <c r="W98" s="166">
        <v>2464</v>
      </c>
      <c r="X98" s="167">
        <f t="shared" si="72"/>
        <v>-0.11557788944723613</v>
      </c>
      <c r="Y98" s="167">
        <f t="shared" si="73"/>
        <v>8.8115021572803074E-4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154</v>
      </c>
      <c r="F99" s="166">
        <v>526</v>
      </c>
      <c r="G99" s="166">
        <v>392</v>
      </c>
      <c r="H99" s="166">
        <v>493</v>
      </c>
      <c r="I99" s="167">
        <f t="shared" si="70"/>
        <v>0.25765306122448983</v>
      </c>
      <c r="J99" s="167">
        <f t="shared" si="67"/>
        <v>9.8200324678558259E-4</v>
      </c>
      <c r="K99" s="166">
        <v>622</v>
      </c>
      <c r="L99" s="166">
        <v>0</v>
      </c>
      <c r="M99" s="166">
        <v>1139</v>
      </c>
      <c r="N99" s="166">
        <v>1591</v>
      </c>
      <c r="O99" s="166">
        <v>2208</v>
      </c>
      <c r="P99" s="166">
        <v>2030</v>
      </c>
      <c r="Q99" s="167">
        <f t="shared" si="71"/>
        <v>-8.0615942028985477E-2</v>
      </c>
      <c r="R99" s="167">
        <f t="shared" si="69"/>
        <v>8.847976079954322E-4</v>
      </c>
      <c r="S99" s="166">
        <v>1446</v>
      </c>
      <c r="T99" s="166">
        <v>2389</v>
      </c>
      <c r="U99" s="166">
        <v>2631</v>
      </c>
      <c r="V99" s="166">
        <v>2600</v>
      </c>
      <c r="W99" s="166">
        <v>2523</v>
      </c>
      <c r="X99" s="167">
        <f t="shared" si="72"/>
        <v>-2.9615384615384599E-2</v>
      </c>
      <c r="Y99" s="167">
        <f t="shared" si="73"/>
        <v>9.0224918599099901E-4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15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9.1627077793380945E-5</v>
      </c>
      <c r="K100" s="166">
        <v>210</v>
      </c>
      <c r="L100" s="166">
        <v>0</v>
      </c>
      <c r="M100" s="166">
        <v>403</v>
      </c>
      <c r="N100" s="166">
        <v>514</v>
      </c>
      <c r="O100" s="166">
        <v>613</v>
      </c>
      <c r="P100" s="166">
        <v>599</v>
      </c>
      <c r="Q100" s="167">
        <f t="shared" si="71"/>
        <v>-2.2838499184339334E-2</v>
      </c>
      <c r="R100" s="167">
        <f t="shared" si="69"/>
        <v>2.610806734922482E-4</v>
      </c>
      <c r="S100" s="166">
        <v>274</v>
      </c>
      <c r="T100" s="166">
        <v>820</v>
      </c>
      <c r="U100" s="166">
        <v>615</v>
      </c>
      <c r="V100" s="166">
        <v>670</v>
      </c>
      <c r="W100" s="166">
        <v>645</v>
      </c>
      <c r="X100" s="167">
        <f t="shared" si="72"/>
        <v>-3.7313432835820892E-2</v>
      </c>
      <c r="Y100" s="167">
        <f t="shared" si="73"/>
        <v>2.3065823423075479E-4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9.7602756779905782E-5</v>
      </c>
      <c r="K101" s="166">
        <v>102</v>
      </c>
      <c r="L101" s="166">
        <v>0</v>
      </c>
      <c r="M101" s="166">
        <v>243</v>
      </c>
      <c r="N101" s="166">
        <v>234</v>
      </c>
      <c r="O101" s="166">
        <v>568</v>
      </c>
      <c r="P101" s="166">
        <v>511</v>
      </c>
      <c r="Q101" s="167">
        <f t="shared" si="71"/>
        <v>-0.10035211267605637</v>
      </c>
      <c r="R101" s="167">
        <f t="shared" si="69"/>
        <v>2.2272491511609154E-4</v>
      </c>
      <c r="S101" s="166">
        <v>177</v>
      </c>
      <c r="T101" s="166">
        <v>493</v>
      </c>
      <c r="U101" s="166">
        <v>385</v>
      </c>
      <c r="V101" s="166">
        <v>598</v>
      </c>
      <c r="W101" s="166">
        <v>560</v>
      </c>
      <c r="X101" s="167">
        <f t="shared" si="72"/>
        <v>-6.3545150501672198E-2</v>
      </c>
      <c r="Y101" s="167">
        <f t="shared" si="73"/>
        <v>2.0026141266546153E-4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2.3902715946099375E-5</v>
      </c>
      <c r="K102" s="166">
        <v>90</v>
      </c>
      <c r="L102" s="166">
        <v>0</v>
      </c>
      <c r="M102" s="166">
        <v>58</v>
      </c>
      <c r="N102" s="166">
        <v>81</v>
      </c>
      <c r="O102" s="166">
        <v>149</v>
      </c>
      <c r="P102" s="166">
        <v>143</v>
      </c>
      <c r="Q102" s="167">
        <f t="shared" si="71"/>
        <v>-4.0268456375838979E-2</v>
      </c>
      <c r="R102" s="167">
        <f t="shared" si="69"/>
        <v>6.2328107361254588E-5</v>
      </c>
      <c r="S102" s="166">
        <v>113</v>
      </c>
      <c r="T102" s="166">
        <v>217</v>
      </c>
      <c r="U102" s="166">
        <v>102</v>
      </c>
      <c r="V102" s="166">
        <v>165</v>
      </c>
      <c r="W102" s="166">
        <v>155</v>
      </c>
      <c r="X102" s="167">
        <f t="shared" si="72"/>
        <v>-6.0606060606060552E-2</v>
      </c>
      <c r="Y102" s="167">
        <f t="shared" si="73"/>
        <v>5.5429498148475954E-5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14</v>
      </c>
      <c r="H103" s="166">
        <v>8</v>
      </c>
      <c r="I103" s="167">
        <f t="shared" si="70"/>
        <v>-0.4285714285714286</v>
      </c>
      <c r="J103" s="167">
        <f t="shared" si="67"/>
        <v>1.593514396406625E-5</v>
      </c>
      <c r="K103" s="166">
        <v>61</v>
      </c>
      <c r="L103" s="166">
        <v>0</v>
      </c>
      <c r="M103" s="166">
        <v>39</v>
      </c>
      <c r="N103" s="166">
        <v>155</v>
      </c>
      <c r="O103" s="166">
        <v>258</v>
      </c>
      <c r="P103" s="166">
        <v>145</v>
      </c>
      <c r="Q103" s="167">
        <f t="shared" si="71"/>
        <v>-0.43798449612403101</v>
      </c>
      <c r="R103" s="167">
        <f t="shared" si="69"/>
        <v>6.3199829142530868E-5</v>
      </c>
      <c r="S103" s="166">
        <v>64</v>
      </c>
      <c r="T103" s="166">
        <v>108</v>
      </c>
      <c r="U103" s="166">
        <v>178</v>
      </c>
      <c r="V103" s="166">
        <v>272</v>
      </c>
      <c r="W103" s="166">
        <v>153</v>
      </c>
      <c r="X103" s="167">
        <f t="shared" si="72"/>
        <v>-0.4375</v>
      </c>
      <c r="Y103" s="167">
        <f t="shared" si="73"/>
        <v>5.4714278817527881E-5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213</v>
      </c>
      <c r="F104" s="171">
        <f t="shared" si="75"/>
        <v>446</v>
      </c>
      <c r="G104" s="171">
        <f t="shared" si="75"/>
        <v>497</v>
      </c>
      <c r="H104" s="171">
        <f t="shared" si="75"/>
        <v>584</v>
      </c>
      <c r="I104" s="172">
        <f t="shared" si="70"/>
        <v>0.17505030181086512</v>
      </c>
      <c r="J104" s="172">
        <f t="shared" si="67"/>
        <v>1.1632655093768362E-3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1971</v>
      </c>
      <c r="N104" s="171">
        <f t="shared" si="76"/>
        <v>3549</v>
      </c>
      <c r="O104" s="171">
        <f t="shared" si="76"/>
        <v>4918</v>
      </c>
      <c r="P104" s="171">
        <f t="shared" si="76"/>
        <v>5137</v>
      </c>
      <c r="Q104" s="172">
        <f t="shared" si="71"/>
        <v>4.4530296868645847E-2</v>
      </c>
      <c r="R104" s="172">
        <f t="shared" si="69"/>
        <v>2.2390173952081456E-3</v>
      </c>
      <c r="S104" s="171">
        <f>S96-SUM(S97:S103)</f>
        <v>1693</v>
      </c>
      <c r="T104" s="171">
        <f>T96-SUM(T97:T103)</f>
        <v>3904</v>
      </c>
      <c r="U104" s="171">
        <f>U96-SUM(U97:U103)</f>
        <v>5038</v>
      </c>
      <c r="V104" s="171">
        <f>V96-SUM(V97:V103)</f>
        <v>5415</v>
      </c>
      <c r="W104" s="171">
        <f>W96-SUM(W97:W103)</f>
        <v>5721</v>
      </c>
      <c r="X104" s="172">
        <f t="shared" si="72"/>
        <v>5.6509695290858808E-2</v>
      </c>
      <c r="Y104" s="172">
        <f t="shared" si="73"/>
        <v>2.0458848961769738E-3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34253</v>
      </c>
      <c r="T106" s="178">
        <f>T107+T110</f>
        <v>109813</v>
      </c>
      <c r="U106" s="178">
        <f>U107+U110</f>
        <v>147358</v>
      </c>
      <c r="V106" s="178">
        <f>V107+V110</f>
        <v>139462</v>
      </c>
      <c r="W106" s="178">
        <f>W107+W110</f>
        <v>151078</v>
      </c>
      <c r="X106" s="179">
        <f>IFERROR(W106/V106-1,"-")</f>
        <v>8.3291505929930842E-2</v>
      </c>
      <c r="Y106" s="179">
        <f>W106/W$8</f>
        <v>5.4026953040486776E-2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13775</v>
      </c>
      <c r="T107" s="162">
        <v>26353</v>
      </c>
      <c r="U107" s="162">
        <v>33173</v>
      </c>
      <c r="V107" s="162">
        <v>30723</v>
      </c>
      <c r="W107" s="162">
        <v>33898</v>
      </c>
      <c r="X107" s="163">
        <f>IFERROR(W107/V107-1,"-")</f>
        <v>0.10334277251570478</v>
      </c>
      <c r="Y107" s="163">
        <f>W107/W$8</f>
        <v>1.2122252440238955E-2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308</v>
      </c>
      <c r="T108" s="166">
        <v>7430</v>
      </c>
      <c r="U108" s="166">
        <v>11643</v>
      </c>
      <c r="V108" s="166">
        <v>8822</v>
      </c>
      <c r="W108" s="166">
        <v>11579</v>
      </c>
      <c r="X108" s="167">
        <f>IFERROR(W108/V108-1,"-")</f>
        <v>0.31251416912264784</v>
      </c>
      <c r="Y108" s="167">
        <f>W108/W$8</f>
        <v>4.1407623165238914E-3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13467</v>
      </c>
      <c r="T109" s="166">
        <v>18923</v>
      </c>
      <c r="U109" s="166">
        <v>21530</v>
      </c>
      <c r="V109" s="166">
        <v>21901</v>
      </c>
      <c r="W109" s="166">
        <v>22319</v>
      </c>
      <c r="X109" s="167">
        <f>IFERROR(W109/V109-1,"-")</f>
        <v>1.9085886489201398E-2</v>
      </c>
      <c r="Y109" s="167">
        <f>W109/W$8</f>
        <v>7.9814901237150633E-3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20478</v>
      </c>
      <c r="T110" s="162">
        <v>83460</v>
      </c>
      <c r="U110" s="162">
        <v>114185</v>
      </c>
      <c r="V110" s="162">
        <v>108739</v>
      </c>
      <c r="W110" s="162">
        <v>117180</v>
      </c>
      <c r="X110" s="163">
        <f>IFERROR(W110/V110-1,"-")</f>
        <v>7.7626242654429412E-2</v>
      </c>
      <c r="Y110" s="163">
        <f>W110/W$8</f>
        <v>4.1904700600247827E-2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10709</v>
      </c>
      <c r="T111" s="166">
        <v>49565</v>
      </c>
      <c r="U111" s="166">
        <v>74713</v>
      </c>
      <c r="V111" s="166">
        <v>67869</v>
      </c>
      <c r="W111" s="166">
        <v>71210</v>
      </c>
      <c r="X111" s="167">
        <f t="shared" ref="X111:X118" si="83">IFERROR(W111/V111-1,"-")</f>
        <v>4.9227187670364936E-2</v>
      </c>
      <c r="Y111" s="167">
        <f t="shared" ref="Y111:Y118" si="84">W111/W$8</f>
        <v>2.5465384278406278E-2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1745</v>
      </c>
      <c r="T112" s="166">
        <v>3756</v>
      </c>
      <c r="U112" s="166">
        <v>4908</v>
      </c>
      <c r="V112" s="166">
        <v>4708</v>
      </c>
      <c r="W112" s="166">
        <v>5313</v>
      </c>
      <c r="X112" s="167">
        <f t="shared" si="83"/>
        <v>0.12850467289719636</v>
      </c>
      <c r="Y112" s="167">
        <f t="shared" si="84"/>
        <v>1.8999801526635661E-3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1108</v>
      </c>
      <c r="T113" s="166">
        <v>5391</v>
      </c>
      <c r="U113" s="166">
        <v>9383</v>
      </c>
      <c r="V113" s="166">
        <v>8106</v>
      </c>
      <c r="W113" s="166">
        <v>9684</v>
      </c>
      <c r="X113" s="167">
        <f t="shared" si="83"/>
        <v>0.19467061435973343</v>
      </c>
      <c r="Y113" s="167">
        <f t="shared" si="84"/>
        <v>3.463092000450588E-3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869</v>
      </c>
      <c r="T114" s="166">
        <v>3932</v>
      </c>
      <c r="U114" s="166">
        <v>3603</v>
      </c>
      <c r="V114" s="166">
        <v>3668</v>
      </c>
      <c r="W114" s="166">
        <v>4141</v>
      </c>
      <c r="X114" s="167">
        <f t="shared" si="83"/>
        <v>0.12895310796074155</v>
      </c>
      <c r="Y114" s="167">
        <f t="shared" si="84"/>
        <v>1.4808616247279931E-3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1069</v>
      </c>
      <c r="T115" s="166">
        <v>3050</v>
      </c>
      <c r="U115" s="166">
        <v>3317</v>
      </c>
      <c r="V115" s="166">
        <v>2958</v>
      </c>
      <c r="W115" s="166">
        <v>3054</v>
      </c>
      <c r="X115" s="167">
        <f t="shared" si="83"/>
        <v>3.2454361054766734E-2</v>
      </c>
      <c r="Y115" s="167">
        <f t="shared" si="84"/>
        <v>1.0921399183577134E-3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209</v>
      </c>
      <c r="T116" s="166">
        <v>474</v>
      </c>
      <c r="U116" s="166">
        <v>754</v>
      </c>
      <c r="V116" s="166">
        <v>826</v>
      </c>
      <c r="W116" s="166">
        <v>813</v>
      </c>
      <c r="X116" s="167">
        <f t="shared" si="83"/>
        <v>-1.57384987893463E-2</v>
      </c>
      <c r="Y116" s="167">
        <f t="shared" si="84"/>
        <v>2.9073665803039324E-4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638</v>
      </c>
      <c r="U117" s="166">
        <v>396</v>
      </c>
      <c r="V117" s="166">
        <v>1042</v>
      </c>
      <c r="W117" s="166">
        <v>670</v>
      </c>
      <c r="X117" s="167">
        <f t="shared" si="83"/>
        <v>-0.35700575815738966</v>
      </c>
      <c r="Y117" s="167">
        <f t="shared" si="84"/>
        <v>2.3959847586760576E-4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4243</v>
      </c>
      <c r="T118" s="171">
        <f>T110-SUM(T111:T117)</f>
        <v>16654</v>
      </c>
      <c r="U118" s="171">
        <f>U110-SUM(U111:U117)</f>
        <v>17111</v>
      </c>
      <c r="V118" s="171">
        <f>V110-SUM(V111:V117)</f>
        <v>19562</v>
      </c>
      <c r="W118" s="171">
        <f>W110-SUM(W111:W117)</f>
        <v>22295</v>
      </c>
      <c r="X118" s="172">
        <f t="shared" si="83"/>
        <v>0.13970964114098772</v>
      </c>
      <c r="Y118" s="172">
        <f t="shared" si="84"/>
        <v>7.972907491743687E-3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29796</v>
      </c>
      <c r="D120" s="178">
        <f t="shared" si="88"/>
        <v>32963</v>
      </c>
      <c r="E120" s="178">
        <f t="shared" si="88"/>
        <v>54289</v>
      </c>
      <c r="F120" s="178">
        <f t="shared" si="88"/>
        <v>63334</v>
      </c>
      <c r="G120" s="178">
        <f t="shared" si="88"/>
        <v>67902</v>
      </c>
      <c r="H120" s="178">
        <f t="shared" si="88"/>
        <v>61422</v>
      </c>
      <c r="I120" s="179">
        <f>IFERROR(H120/G120-1,"-")</f>
        <v>-9.5431651497746794E-2</v>
      </c>
      <c r="J120" s="179">
        <f t="shared" ref="J120:J132" si="89">H120/H$8</f>
        <v>0.12234605157010965</v>
      </c>
      <c r="K120" s="178">
        <f t="shared" ref="K120:P120" si="90">K121+K124</f>
        <v>29833</v>
      </c>
      <c r="L120" s="178">
        <f t="shared" si="90"/>
        <v>54163</v>
      </c>
      <c r="M120" s="178">
        <f t="shared" si="90"/>
        <v>83735</v>
      </c>
      <c r="N120" s="178">
        <f t="shared" si="90"/>
        <v>95045</v>
      </c>
      <c r="O120" s="178">
        <f t="shared" si="90"/>
        <v>94341</v>
      </c>
      <c r="P120" s="178">
        <f t="shared" si="90"/>
        <v>120181</v>
      </c>
      <c r="Q120" s="179">
        <f>IFERROR(P120/O120-1,"-")</f>
        <v>0.27390000105998458</v>
      </c>
      <c r="R120" s="179">
        <f t="shared" ref="R120:R132" si="91">P120/P$8</f>
        <v>5.2382197697782774E-2</v>
      </c>
      <c r="S120" s="178">
        <f>S121+S124</f>
        <v>59629</v>
      </c>
      <c r="T120" s="178">
        <f>T121+T124</f>
        <v>138024</v>
      </c>
      <c r="U120" s="178">
        <f>U121+U124</f>
        <v>158379</v>
      </c>
      <c r="V120" s="178">
        <f>V121+V124</f>
        <v>162243</v>
      </c>
      <c r="W120" s="178">
        <f>W121+W124</f>
        <v>181603</v>
      </c>
      <c r="X120" s="179">
        <f>IFERROR(W120/V120-1,"-")</f>
        <v>0.11932718206640658</v>
      </c>
      <c r="Y120" s="179">
        <f>W120/W$8</f>
        <v>6.4942988079081804E-2</v>
      </c>
    </row>
    <row r="121" spans="1:25" x14ac:dyDescent="0.25">
      <c r="A121" s="57"/>
      <c r="B121" s="161" t="s">
        <v>99</v>
      </c>
      <c r="C121" s="162">
        <v>13566</v>
      </c>
      <c r="D121" s="162">
        <v>17654</v>
      </c>
      <c r="E121" s="162">
        <v>31827</v>
      </c>
      <c r="F121" s="162">
        <v>40573</v>
      </c>
      <c r="G121" s="162">
        <v>46647</v>
      </c>
      <c r="H121" s="162">
        <v>39787</v>
      </c>
      <c r="I121" s="163">
        <f>IFERROR(H121/G121-1,"-")</f>
        <v>-0.14706197611850713</v>
      </c>
      <c r="J121" s="163">
        <f t="shared" si="89"/>
        <v>7.9251446612287987E-2</v>
      </c>
      <c r="K121" s="162">
        <v>17566</v>
      </c>
      <c r="L121" s="162">
        <v>40113</v>
      </c>
      <c r="M121" s="162">
        <v>52556</v>
      </c>
      <c r="N121" s="162">
        <v>56441</v>
      </c>
      <c r="O121" s="162">
        <v>54890</v>
      </c>
      <c r="P121" s="162">
        <v>76726</v>
      </c>
      <c r="Q121" s="163">
        <f>IFERROR(P121/O121-1,"-")</f>
        <v>0.39781380943705602</v>
      </c>
      <c r="R121" s="163">
        <f t="shared" si="91"/>
        <v>3.3441862695102229E-2</v>
      </c>
      <c r="S121" s="162">
        <v>31132</v>
      </c>
      <c r="T121" s="162">
        <v>84383</v>
      </c>
      <c r="U121" s="162">
        <v>97014</v>
      </c>
      <c r="V121" s="162">
        <v>101537</v>
      </c>
      <c r="W121" s="162">
        <v>116513</v>
      </c>
      <c r="X121" s="163">
        <f>IFERROR(W121/V121-1,"-")</f>
        <v>0.14749303209667408</v>
      </c>
      <c r="Y121" s="163">
        <f>W121/W$8</f>
        <v>4.1666174953376642E-2</v>
      </c>
    </row>
    <row r="122" spans="1:25" x14ac:dyDescent="0.25">
      <c r="A122" s="57"/>
      <c r="B122" s="165" t="s">
        <v>105</v>
      </c>
      <c r="C122" s="166">
        <v>6872</v>
      </c>
      <c r="D122" s="166">
        <v>8494</v>
      </c>
      <c r="E122" s="166">
        <v>18371</v>
      </c>
      <c r="F122" s="166">
        <v>18163</v>
      </c>
      <c r="G122" s="166">
        <v>27473</v>
      </c>
      <c r="H122" s="166">
        <v>24419</v>
      </c>
      <c r="I122" s="167">
        <f>IFERROR(H122/G122-1,"-")</f>
        <v>-0.11116368798456666</v>
      </c>
      <c r="J122" s="167">
        <f t="shared" si="89"/>
        <v>4.8640035057316719E-2</v>
      </c>
      <c r="K122" s="166">
        <v>8049</v>
      </c>
      <c r="L122" s="166">
        <v>21124</v>
      </c>
      <c r="M122" s="166">
        <v>25652</v>
      </c>
      <c r="N122" s="166">
        <v>25819</v>
      </c>
      <c r="O122" s="166">
        <v>21853</v>
      </c>
      <c r="P122" s="166">
        <v>37542</v>
      </c>
      <c r="Q122" s="167">
        <f>IFERROR(P122/O122-1,"-")</f>
        <v>0.71793346451288143</v>
      </c>
      <c r="R122" s="167">
        <f t="shared" si="91"/>
        <v>1.6363089556337199E-2</v>
      </c>
      <c r="S122" s="166">
        <v>14921</v>
      </c>
      <c r="T122" s="166">
        <v>44023</v>
      </c>
      <c r="U122" s="166">
        <v>43982</v>
      </c>
      <c r="V122" s="166">
        <v>49326</v>
      </c>
      <c r="W122" s="166">
        <v>61961</v>
      </c>
      <c r="X122" s="167">
        <f>IFERROR(W122/V122-1,"-")</f>
        <v>0.25615294165348912</v>
      </c>
      <c r="Y122" s="167">
        <f>W122/W$8</f>
        <v>2.2157852482436895E-2</v>
      </c>
    </row>
    <row r="123" spans="1:25" x14ac:dyDescent="0.25">
      <c r="A123" s="57"/>
      <c r="B123" s="165" t="s">
        <v>102</v>
      </c>
      <c r="C123" s="166">
        <v>6694</v>
      </c>
      <c r="D123" s="166">
        <v>9160</v>
      </c>
      <c r="E123" s="166">
        <v>13456</v>
      </c>
      <c r="F123" s="166">
        <v>22410</v>
      </c>
      <c r="G123" s="166">
        <v>19174</v>
      </c>
      <c r="H123" s="166">
        <v>15368</v>
      </c>
      <c r="I123" s="167">
        <f>IFERROR(H123/G123-1,"-")</f>
        <v>-0.19849796599561909</v>
      </c>
      <c r="J123" s="167">
        <f t="shared" si="89"/>
        <v>3.0611411554971268E-2</v>
      </c>
      <c r="K123" s="166">
        <v>9517</v>
      </c>
      <c r="L123" s="166">
        <v>18989</v>
      </c>
      <c r="M123" s="166">
        <v>26904</v>
      </c>
      <c r="N123" s="166">
        <v>30622</v>
      </c>
      <c r="O123" s="166">
        <v>33037</v>
      </c>
      <c r="P123" s="166">
        <v>39184</v>
      </c>
      <c r="Q123" s="167">
        <f>IFERROR(P123/O123-1,"-")</f>
        <v>0.18606410993734301</v>
      </c>
      <c r="R123" s="167">
        <f t="shared" si="91"/>
        <v>1.7078773138765033E-2</v>
      </c>
      <c r="S123" s="166">
        <v>16211</v>
      </c>
      <c r="T123" s="166">
        <v>40360</v>
      </c>
      <c r="U123" s="166">
        <v>53032</v>
      </c>
      <c r="V123" s="166">
        <v>52211</v>
      </c>
      <c r="W123" s="166">
        <v>54552</v>
      </c>
      <c r="X123" s="167">
        <f>IFERROR(W123/V123-1,"-")</f>
        <v>4.4837294822930085E-2</v>
      </c>
      <c r="Y123" s="167">
        <f>W123/W$8</f>
        <v>1.9508322470939744E-2</v>
      </c>
    </row>
    <row r="124" spans="1:25" x14ac:dyDescent="0.25">
      <c r="A124" s="57"/>
      <c r="B124" s="161" t="s">
        <v>109</v>
      </c>
      <c r="C124" s="162">
        <v>16230</v>
      </c>
      <c r="D124" s="162">
        <v>15309</v>
      </c>
      <c r="E124" s="162">
        <v>22462</v>
      </c>
      <c r="F124" s="162">
        <v>22761</v>
      </c>
      <c r="G124" s="162">
        <v>21255</v>
      </c>
      <c r="H124" s="162">
        <v>21635</v>
      </c>
      <c r="I124" s="163">
        <f>IFERROR(H124/G124-1,"-")</f>
        <v>1.7878146318513366E-2</v>
      </c>
      <c r="J124" s="163">
        <f t="shared" si="89"/>
        <v>4.3094604957821664E-2</v>
      </c>
      <c r="K124" s="162">
        <v>12267</v>
      </c>
      <c r="L124" s="162">
        <v>14050</v>
      </c>
      <c r="M124" s="162">
        <v>31179</v>
      </c>
      <c r="N124" s="162">
        <v>38604</v>
      </c>
      <c r="O124" s="162">
        <v>39451</v>
      </c>
      <c r="P124" s="162">
        <v>43455</v>
      </c>
      <c r="Q124" s="163">
        <f>IFERROR(P124/O124-1,"-")</f>
        <v>0.10149299130567035</v>
      </c>
      <c r="R124" s="163">
        <f t="shared" si="91"/>
        <v>1.8940335002680546E-2</v>
      </c>
      <c r="S124" s="162">
        <v>28497</v>
      </c>
      <c r="T124" s="162">
        <v>53641</v>
      </c>
      <c r="U124" s="162">
        <v>61365</v>
      </c>
      <c r="V124" s="162">
        <v>60706</v>
      </c>
      <c r="W124" s="162">
        <v>65090</v>
      </c>
      <c r="X124" s="163">
        <f>IFERROR(W124/V124-1,"-")</f>
        <v>7.2216914308305569E-2</v>
      </c>
      <c r="Y124" s="163">
        <f>W124/W$8</f>
        <v>2.3276813125705162E-2</v>
      </c>
    </row>
    <row r="125" spans="1:25" s="57" customFormat="1" x14ac:dyDescent="0.25">
      <c r="B125" s="165" t="s">
        <v>112</v>
      </c>
      <c r="C125" s="166">
        <v>1047</v>
      </c>
      <c r="D125" s="166">
        <v>201</v>
      </c>
      <c r="E125" s="166">
        <v>1387</v>
      </c>
      <c r="F125" s="166">
        <v>2385</v>
      </c>
      <c r="G125" s="166">
        <v>1638</v>
      </c>
      <c r="H125" s="166">
        <v>1607</v>
      </c>
      <c r="I125" s="167">
        <f t="shared" ref="I125:I132" si="92">IFERROR(H125/G125-1,"-")</f>
        <v>-1.8925518925518969E-2</v>
      </c>
      <c r="J125" s="167">
        <f t="shared" si="89"/>
        <v>3.2009720437818079E-3</v>
      </c>
      <c r="K125" s="166">
        <v>1867</v>
      </c>
      <c r="L125" s="166">
        <v>838</v>
      </c>
      <c r="M125" s="166">
        <v>4234</v>
      </c>
      <c r="N125" s="166">
        <v>5788</v>
      </c>
      <c r="O125" s="166">
        <v>5537</v>
      </c>
      <c r="P125" s="166">
        <v>5147</v>
      </c>
      <c r="Q125" s="167">
        <f t="shared" ref="Q125:Q132" si="93">IFERROR(P125/O125-1,"-")</f>
        <v>-7.0435253747516691E-2</v>
      </c>
      <c r="R125" s="167">
        <f t="shared" si="91"/>
        <v>2.2433760041145269E-3</v>
      </c>
      <c r="S125" s="166">
        <v>2914</v>
      </c>
      <c r="T125" s="166">
        <v>5621</v>
      </c>
      <c r="U125" s="166">
        <v>8173</v>
      </c>
      <c r="V125" s="166">
        <v>7175</v>
      </c>
      <c r="W125" s="166">
        <v>6754</v>
      </c>
      <c r="X125" s="167">
        <f t="shared" ref="X125:X132" si="94">IFERROR(W125/V125-1,"-")</f>
        <v>-5.8675958188153299E-2</v>
      </c>
      <c r="Y125" s="167">
        <f t="shared" ref="Y125:Y132" si="95">W125/W$8</f>
        <v>2.4152956806116556E-3</v>
      </c>
    </row>
    <row r="126" spans="1:25" s="57" customFormat="1" x14ac:dyDescent="0.25">
      <c r="B126" s="165" t="s">
        <v>115</v>
      </c>
      <c r="C126" s="166">
        <v>1259</v>
      </c>
      <c r="D126" s="166">
        <v>1197</v>
      </c>
      <c r="E126" s="166">
        <v>1791</v>
      </c>
      <c r="F126" s="166">
        <v>3059</v>
      </c>
      <c r="G126" s="166">
        <v>3073</v>
      </c>
      <c r="H126" s="166">
        <v>2875</v>
      </c>
      <c r="I126" s="167">
        <f t="shared" si="92"/>
        <v>-6.4432150992515425E-2</v>
      </c>
      <c r="J126" s="167">
        <f t="shared" si="89"/>
        <v>5.7266923620863091E-3</v>
      </c>
      <c r="K126" s="166">
        <v>1804</v>
      </c>
      <c r="L126" s="166">
        <v>1785</v>
      </c>
      <c r="M126" s="166">
        <v>3870</v>
      </c>
      <c r="N126" s="166">
        <v>5611</v>
      </c>
      <c r="O126" s="166">
        <v>5222</v>
      </c>
      <c r="P126" s="166">
        <v>6119</v>
      </c>
      <c r="Q126" s="167">
        <f t="shared" si="93"/>
        <v>0.17177326694752959</v>
      </c>
      <c r="R126" s="167">
        <f t="shared" si="91"/>
        <v>2.6670327898148027E-3</v>
      </c>
      <c r="S126" s="166">
        <v>3063</v>
      </c>
      <c r="T126" s="166">
        <v>5661</v>
      </c>
      <c r="U126" s="166">
        <v>8670</v>
      </c>
      <c r="V126" s="166">
        <v>8295</v>
      </c>
      <c r="W126" s="166">
        <v>8994</v>
      </c>
      <c r="X126" s="167">
        <f t="shared" si="94"/>
        <v>8.4267631103074114E-2</v>
      </c>
      <c r="Y126" s="167">
        <f t="shared" si="95"/>
        <v>3.2163413312735019E-3</v>
      </c>
    </row>
    <row r="127" spans="1:25" x14ac:dyDescent="0.25">
      <c r="A127" s="57"/>
      <c r="B127" s="165" t="s">
        <v>118</v>
      </c>
      <c r="C127" s="166">
        <v>959</v>
      </c>
      <c r="D127" s="166">
        <v>1246</v>
      </c>
      <c r="E127" s="166">
        <v>1586</v>
      </c>
      <c r="F127" s="166">
        <v>1930</v>
      </c>
      <c r="G127" s="166">
        <v>1774</v>
      </c>
      <c r="H127" s="166">
        <v>1871</v>
      </c>
      <c r="I127" s="167">
        <f t="shared" si="92"/>
        <v>5.467869222096966E-2</v>
      </c>
      <c r="J127" s="167">
        <f t="shared" si="89"/>
        <v>3.7268317945959944E-3</v>
      </c>
      <c r="K127" s="166">
        <v>1162</v>
      </c>
      <c r="L127" s="166">
        <v>3084</v>
      </c>
      <c r="M127" s="166">
        <v>3734</v>
      </c>
      <c r="N127" s="166">
        <v>3843</v>
      </c>
      <c r="O127" s="166">
        <v>3870</v>
      </c>
      <c r="P127" s="166">
        <v>4200</v>
      </c>
      <c r="Q127" s="167">
        <f t="shared" si="93"/>
        <v>8.5271317829457294E-2</v>
      </c>
      <c r="R127" s="167">
        <f t="shared" si="91"/>
        <v>1.8306157406802045E-3</v>
      </c>
      <c r="S127" s="166">
        <v>2121</v>
      </c>
      <c r="T127" s="166">
        <v>5320</v>
      </c>
      <c r="U127" s="166">
        <v>5773</v>
      </c>
      <c r="V127" s="166">
        <v>5644</v>
      </c>
      <c r="W127" s="166">
        <v>6071</v>
      </c>
      <c r="X127" s="167">
        <f t="shared" si="94"/>
        <v>7.5655563430191419E-2</v>
      </c>
      <c r="Y127" s="167">
        <f t="shared" si="95"/>
        <v>2.1710482790928873E-3</v>
      </c>
    </row>
    <row r="128" spans="1:25" x14ac:dyDescent="0.25">
      <c r="A128" s="57"/>
      <c r="B128" s="165" t="s">
        <v>125</v>
      </c>
      <c r="C128" s="166">
        <v>289</v>
      </c>
      <c r="D128" s="166">
        <v>161</v>
      </c>
      <c r="E128" s="166">
        <v>547</v>
      </c>
      <c r="F128" s="166">
        <v>476</v>
      </c>
      <c r="G128" s="166">
        <v>402</v>
      </c>
      <c r="H128" s="166">
        <v>536</v>
      </c>
      <c r="I128" s="167">
        <f t="shared" si="92"/>
        <v>0.33333333333333326</v>
      </c>
      <c r="J128" s="167">
        <f t="shared" si="89"/>
        <v>1.0676546455924388E-3</v>
      </c>
      <c r="K128" s="166">
        <v>286</v>
      </c>
      <c r="L128" s="166">
        <v>383</v>
      </c>
      <c r="M128" s="166">
        <v>1097</v>
      </c>
      <c r="N128" s="166">
        <v>1274</v>
      </c>
      <c r="O128" s="166">
        <v>1186</v>
      </c>
      <c r="P128" s="166">
        <v>1171</v>
      </c>
      <c r="Q128" s="167">
        <f t="shared" si="93"/>
        <v>-1.2647554806070826E-2</v>
      </c>
      <c r="R128" s="167">
        <f t="shared" si="91"/>
        <v>5.103931029372665E-4</v>
      </c>
      <c r="S128" s="166">
        <v>575</v>
      </c>
      <c r="T128" s="166">
        <v>1644</v>
      </c>
      <c r="U128" s="166">
        <v>1750</v>
      </c>
      <c r="V128" s="166">
        <v>1588</v>
      </c>
      <c r="W128" s="166">
        <v>1707</v>
      </c>
      <c r="X128" s="167">
        <f t="shared" si="94"/>
        <v>7.4937027707808523E-2</v>
      </c>
      <c r="Y128" s="167">
        <f t="shared" si="95"/>
        <v>6.1043969896418357E-4</v>
      </c>
    </row>
    <row r="129" spans="1:25" x14ac:dyDescent="0.25">
      <c r="A129" s="57"/>
      <c r="B129" s="165" t="s">
        <v>121</v>
      </c>
      <c r="C129" s="166">
        <v>202</v>
      </c>
      <c r="D129" s="166">
        <v>118</v>
      </c>
      <c r="E129" s="166">
        <v>402</v>
      </c>
      <c r="F129" s="166">
        <v>358</v>
      </c>
      <c r="G129" s="166">
        <v>366</v>
      </c>
      <c r="H129" s="166">
        <v>344</v>
      </c>
      <c r="I129" s="167">
        <f t="shared" si="92"/>
        <v>-6.0109289617486295E-2</v>
      </c>
      <c r="J129" s="167">
        <f t="shared" si="89"/>
        <v>6.8521119045484875E-4</v>
      </c>
      <c r="K129" s="166">
        <v>302</v>
      </c>
      <c r="L129" s="166">
        <v>373</v>
      </c>
      <c r="M129" s="166">
        <v>764</v>
      </c>
      <c r="N129" s="166">
        <v>836</v>
      </c>
      <c r="O129" s="166">
        <v>882</v>
      </c>
      <c r="P129" s="166">
        <v>1228</v>
      </c>
      <c r="Q129" s="167">
        <f t="shared" si="93"/>
        <v>0.39229024943310664</v>
      </c>
      <c r="R129" s="167">
        <f t="shared" si="91"/>
        <v>5.352371737036407E-4</v>
      </c>
      <c r="S129" s="166">
        <v>504</v>
      </c>
      <c r="T129" s="166">
        <v>1166</v>
      </c>
      <c r="U129" s="166">
        <v>1194</v>
      </c>
      <c r="V129" s="166">
        <v>1248</v>
      </c>
      <c r="W129" s="166">
        <v>1572</v>
      </c>
      <c r="X129" s="167">
        <f t="shared" si="94"/>
        <v>0.25961538461538458</v>
      </c>
      <c r="Y129" s="167">
        <f t="shared" si="95"/>
        <v>5.6216239412518838E-4</v>
      </c>
    </row>
    <row r="130" spans="1:25" x14ac:dyDescent="0.25">
      <c r="A130" s="57"/>
      <c r="B130" s="165" t="s">
        <v>130</v>
      </c>
      <c r="C130" s="166">
        <v>174</v>
      </c>
      <c r="D130" s="166">
        <v>24</v>
      </c>
      <c r="E130" s="166">
        <v>163</v>
      </c>
      <c r="F130" s="166">
        <v>160</v>
      </c>
      <c r="G130" s="166">
        <v>169</v>
      </c>
      <c r="H130" s="166">
        <v>195</v>
      </c>
      <c r="I130" s="167">
        <f t="shared" si="92"/>
        <v>0.15384615384615374</v>
      </c>
      <c r="J130" s="167">
        <f t="shared" si="89"/>
        <v>3.8841913412411485E-4</v>
      </c>
      <c r="K130" s="166">
        <v>463</v>
      </c>
      <c r="L130" s="166">
        <v>57</v>
      </c>
      <c r="M130" s="166">
        <v>460</v>
      </c>
      <c r="N130" s="166">
        <v>673</v>
      </c>
      <c r="O130" s="166">
        <v>753</v>
      </c>
      <c r="P130" s="166">
        <v>534</v>
      </c>
      <c r="Q130" s="167">
        <f t="shared" si="93"/>
        <v>-0.29083665338645415</v>
      </c>
      <c r="R130" s="167">
        <f t="shared" si="91"/>
        <v>2.3274971560076886E-4</v>
      </c>
      <c r="S130" s="166">
        <v>637</v>
      </c>
      <c r="T130" s="166">
        <v>623</v>
      </c>
      <c r="U130" s="166">
        <v>833</v>
      </c>
      <c r="V130" s="166">
        <v>922</v>
      </c>
      <c r="W130" s="166">
        <v>729</v>
      </c>
      <c r="X130" s="167">
        <f t="shared" si="94"/>
        <v>-0.20932754880694138</v>
      </c>
      <c r="Y130" s="167">
        <f t="shared" si="95"/>
        <v>2.60697446130574E-4</v>
      </c>
    </row>
    <row r="131" spans="1:25" x14ac:dyDescent="0.25">
      <c r="A131" s="57"/>
      <c r="B131" s="165" t="s">
        <v>133</v>
      </c>
      <c r="C131" s="166">
        <v>153</v>
      </c>
      <c r="D131" s="166">
        <v>74</v>
      </c>
      <c r="E131" s="166">
        <v>144</v>
      </c>
      <c r="F131" s="166">
        <v>266</v>
      </c>
      <c r="G131" s="166">
        <v>187</v>
      </c>
      <c r="H131" s="166">
        <v>200</v>
      </c>
      <c r="I131" s="167">
        <f t="shared" si="92"/>
        <v>6.9518716577540163E-2</v>
      </c>
      <c r="J131" s="167">
        <f t="shared" si="89"/>
        <v>3.9837859910165626E-4</v>
      </c>
      <c r="K131" s="166">
        <v>832</v>
      </c>
      <c r="L131" s="166">
        <v>120</v>
      </c>
      <c r="M131" s="166">
        <v>927</v>
      </c>
      <c r="N131" s="166">
        <v>1261</v>
      </c>
      <c r="O131" s="166">
        <v>1216</v>
      </c>
      <c r="P131" s="166">
        <v>1232</v>
      </c>
      <c r="Q131" s="167">
        <f t="shared" si="93"/>
        <v>1.3157894736842035E-2</v>
      </c>
      <c r="R131" s="167">
        <f t="shared" si="91"/>
        <v>5.3698061726619329E-4</v>
      </c>
      <c r="S131" s="166">
        <v>985</v>
      </c>
      <c r="T131" s="166">
        <v>1071</v>
      </c>
      <c r="U131" s="166">
        <v>1527</v>
      </c>
      <c r="V131" s="166">
        <v>1403</v>
      </c>
      <c r="W131" s="166">
        <v>1432</v>
      </c>
      <c r="X131" s="167">
        <f t="shared" si="94"/>
        <v>2.0669992872416332E-2</v>
      </c>
      <c r="Y131" s="167">
        <f t="shared" si="95"/>
        <v>5.1209704095882302E-4</v>
      </c>
    </row>
    <row r="132" spans="1:25" x14ac:dyDescent="0.25">
      <c r="A132" s="57"/>
      <c r="B132" s="170" t="s">
        <v>147</v>
      </c>
      <c r="C132" s="171">
        <f t="shared" ref="C132" si="96">C124-SUM(C125:C131)</f>
        <v>12147</v>
      </c>
      <c r="D132" s="171">
        <f t="shared" ref="D132:H132" si="97">D124-SUM(D125:D131)</f>
        <v>12288</v>
      </c>
      <c r="E132" s="171">
        <f t="shared" si="97"/>
        <v>16442</v>
      </c>
      <c r="F132" s="171">
        <f t="shared" si="97"/>
        <v>14127</v>
      </c>
      <c r="G132" s="171">
        <f t="shared" si="97"/>
        <v>13646</v>
      </c>
      <c r="H132" s="171">
        <f t="shared" si="97"/>
        <v>14007</v>
      </c>
      <c r="I132" s="172">
        <f t="shared" si="92"/>
        <v>2.6454638721969737E-2</v>
      </c>
      <c r="J132" s="172">
        <f t="shared" si="89"/>
        <v>2.7900445188084495E-2</v>
      </c>
      <c r="K132" s="171">
        <f t="shared" ref="K132:P132" si="98">K124-SUM(K125:K131)</f>
        <v>5551</v>
      </c>
      <c r="L132" s="171">
        <f t="shared" si="98"/>
        <v>7410</v>
      </c>
      <c r="M132" s="171">
        <f t="shared" si="98"/>
        <v>16093</v>
      </c>
      <c r="N132" s="171">
        <f t="shared" si="98"/>
        <v>19318</v>
      </c>
      <c r="O132" s="171">
        <f t="shared" si="98"/>
        <v>20785</v>
      </c>
      <c r="P132" s="171">
        <f t="shared" si="98"/>
        <v>23824</v>
      </c>
      <c r="Q132" s="172">
        <f t="shared" si="93"/>
        <v>0.14621121000721682</v>
      </c>
      <c r="R132" s="172">
        <f t="shared" si="91"/>
        <v>1.0383949858563141E-2</v>
      </c>
      <c r="S132" s="171">
        <f>S124-SUM(S125:S131)</f>
        <v>17698</v>
      </c>
      <c r="T132" s="171">
        <f>T124-SUM(T125:T131)</f>
        <v>32535</v>
      </c>
      <c r="U132" s="171">
        <f>U124-SUM(U125:U131)</f>
        <v>33445</v>
      </c>
      <c r="V132" s="171">
        <f>V124-SUM(V125:V131)</f>
        <v>34431</v>
      </c>
      <c r="W132" s="171">
        <f>W124-SUM(W125:W131)</f>
        <v>37831</v>
      </c>
      <c r="X132" s="172">
        <f t="shared" si="94"/>
        <v>9.8748221079840937E-2</v>
      </c>
      <c r="Y132" s="172">
        <f t="shared" si="95"/>
        <v>1.3528731254548348E-2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9862</v>
      </c>
      <c r="D134" s="178">
        <f t="shared" si="99"/>
        <v>8652</v>
      </c>
      <c r="E134" s="178">
        <f t="shared" si="99"/>
        <v>33035</v>
      </c>
      <c r="F134" s="178">
        <f t="shared" si="99"/>
        <v>31977</v>
      </c>
      <c r="G134" s="178">
        <f t="shared" si="99"/>
        <v>35791</v>
      </c>
      <c r="H134" s="178">
        <f t="shared" si="99"/>
        <v>34465</v>
      </c>
      <c r="I134" s="179">
        <f>IFERROR(H134/G134-1,"-")</f>
        <v>-3.7048419993853221E-2</v>
      </c>
      <c r="J134" s="179">
        <f t="shared" ref="J134:J146" si="100">H134/H$8</f>
        <v>6.8650592090192919E-2</v>
      </c>
      <c r="K134" s="178">
        <f t="shared" ref="K134:P134" si="101">K135+K138</f>
        <v>40956</v>
      </c>
      <c r="L134" s="178">
        <f t="shared" si="101"/>
        <v>15474</v>
      </c>
      <c r="M134" s="178">
        <f t="shared" si="101"/>
        <v>107322</v>
      </c>
      <c r="N134" s="178">
        <f t="shared" si="101"/>
        <v>118864</v>
      </c>
      <c r="O134" s="178">
        <f t="shared" si="101"/>
        <v>123267</v>
      </c>
      <c r="P134" s="178">
        <f t="shared" si="101"/>
        <v>118450</v>
      </c>
      <c r="Q134" s="179">
        <f>IFERROR(P134/O134-1,"-")</f>
        <v>-3.9077774262373577E-2</v>
      </c>
      <c r="R134" s="179">
        <f t="shared" ref="R134:R146" si="102">P134/P$8</f>
        <v>5.1627722496088151E-2</v>
      </c>
      <c r="S134" s="178">
        <f>S135+S138</f>
        <v>50818</v>
      </c>
      <c r="T134" s="178">
        <f>T135+T138</f>
        <v>140357</v>
      </c>
      <c r="U134" s="178">
        <f>U135+U138</f>
        <v>150841</v>
      </c>
      <c r="V134" s="178">
        <f>V135+V138</f>
        <v>159058</v>
      </c>
      <c r="W134" s="178">
        <f>W135+W138</f>
        <v>152915</v>
      </c>
      <c r="X134" s="179">
        <f>IFERROR(W134/V134-1,"-")</f>
        <v>-3.8621131914144513E-2</v>
      </c>
      <c r="Y134" s="179">
        <f>W134/W$8</f>
        <v>5.4683881995962587E-2</v>
      </c>
    </row>
    <row r="135" spans="1:25" x14ac:dyDescent="0.25">
      <c r="A135" s="57"/>
      <c r="B135" s="161" t="s">
        <v>99</v>
      </c>
      <c r="C135" s="162">
        <v>2454</v>
      </c>
      <c r="D135" s="162">
        <v>3553</v>
      </c>
      <c r="E135" s="162">
        <v>3911</v>
      </c>
      <c r="F135" s="162">
        <v>5095</v>
      </c>
      <c r="G135" s="162">
        <v>5493</v>
      </c>
      <c r="H135" s="162">
        <v>2273</v>
      </c>
      <c r="I135" s="163">
        <f>IFERROR(H135/G135-1,"-")</f>
        <v>-0.58620061896959763</v>
      </c>
      <c r="J135" s="163">
        <f t="shared" si="100"/>
        <v>4.5275727787903236E-3</v>
      </c>
      <c r="K135" s="162">
        <v>6197</v>
      </c>
      <c r="L135" s="162">
        <v>7032</v>
      </c>
      <c r="M135" s="162">
        <v>11345</v>
      </c>
      <c r="N135" s="162">
        <v>11589</v>
      </c>
      <c r="O135" s="162">
        <v>9045</v>
      </c>
      <c r="P135" s="162">
        <v>12021</v>
      </c>
      <c r="Q135" s="163">
        <f>IFERROR(P135/O135-1,"-")</f>
        <v>0.32902155887230511</v>
      </c>
      <c r="R135" s="163">
        <f t="shared" si="102"/>
        <v>5.2394837663611278E-3</v>
      </c>
      <c r="S135" s="162">
        <v>8651</v>
      </c>
      <c r="T135" s="162">
        <v>15256</v>
      </c>
      <c r="U135" s="162">
        <v>16684</v>
      </c>
      <c r="V135" s="162">
        <v>14538</v>
      </c>
      <c r="W135" s="162">
        <v>14294</v>
      </c>
      <c r="X135" s="163">
        <f>IFERROR(W135/V135-1,"-")</f>
        <v>-1.6783601595817821E-2</v>
      </c>
      <c r="Y135" s="163">
        <f>W135/W$8</f>
        <v>5.1116725582859056E-3</v>
      </c>
    </row>
    <row r="136" spans="1:25" x14ac:dyDescent="0.25">
      <c r="A136" s="57"/>
      <c r="B136" s="165" t="s">
        <v>105</v>
      </c>
      <c r="C136" s="166">
        <v>2454</v>
      </c>
      <c r="D136" s="166">
        <v>3553</v>
      </c>
      <c r="E136" s="166">
        <v>3840</v>
      </c>
      <c r="F136" s="166">
        <v>5095</v>
      </c>
      <c r="G136" s="166">
        <v>5493</v>
      </c>
      <c r="H136" s="166">
        <v>2273</v>
      </c>
      <c r="I136" s="167">
        <f>IFERROR(H136/G136-1,"-")</f>
        <v>-0.58620061896959763</v>
      </c>
      <c r="J136" s="167">
        <f t="shared" si="100"/>
        <v>4.5275727787903236E-3</v>
      </c>
      <c r="K136" s="166">
        <v>3528</v>
      </c>
      <c r="L136" s="166">
        <v>3473</v>
      </c>
      <c r="M136" s="166">
        <v>6767</v>
      </c>
      <c r="N136" s="166">
        <v>5591</v>
      </c>
      <c r="O136" s="166">
        <v>3736</v>
      </c>
      <c r="P136" s="166">
        <v>6063</v>
      </c>
      <c r="Q136" s="167">
        <f>IFERROR(P136/O136-1,"-")</f>
        <v>0.62285867237687365</v>
      </c>
      <c r="R136" s="167">
        <f t="shared" si="102"/>
        <v>2.6426245799390665E-3</v>
      </c>
      <c r="S136" s="166">
        <v>5982</v>
      </c>
      <c r="T136" s="166">
        <v>10607</v>
      </c>
      <c r="U136" s="166">
        <v>10686</v>
      </c>
      <c r="V136" s="166">
        <v>9229</v>
      </c>
      <c r="W136" s="166">
        <v>8336</v>
      </c>
      <c r="X136" s="167">
        <f>IFERROR(W136/V136-1,"-")</f>
        <v>-9.6760212374038312E-2</v>
      </c>
      <c r="Y136" s="167">
        <f>W136/W$8</f>
        <v>2.9810341713915845E-3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3559</v>
      </c>
      <c r="M137" s="166">
        <v>4578</v>
      </c>
      <c r="N137" s="166">
        <v>5998</v>
      </c>
      <c r="O137" s="166">
        <v>5309</v>
      </c>
      <c r="P137" s="166">
        <v>5958</v>
      </c>
      <c r="Q137" s="167">
        <f>IFERROR(P137/O137-1,"-")</f>
        <v>0.12224524392540959</v>
      </c>
      <c r="R137" s="167">
        <f t="shared" si="102"/>
        <v>2.5968591864220614E-3</v>
      </c>
      <c r="S137" s="166">
        <v>2669</v>
      </c>
      <c r="T137" s="166">
        <v>4649</v>
      </c>
      <c r="U137" s="166">
        <v>5998</v>
      </c>
      <c r="V137" s="166">
        <v>5309</v>
      </c>
      <c r="W137" s="166">
        <v>5958</v>
      </c>
      <c r="X137" s="167">
        <f>IFERROR(W137/V137-1,"-")</f>
        <v>0.12224524392540959</v>
      </c>
      <c r="Y137" s="167">
        <f>W137/W$8</f>
        <v>2.1306383868943211E-3</v>
      </c>
    </row>
    <row r="138" spans="1:25" x14ac:dyDescent="0.25">
      <c r="A138" s="57"/>
      <c r="B138" s="161" t="s">
        <v>109</v>
      </c>
      <c r="C138" s="162">
        <v>7408</v>
      </c>
      <c r="D138" s="162">
        <v>5099</v>
      </c>
      <c r="E138" s="162">
        <v>29124</v>
      </c>
      <c r="F138" s="162">
        <v>26882</v>
      </c>
      <c r="G138" s="162">
        <v>30298</v>
      </c>
      <c r="H138" s="162">
        <v>32192</v>
      </c>
      <c r="I138" s="163">
        <f>IFERROR(H138/G138-1,"-")</f>
        <v>6.2512377054591006E-2</v>
      </c>
      <c r="J138" s="163">
        <f t="shared" si="100"/>
        <v>6.4123019311402588E-2</v>
      </c>
      <c r="K138" s="162">
        <v>34759</v>
      </c>
      <c r="L138" s="162">
        <v>8442</v>
      </c>
      <c r="M138" s="162">
        <v>95977</v>
      </c>
      <c r="N138" s="162">
        <v>107275</v>
      </c>
      <c r="O138" s="162">
        <v>114222</v>
      </c>
      <c r="P138" s="162">
        <v>106429</v>
      </c>
      <c r="Q138" s="163">
        <f>IFERROR(P138/O138-1,"-")</f>
        <v>-6.8226786433436604E-2</v>
      </c>
      <c r="R138" s="163">
        <f t="shared" si="102"/>
        <v>4.638823872972702E-2</v>
      </c>
      <c r="S138" s="162">
        <v>42167</v>
      </c>
      <c r="T138" s="162">
        <v>125101</v>
      </c>
      <c r="U138" s="162">
        <v>134157</v>
      </c>
      <c r="V138" s="162">
        <v>144520</v>
      </c>
      <c r="W138" s="162">
        <v>138621</v>
      </c>
      <c r="X138" s="163">
        <f>IFERROR(W138/V138-1,"-")</f>
        <v>-4.08178798782175E-2</v>
      </c>
      <c r="Y138" s="163">
        <f>W138/W$8</f>
        <v>4.9572209437676679E-2</v>
      </c>
    </row>
    <row r="139" spans="1:25" s="57" customFormat="1" x14ac:dyDescent="0.25">
      <c r="B139" s="165" t="s">
        <v>112</v>
      </c>
      <c r="C139" s="166">
        <v>3361</v>
      </c>
      <c r="D139" s="166">
        <v>2156</v>
      </c>
      <c r="E139" s="166">
        <v>14464</v>
      </c>
      <c r="F139" s="166">
        <v>13806</v>
      </c>
      <c r="G139" s="166">
        <v>17363</v>
      </c>
      <c r="H139" s="166">
        <v>18418</v>
      </c>
      <c r="I139" s="167">
        <f t="shared" ref="I139:I146" si="103">IFERROR(H139/G139-1,"-")</f>
        <v>6.076138916085938E-2</v>
      </c>
      <c r="J139" s="167">
        <f t="shared" si="100"/>
        <v>3.6686685191271523E-2</v>
      </c>
      <c r="K139" s="166">
        <v>12472</v>
      </c>
      <c r="L139" s="166">
        <v>841</v>
      </c>
      <c r="M139" s="166">
        <v>39714</v>
      </c>
      <c r="N139" s="166">
        <v>43960</v>
      </c>
      <c r="O139" s="166">
        <v>47643</v>
      </c>
      <c r="P139" s="166">
        <v>46255</v>
      </c>
      <c r="Q139" s="167">
        <f t="shared" ref="Q139:Q146" si="104">IFERROR(P139/O139-1,"-")</f>
        <v>-2.9133345926998677E-2</v>
      </c>
      <c r="R139" s="167">
        <f t="shared" si="102"/>
        <v>2.0160745496467347E-2</v>
      </c>
      <c r="S139" s="166">
        <v>15833</v>
      </c>
      <c r="T139" s="166">
        <v>54178</v>
      </c>
      <c r="U139" s="166">
        <v>57766</v>
      </c>
      <c r="V139" s="166">
        <v>65006</v>
      </c>
      <c r="W139" s="166">
        <v>64673</v>
      </c>
      <c r="X139" s="167">
        <f t="shared" ref="X139:X146" si="105">IFERROR(W139/V139-1,"-")</f>
        <v>-5.1226040673169049E-3</v>
      </c>
      <c r="Y139" s="167">
        <f t="shared" ref="Y139:Y146" si="106">W139/W$8</f>
        <v>2.3127689895202488E-2</v>
      </c>
    </row>
    <row r="140" spans="1:25" s="57" customFormat="1" x14ac:dyDescent="0.25">
      <c r="B140" s="165" t="s">
        <v>115</v>
      </c>
      <c r="C140" s="166">
        <v>1257</v>
      </c>
      <c r="D140" s="166">
        <v>508</v>
      </c>
      <c r="E140" s="166">
        <v>861</v>
      </c>
      <c r="F140" s="166">
        <v>1273</v>
      </c>
      <c r="G140" s="166">
        <v>1115</v>
      </c>
      <c r="H140" s="166">
        <v>1262</v>
      </c>
      <c r="I140" s="167">
        <f t="shared" si="103"/>
        <v>0.13183856502242142</v>
      </c>
      <c r="J140" s="167">
        <f t="shared" si="100"/>
        <v>2.5137689603314511E-3</v>
      </c>
      <c r="K140" s="166">
        <v>2280</v>
      </c>
      <c r="L140" s="166">
        <v>911</v>
      </c>
      <c r="M140" s="166">
        <v>6938</v>
      </c>
      <c r="N140" s="166">
        <v>10323</v>
      </c>
      <c r="O140" s="166">
        <v>11255</v>
      </c>
      <c r="P140" s="166">
        <v>10499</v>
      </c>
      <c r="Q140" s="167">
        <f t="shared" si="104"/>
        <v>-6.7170146601510439E-2</v>
      </c>
      <c r="R140" s="167">
        <f t="shared" si="102"/>
        <v>4.5761034908098734E-3</v>
      </c>
      <c r="S140" s="166">
        <v>3537</v>
      </c>
      <c r="T140" s="166">
        <v>7799</v>
      </c>
      <c r="U140" s="166">
        <v>11596</v>
      </c>
      <c r="V140" s="166">
        <v>12370</v>
      </c>
      <c r="W140" s="166">
        <v>11761</v>
      </c>
      <c r="X140" s="167">
        <f t="shared" si="105"/>
        <v>-4.9232012934518954E-2</v>
      </c>
      <c r="Y140" s="167">
        <f t="shared" si="106"/>
        <v>4.2058472756401656E-3</v>
      </c>
    </row>
    <row r="141" spans="1:25" x14ac:dyDescent="0.25">
      <c r="A141" s="57"/>
      <c r="B141" s="165" t="s">
        <v>118</v>
      </c>
      <c r="C141" s="166">
        <v>147</v>
      </c>
      <c r="D141" s="166">
        <v>300</v>
      </c>
      <c r="E141" s="166">
        <v>4432</v>
      </c>
      <c r="F141" s="166">
        <v>3314</v>
      </c>
      <c r="G141" s="166">
        <v>3497</v>
      </c>
      <c r="H141" s="166">
        <v>3420</v>
      </c>
      <c r="I141" s="167">
        <f t="shared" si="103"/>
        <v>-2.201887331998853E-2</v>
      </c>
      <c r="J141" s="167">
        <f t="shared" si="100"/>
        <v>6.8122740446383218E-3</v>
      </c>
      <c r="K141" s="166">
        <v>3786</v>
      </c>
      <c r="L141" s="166">
        <v>2153</v>
      </c>
      <c r="M141" s="166">
        <v>11843</v>
      </c>
      <c r="N141" s="166">
        <v>10906</v>
      </c>
      <c r="O141" s="166">
        <v>11213</v>
      </c>
      <c r="P141" s="166">
        <v>9386</v>
      </c>
      <c r="Q141" s="167">
        <f t="shared" si="104"/>
        <v>-0.16293587799875142</v>
      </c>
      <c r="R141" s="167">
        <f t="shared" si="102"/>
        <v>4.090990319529619E-3</v>
      </c>
      <c r="S141" s="166">
        <v>3933</v>
      </c>
      <c r="T141" s="166">
        <v>16275</v>
      </c>
      <c r="U141" s="166">
        <v>14220</v>
      </c>
      <c r="V141" s="166">
        <v>14710</v>
      </c>
      <c r="W141" s="166">
        <v>12806</v>
      </c>
      <c r="X141" s="167">
        <f t="shared" si="105"/>
        <v>-0.12943575798776341</v>
      </c>
      <c r="Y141" s="167">
        <f t="shared" si="106"/>
        <v>4.5795493760605365E-3</v>
      </c>
    </row>
    <row r="142" spans="1:25" x14ac:dyDescent="0.25">
      <c r="A142" s="57"/>
      <c r="B142" s="165" t="s">
        <v>125</v>
      </c>
      <c r="C142" s="166">
        <v>113</v>
      </c>
      <c r="D142" s="166">
        <v>109</v>
      </c>
      <c r="E142" s="166">
        <v>3207</v>
      </c>
      <c r="F142" s="166">
        <v>2199</v>
      </c>
      <c r="G142" s="166">
        <v>1280</v>
      </c>
      <c r="H142" s="166">
        <v>856</v>
      </c>
      <c r="I142" s="167">
        <f t="shared" si="103"/>
        <v>-0.33125000000000004</v>
      </c>
      <c r="J142" s="167">
        <f t="shared" si="100"/>
        <v>1.7050604041550887E-3</v>
      </c>
      <c r="K142" s="166">
        <v>447</v>
      </c>
      <c r="L142" s="166">
        <v>152</v>
      </c>
      <c r="M142" s="166">
        <v>2708</v>
      </c>
      <c r="N142" s="166">
        <v>2721</v>
      </c>
      <c r="O142" s="166">
        <v>2158</v>
      </c>
      <c r="P142" s="166">
        <v>2147</v>
      </c>
      <c r="Q142" s="167">
        <f t="shared" si="104"/>
        <v>-5.0973123262280096E-3</v>
      </c>
      <c r="R142" s="167">
        <f t="shared" si="102"/>
        <v>9.3579333220009499E-4</v>
      </c>
      <c r="S142" s="166">
        <v>560</v>
      </c>
      <c r="T142" s="166">
        <v>5915</v>
      </c>
      <c r="U142" s="166">
        <v>4920</v>
      </c>
      <c r="V142" s="166">
        <v>3438</v>
      </c>
      <c r="W142" s="166">
        <v>3003</v>
      </c>
      <c r="X142" s="167">
        <f t="shared" si="105"/>
        <v>-0.12652705061082026</v>
      </c>
      <c r="Y142" s="167">
        <f t="shared" si="106"/>
        <v>1.0739018254185375E-3</v>
      </c>
    </row>
    <row r="143" spans="1:25" x14ac:dyDescent="0.25">
      <c r="A143" s="57"/>
      <c r="B143" s="165" t="s">
        <v>121</v>
      </c>
      <c r="C143" s="166">
        <v>428</v>
      </c>
      <c r="D143" s="166">
        <v>538</v>
      </c>
      <c r="E143" s="166">
        <v>222</v>
      </c>
      <c r="F143" s="166">
        <v>668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221</v>
      </c>
      <c r="M143" s="166">
        <v>2159</v>
      </c>
      <c r="N143" s="166">
        <v>2374</v>
      </c>
      <c r="O143" s="166">
        <v>2764</v>
      </c>
      <c r="P143" s="166">
        <v>2442</v>
      </c>
      <c r="Q143" s="167">
        <f t="shared" si="104"/>
        <v>-0.11649782923299568</v>
      </c>
      <c r="R143" s="167">
        <f t="shared" si="102"/>
        <v>1.0643722949383475E-3</v>
      </c>
      <c r="S143" s="166">
        <v>1201</v>
      </c>
      <c r="T143" s="166">
        <v>2381</v>
      </c>
      <c r="U143" s="166">
        <v>3042</v>
      </c>
      <c r="V143" s="166">
        <v>3555</v>
      </c>
      <c r="W143" s="166">
        <v>2442</v>
      </c>
      <c r="X143" s="167">
        <f t="shared" si="105"/>
        <v>-0.31308016877637135</v>
      </c>
      <c r="Y143" s="167">
        <f t="shared" si="106"/>
        <v>8.7328280308760181E-4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1564</v>
      </c>
      <c r="N144" s="166">
        <v>1815</v>
      </c>
      <c r="O144" s="166">
        <v>1826</v>
      </c>
      <c r="P144" s="166">
        <v>2028</v>
      </c>
      <c r="Q144" s="167">
        <f t="shared" si="104"/>
        <v>0.11062431544359264</v>
      </c>
      <c r="R144" s="167">
        <f t="shared" si="102"/>
        <v>8.8392588621415591E-4</v>
      </c>
      <c r="S144" s="166">
        <v>1581</v>
      </c>
      <c r="T144" s="166">
        <v>1643</v>
      </c>
      <c r="U144" s="166">
        <v>1954</v>
      </c>
      <c r="V144" s="166">
        <v>1832</v>
      </c>
      <c r="W144" s="166">
        <v>2028</v>
      </c>
      <c r="X144" s="167">
        <f t="shared" si="105"/>
        <v>0.10698689956331875</v>
      </c>
      <c r="Y144" s="167">
        <f t="shared" si="106"/>
        <v>7.252324015813499E-4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4</v>
      </c>
      <c r="M145" s="166">
        <v>693</v>
      </c>
      <c r="N145" s="166">
        <v>1256</v>
      </c>
      <c r="O145" s="166">
        <v>1108</v>
      </c>
      <c r="P145" s="166">
        <v>825</v>
      </c>
      <c r="Q145" s="167">
        <f t="shared" si="104"/>
        <v>-0.25541516245487361</v>
      </c>
      <c r="R145" s="167">
        <f t="shared" si="102"/>
        <v>3.5958523477646877E-4</v>
      </c>
      <c r="S145" s="166">
        <v>3280</v>
      </c>
      <c r="T145" s="166">
        <v>742</v>
      </c>
      <c r="U145" s="166">
        <v>1318</v>
      </c>
      <c r="V145" s="166">
        <v>1162</v>
      </c>
      <c r="W145" s="166">
        <v>825</v>
      </c>
      <c r="X145" s="167">
        <f t="shared" si="105"/>
        <v>-0.29001721170395867</v>
      </c>
      <c r="Y145" s="167">
        <f t="shared" si="106"/>
        <v>2.9502797401608172E-4</v>
      </c>
    </row>
    <row r="146" spans="1:25" x14ac:dyDescent="0.25">
      <c r="A146" s="57"/>
      <c r="B146" s="170" t="s">
        <v>147</v>
      </c>
      <c r="C146" s="171">
        <f t="shared" ref="C146" si="107">C138-SUM(C139:C145)</f>
        <v>1145</v>
      </c>
      <c r="D146" s="171">
        <f t="shared" ref="D146:H146" si="108">D138-SUM(D139:D145)</f>
        <v>1486</v>
      </c>
      <c r="E146" s="171">
        <f t="shared" si="108"/>
        <v>5810</v>
      </c>
      <c r="F146" s="171">
        <f t="shared" si="108"/>
        <v>5421</v>
      </c>
      <c r="G146" s="171">
        <f t="shared" si="108"/>
        <v>6192</v>
      </c>
      <c r="H146" s="171">
        <f t="shared" si="108"/>
        <v>8236</v>
      </c>
      <c r="I146" s="172">
        <f t="shared" si="103"/>
        <v>0.33010335917312661</v>
      </c>
      <c r="J146" s="172">
        <f t="shared" si="100"/>
        <v>1.6405230711006205E-2</v>
      </c>
      <c r="K146" s="171">
        <f t="shared" ref="K146:P146" si="109">K138-SUM(K139:K145)</f>
        <v>11097</v>
      </c>
      <c r="L146" s="171">
        <f t="shared" si="109"/>
        <v>4145</v>
      </c>
      <c r="M146" s="171">
        <f t="shared" si="109"/>
        <v>30358</v>
      </c>
      <c r="N146" s="171">
        <f t="shared" si="109"/>
        <v>33920</v>
      </c>
      <c r="O146" s="171">
        <f t="shared" si="109"/>
        <v>36255</v>
      </c>
      <c r="P146" s="171">
        <f t="shared" si="109"/>
        <v>32847</v>
      </c>
      <c r="Q146" s="172">
        <f t="shared" si="104"/>
        <v>-9.4000827472072834E-2</v>
      </c>
      <c r="R146" s="172">
        <f t="shared" si="102"/>
        <v>1.4316722674791114E-2</v>
      </c>
      <c r="S146" s="171">
        <f>S138-SUM(S139:S145)</f>
        <v>12242</v>
      </c>
      <c r="T146" s="171">
        <f>T138-SUM(T139:T145)</f>
        <v>36168</v>
      </c>
      <c r="U146" s="171">
        <f>U138-SUM(U139:U145)</f>
        <v>39341</v>
      </c>
      <c r="V146" s="171">
        <f>V138-SUM(V139:V145)</f>
        <v>42447</v>
      </c>
      <c r="W146" s="171">
        <f>W138-SUM(W139:W145)</f>
        <v>41083</v>
      </c>
      <c r="X146" s="172">
        <f t="shared" si="105"/>
        <v>-3.2134190873324364E-2</v>
      </c>
      <c r="Y146" s="172">
        <f t="shared" si="106"/>
        <v>1.4691677886669922E-2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7012</v>
      </c>
      <c r="D148" s="178">
        <f t="shared" si="110"/>
        <v>6583</v>
      </c>
      <c r="E148" s="178">
        <f t="shared" si="110"/>
        <v>19262</v>
      </c>
      <c r="F148" s="178">
        <f t="shared" si="110"/>
        <v>18910</v>
      </c>
      <c r="G148" s="178">
        <f t="shared" si="110"/>
        <v>23005</v>
      </c>
      <c r="H148" s="178">
        <f t="shared" si="110"/>
        <v>22203</v>
      </c>
      <c r="I148" s="179">
        <f>IFERROR(H148/G148-1,"-")</f>
        <v>-3.4861986524668542E-2</v>
      </c>
      <c r="J148" s="179">
        <f t="shared" ref="J148:J160" si="111">H148/H$8</f>
        <v>4.4226000179270371E-2</v>
      </c>
      <c r="K148" s="178">
        <f t="shared" ref="K148:P148" si="112">K149+K152</f>
        <v>19650</v>
      </c>
      <c r="L148" s="178">
        <f t="shared" si="112"/>
        <v>28236</v>
      </c>
      <c r="M148" s="178">
        <f t="shared" si="112"/>
        <v>50933</v>
      </c>
      <c r="N148" s="178">
        <f t="shared" si="112"/>
        <v>54644</v>
      </c>
      <c r="O148" s="178">
        <f t="shared" si="112"/>
        <v>53069</v>
      </c>
      <c r="P148" s="178">
        <f t="shared" si="112"/>
        <v>52636</v>
      </c>
      <c r="Q148" s="179">
        <f>IFERROR(P148/O148-1,"-")</f>
        <v>-8.1591889803840356E-3</v>
      </c>
      <c r="R148" s="179">
        <f t="shared" ref="R148:R160" si="113">P148/P$8</f>
        <v>2.2941973839629343E-2</v>
      </c>
      <c r="S148" s="178">
        <f>S149+S152</f>
        <v>26662</v>
      </c>
      <c r="T148" s="178">
        <f>T149+T152</f>
        <v>70195</v>
      </c>
      <c r="U148" s="178">
        <f>U149+U152</f>
        <v>73554</v>
      </c>
      <c r="V148" s="178">
        <f>V149+V152</f>
        <v>76074</v>
      </c>
      <c r="W148" s="178">
        <f>W149+W152</f>
        <v>74839</v>
      </c>
      <c r="X148" s="179">
        <f>IFERROR(W148/V148-1,"-")</f>
        <v>-1.6234193022583221E-2</v>
      </c>
      <c r="Y148" s="179">
        <f>W148/W$8</f>
        <v>2.6763149754411561E-2</v>
      </c>
    </row>
    <row r="149" spans="1:25" x14ac:dyDescent="0.25">
      <c r="A149" s="57"/>
      <c r="B149" s="161" t="s">
        <v>99</v>
      </c>
      <c r="C149" s="162">
        <v>4593</v>
      </c>
      <c r="D149" s="162">
        <v>3752</v>
      </c>
      <c r="E149" s="162">
        <v>12035</v>
      </c>
      <c r="F149" s="162">
        <v>12175</v>
      </c>
      <c r="G149" s="162">
        <v>12744</v>
      </c>
      <c r="H149" s="162">
        <v>11537</v>
      </c>
      <c r="I149" s="163">
        <f>IFERROR(H149/G149-1,"-")</f>
        <v>-9.4711236660389164E-2</v>
      </c>
      <c r="J149" s="163">
        <f t="shared" si="111"/>
        <v>2.2980469489179041E-2</v>
      </c>
      <c r="K149" s="162">
        <v>6052</v>
      </c>
      <c r="L149" s="162">
        <v>19303</v>
      </c>
      <c r="M149" s="162">
        <v>26065</v>
      </c>
      <c r="N149" s="162">
        <v>27012</v>
      </c>
      <c r="O149" s="162">
        <v>22531</v>
      </c>
      <c r="P149" s="162">
        <v>21893</v>
      </c>
      <c r="Q149" s="163">
        <f>IFERROR(P149/O149-1,"-")</f>
        <v>-2.831654165372155E-2</v>
      </c>
      <c r="R149" s="163">
        <f t="shared" si="113"/>
        <v>9.5423024787408845E-3</v>
      </c>
      <c r="S149" s="162">
        <v>10645</v>
      </c>
      <c r="T149" s="162">
        <v>38100</v>
      </c>
      <c r="U149" s="162">
        <v>39187</v>
      </c>
      <c r="V149" s="162">
        <v>35275</v>
      </c>
      <c r="W149" s="162">
        <v>33430</v>
      </c>
      <c r="X149" s="163">
        <f>IFERROR(W149/V149-1,"-")</f>
        <v>-5.2303330970942641E-2</v>
      </c>
      <c r="Y149" s="163">
        <f>W149/W$8</f>
        <v>1.1954891116797105E-2</v>
      </c>
    </row>
    <row r="150" spans="1:25" x14ac:dyDescent="0.25">
      <c r="A150" s="57"/>
      <c r="B150" s="165" t="s">
        <v>105</v>
      </c>
      <c r="C150" s="166">
        <v>1112</v>
      </c>
      <c r="D150" s="166">
        <v>1601</v>
      </c>
      <c r="E150" s="166">
        <v>4558</v>
      </c>
      <c r="F150" s="166">
        <v>3388</v>
      </c>
      <c r="G150" s="166">
        <v>3652</v>
      </c>
      <c r="H150" s="166">
        <v>3637</v>
      </c>
      <c r="I150" s="167">
        <f>IFERROR(H150/G150-1,"-")</f>
        <v>-4.1073384446878025E-3</v>
      </c>
      <c r="J150" s="167">
        <f t="shared" si="111"/>
        <v>7.2445148246636192E-3</v>
      </c>
      <c r="K150" s="166">
        <v>4344</v>
      </c>
      <c r="L150" s="166">
        <v>16886</v>
      </c>
      <c r="M150" s="166">
        <v>22789</v>
      </c>
      <c r="N150" s="166">
        <v>25249</v>
      </c>
      <c r="O150" s="166">
        <v>20673</v>
      </c>
      <c r="P150" s="166">
        <v>17867</v>
      </c>
      <c r="Q150" s="167">
        <f>IFERROR(P150/O150-1,"-")</f>
        <v>-0.13573259807478355</v>
      </c>
      <c r="R150" s="167">
        <f t="shared" si="113"/>
        <v>7.7875265330317172E-3</v>
      </c>
      <c r="S150" s="166">
        <v>5456</v>
      </c>
      <c r="T150" s="166">
        <v>27347</v>
      </c>
      <c r="U150" s="166">
        <v>28637</v>
      </c>
      <c r="V150" s="166">
        <v>24325</v>
      </c>
      <c r="W150" s="166">
        <v>21504</v>
      </c>
      <c r="X150" s="167">
        <f>IFERROR(W150/V150-1,"-")</f>
        <v>-0.11597122302158269</v>
      </c>
      <c r="Y150" s="167">
        <f>W150/W$8</f>
        <v>7.6900382463537227E-3</v>
      </c>
    </row>
    <row r="151" spans="1:25" x14ac:dyDescent="0.25">
      <c r="A151" s="57"/>
      <c r="B151" s="165" t="s">
        <v>102</v>
      </c>
      <c r="C151" s="166">
        <v>3481</v>
      </c>
      <c r="D151" s="166">
        <v>2151</v>
      </c>
      <c r="E151" s="166">
        <v>7477</v>
      </c>
      <c r="F151" s="166">
        <v>8787</v>
      </c>
      <c r="G151" s="166">
        <v>9092</v>
      </c>
      <c r="H151" s="166">
        <v>7900</v>
      </c>
      <c r="I151" s="167">
        <f>IFERROR(H151/G151-1,"-")</f>
        <v>-0.13110426748790149</v>
      </c>
      <c r="J151" s="167">
        <f t="shared" si="111"/>
        <v>1.5735954664515422E-2</v>
      </c>
      <c r="K151" s="166">
        <v>1708</v>
      </c>
      <c r="L151" s="166">
        <v>2417</v>
      </c>
      <c r="M151" s="166">
        <v>3276</v>
      </c>
      <c r="N151" s="166">
        <v>1763</v>
      </c>
      <c r="O151" s="166">
        <v>1858</v>
      </c>
      <c r="P151" s="166">
        <v>4026</v>
      </c>
      <c r="Q151" s="167">
        <f>IFERROR(P151/O151-1,"-")</f>
        <v>1.1668460710441333</v>
      </c>
      <c r="R151" s="167">
        <f t="shared" si="113"/>
        <v>1.7547759457091675E-3</v>
      </c>
      <c r="S151" s="166">
        <v>5189</v>
      </c>
      <c r="T151" s="166">
        <v>10753</v>
      </c>
      <c r="U151" s="166">
        <v>10550</v>
      </c>
      <c r="V151" s="166">
        <v>10950</v>
      </c>
      <c r="W151" s="166">
        <v>11926</v>
      </c>
      <c r="X151" s="167">
        <f>IFERROR(W151/V151-1,"-")</f>
        <v>8.913242009132416E-2</v>
      </c>
      <c r="Y151" s="167">
        <f>W151/W$8</f>
        <v>4.2648528704433827E-3</v>
      </c>
    </row>
    <row r="152" spans="1:25" x14ac:dyDescent="0.25">
      <c r="A152" s="57"/>
      <c r="B152" s="161" t="s">
        <v>109</v>
      </c>
      <c r="C152" s="162">
        <v>2419</v>
      </c>
      <c r="D152" s="162">
        <v>2831</v>
      </c>
      <c r="E152" s="162">
        <v>7227</v>
      </c>
      <c r="F152" s="162">
        <v>6735</v>
      </c>
      <c r="G152" s="162">
        <v>10261</v>
      </c>
      <c r="H152" s="162">
        <v>10666</v>
      </c>
      <c r="I152" s="163">
        <f>IFERROR(H152/G152-1,"-")</f>
        <v>3.9469837247831485E-2</v>
      </c>
      <c r="J152" s="163">
        <f t="shared" si="111"/>
        <v>2.124553069009133E-2</v>
      </c>
      <c r="K152" s="162">
        <v>13598</v>
      </c>
      <c r="L152" s="162">
        <v>8933</v>
      </c>
      <c r="M152" s="162">
        <v>24868</v>
      </c>
      <c r="N152" s="162">
        <v>27632</v>
      </c>
      <c r="O152" s="162">
        <v>30538</v>
      </c>
      <c r="P152" s="162">
        <v>30743</v>
      </c>
      <c r="Q152" s="163">
        <f>IFERROR(P152/O152-1,"-")</f>
        <v>6.7129478027376788E-3</v>
      </c>
      <c r="R152" s="163">
        <f t="shared" si="113"/>
        <v>1.3399671360888458E-2</v>
      </c>
      <c r="S152" s="162">
        <v>16017</v>
      </c>
      <c r="T152" s="162">
        <v>32095</v>
      </c>
      <c r="U152" s="162">
        <v>34367</v>
      </c>
      <c r="V152" s="162">
        <v>40799</v>
      </c>
      <c r="W152" s="162">
        <v>41409</v>
      </c>
      <c r="X152" s="163">
        <f>IFERROR(W152/V152-1,"-")</f>
        <v>1.495134684673638E-2</v>
      </c>
      <c r="Y152" s="163">
        <f>W152/W$8</f>
        <v>1.4808258637614457E-2</v>
      </c>
    </row>
    <row r="153" spans="1:25" s="57" customFormat="1" x14ac:dyDescent="0.25">
      <c r="B153" s="165" t="s">
        <v>112</v>
      </c>
      <c r="C153" s="166">
        <v>297</v>
      </c>
      <c r="D153" s="166">
        <v>135</v>
      </c>
      <c r="E153" s="166">
        <v>623</v>
      </c>
      <c r="F153" s="166">
        <v>559</v>
      </c>
      <c r="G153" s="166">
        <v>863</v>
      </c>
      <c r="H153" s="166">
        <v>950</v>
      </c>
      <c r="I153" s="167">
        <f t="shared" ref="I153:I160" si="114">IFERROR(H153/G153-1,"-")</f>
        <v>0.10081112398609493</v>
      </c>
      <c r="J153" s="167">
        <f t="shared" si="111"/>
        <v>1.8922983457328672E-3</v>
      </c>
      <c r="K153" s="166">
        <v>4649</v>
      </c>
      <c r="L153" s="166">
        <v>628</v>
      </c>
      <c r="M153" s="166">
        <v>11552</v>
      </c>
      <c r="N153" s="166">
        <v>11407</v>
      </c>
      <c r="O153" s="166">
        <v>12499</v>
      </c>
      <c r="P153" s="166">
        <v>10727</v>
      </c>
      <c r="Q153" s="167">
        <f t="shared" ref="Q153:Q160" si="115">IFERROR(P153/O153-1,"-")</f>
        <v>-0.14177134170733663</v>
      </c>
      <c r="R153" s="167">
        <f t="shared" si="113"/>
        <v>4.6754797738753698E-3</v>
      </c>
      <c r="S153" s="166">
        <v>4946</v>
      </c>
      <c r="T153" s="166">
        <v>12175</v>
      </c>
      <c r="U153" s="166">
        <v>11966</v>
      </c>
      <c r="V153" s="166">
        <v>13362</v>
      </c>
      <c r="W153" s="166">
        <v>11677</v>
      </c>
      <c r="X153" s="167">
        <f t="shared" ref="X153:X160" si="116">IFERROR(W153/V153-1,"-")</f>
        <v>-0.12610387666516987</v>
      </c>
      <c r="Y153" s="167">
        <f t="shared" ref="Y153:Y160" si="117">W153/W$8</f>
        <v>4.1758080637403468E-3</v>
      </c>
    </row>
    <row r="154" spans="1:25" s="57" customFormat="1" x14ac:dyDescent="0.25">
      <c r="B154" s="165" t="s">
        <v>115</v>
      </c>
      <c r="C154" s="166">
        <v>434</v>
      </c>
      <c r="D154" s="166">
        <v>416</v>
      </c>
      <c r="E154" s="166">
        <v>1308</v>
      </c>
      <c r="F154" s="166">
        <v>1380</v>
      </c>
      <c r="G154" s="166">
        <v>1809</v>
      </c>
      <c r="H154" s="166">
        <v>1781</v>
      </c>
      <c r="I154" s="167">
        <f t="shared" si="114"/>
        <v>-1.5478164731896116E-2</v>
      </c>
      <c r="J154" s="167">
        <f t="shared" si="111"/>
        <v>3.5475614250002488E-3</v>
      </c>
      <c r="K154" s="166">
        <v>3566</v>
      </c>
      <c r="L154" s="166">
        <v>1739</v>
      </c>
      <c r="M154" s="166">
        <v>4702</v>
      </c>
      <c r="N154" s="166">
        <v>4696</v>
      </c>
      <c r="O154" s="166">
        <v>4283</v>
      </c>
      <c r="P154" s="166">
        <v>4277</v>
      </c>
      <c r="Q154" s="167">
        <f t="shared" si="115"/>
        <v>-1.4008872285781182E-3</v>
      </c>
      <c r="R154" s="167">
        <f t="shared" si="113"/>
        <v>1.8641770292593415E-3</v>
      </c>
      <c r="S154" s="166">
        <v>4000</v>
      </c>
      <c r="T154" s="166">
        <v>6010</v>
      </c>
      <c r="U154" s="166">
        <v>6076</v>
      </c>
      <c r="V154" s="166">
        <v>6092</v>
      </c>
      <c r="W154" s="166">
        <v>6058</v>
      </c>
      <c r="X154" s="167">
        <f t="shared" si="116"/>
        <v>-5.5810899540380543E-3</v>
      </c>
      <c r="Y154" s="167">
        <f t="shared" si="117"/>
        <v>2.1663993534417249E-3</v>
      </c>
    </row>
    <row r="155" spans="1:25" x14ac:dyDescent="0.25">
      <c r="A155" s="57"/>
      <c r="B155" s="165" t="s">
        <v>118</v>
      </c>
      <c r="C155" s="166">
        <v>345</v>
      </c>
      <c r="D155" s="166">
        <v>686</v>
      </c>
      <c r="E155" s="166">
        <v>1380</v>
      </c>
      <c r="F155" s="166">
        <v>1244</v>
      </c>
      <c r="G155" s="166">
        <v>1791</v>
      </c>
      <c r="H155" s="166">
        <v>1881</v>
      </c>
      <c r="I155" s="167">
        <f t="shared" si="114"/>
        <v>5.0251256281407031E-2</v>
      </c>
      <c r="J155" s="167">
        <f t="shared" si="111"/>
        <v>3.7467507245510772E-3</v>
      </c>
      <c r="K155" s="166">
        <v>1555</v>
      </c>
      <c r="L155" s="166">
        <v>2352</v>
      </c>
      <c r="M155" s="166">
        <v>2594</v>
      </c>
      <c r="N155" s="166">
        <v>4287</v>
      </c>
      <c r="O155" s="166">
        <v>5235</v>
      </c>
      <c r="P155" s="166">
        <v>8588</v>
      </c>
      <c r="Q155" s="167">
        <f t="shared" si="115"/>
        <v>0.64049665711556836</v>
      </c>
      <c r="R155" s="167">
        <f t="shared" si="113"/>
        <v>3.74317332880038E-3</v>
      </c>
      <c r="S155" s="166">
        <v>1900</v>
      </c>
      <c r="T155" s="166">
        <v>3974</v>
      </c>
      <c r="U155" s="166">
        <v>5531</v>
      </c>
      <c r="V155" s="166">
        <v>7026</v>
      </c>
      <c r="W155" s="166">
        <v>10469</v>
      </c>
      <c r="X155" s="167">
        <f t="shared" si="116"/>
        <v>0.49003700540848283</v>
      </c>
      <c r="Y155" s="167">
        <f t="shared" si="117"/>
        <v>3.7438155878477082E-3</v>
      </c>
    </row>
    <row r="156" spans="1:25" x14ac:dyDescent="0.25">
      <c r="A156" s="57"/>
      <c r="B156" s="165" t="s">
        <v>125</v>
      </c>
      <c r="C156" s="166">
        <v>215</v>
      </c>
      <c r="D156" s="166">
        <v>114</v>
      </c>
      <c r="E156" s="166">
        <v>457</v>
      </c>
      <c r="F156" s="166">
        <v>379</v>
      </c>
      <c r="G156" s="166">
        <v>549</v>
      </c>
      <c r="H156" s="166">
        <v>619</v>
      </c>
      <c r="I156" s="167">
        <f t="shared" si="114"/>
        <v>0.127504553734062</v>
      </c>
      <c r="J156" s="167">
        <f t="shared" si="111"/>
        <v>1.2329817642196261E-3</v>
      </c>
      <c r="K156" s="166">
        <v>313</v>
      </c>
      <c r="L156" s="166">
        <v>261</v>
      </c>
      <c r="M156" s="166">
        <v>526</v>
      </c>
      <c r="N156" s="166">
        <v>511</v>
      </c>
      <c r="O156" s="166">
        <v>666</v>
      </c>
      <c r="P156" s="166">
        <v>612</v>
      </c>
      <c r="Q156" s="167">
        <f t="shared" si="115"/>
        <v>-8.108108108108103E-2</v>
      </c>
      <c r="R156" s="167">
        <f t="shared" si="113"/>
        <v>2.6674686507054406E-4</v>
      </c>
      <c r="S156" s="166">
        <v>528</v>
      </c>
      <c r="T156" s="166">
        <v>983</v>
      </c>
      <c r="U156" s="166">
        <v>890</v>
      </c>
      <c r="V156" s="166">
        <v>1215</v>
      </c>
      <c r="W156" s="166">
        <v>1231</v>
      </c>
      <c r="X156" s="167">
        <f t="shared" si="116"/>
        <v>1.3168724279835287E-2</v>
      </c>
      <c r="Y156" s="167">
        <f t="shared" si="117"/>
        <v>4.402174981985413E-4</v>
      </c>
    </row>
    <row r="157" spans="1:25" x14ac:dyDescent="0.25">
      <c r="A157" s="57"/>
      <c r="B157" s="165" t="s">
        <v>121</v>
      </c>
      <c r="C157" s="166">
        <v>125</v>
      </c>
      <c r="D157" s="166">
        <v>152</v>
      </c>
      <c r="E157" s="166">
        <v>320</v>
      </c>
      <c r="F157" s="166">
        <v>310</v>
      </c>
      <c r="G157" s="166">
        <v>450</v>
      </c>
      <c r="H157" s="166">
        <v>500</v>
      </c>
      <c r="I157" s="167">
        <f t="shared" si="114"/>
        <v>0.11111111111111116</v>
      </c>
      <c r="J157" s="167">
        <f t="shared" si="111"/>
        <v>9.9594649775414058E-4</v>
      </c>
      <c r="K157" s="166">
        <v>686</v>
      </c>
      <c r="L157" s="166">
        <v>800</v>
      </c>
      <c r="M157" s="166">
        <v>1749</v>
      </c>
      <c r="N157" s="166">
        <v>1493</v>
      </c>
      <c r="O157" s="166">
        <v>1780</v>
      </c>
      <c r="P157" s="166">
        <v>1203</v>
      </c>
      <c r="Q157" s="167">
        <f t="shared" si="115"/>
        <v>-0.32415730337078652</v>
      </c>
      <c r="R157" s="167">
        <f t="shared" si="113"/>
        <v>5.243406514376872E-4</v>
      </c>
      <c r="S157" s="166">
        <v>811</v>
      </c>
      <c r="T157" s="166">
        <v>2069</v>
      </c>
      <c r="U157" s="166">
        <v>1803</v>
      </c>
      <c r="V157" s="166">
        <v>2230</v>
      </c>
      <c r="W157" s="166">
        <v>1703</v>
      </c>
      <c r="X157" s="167">
        <f t="shared" si="116"/>
        <v>-0.23632286995515694</v>
      </c>
      <c r="Y157" s="167">
        <f t="shared" si="117"/>
        <v>6.0900926030228741E-4</v>
      </c>
    </row>
    <row r="158" spans="1:25" x14ac:dyDescent="0.25">
      <c r="A158" s="57"/>
      <c r="B158" s="165" t="s">
        <v>130</v>
      </c>
      <c r="C158" s="166">
        <v>44</v>
      </c>
      <c r="D158" s="166">
        <v>21</v>
      </c>
      <c r="E158" s="166">
        <v>78</v>
      </c>
      <c r="F158" s="166">
        <v>72</v>
      </c>
      <c r="G158" s="166">
        <v>71</v>
      </c>
      <c r="H158" s="166">
        <v>52</v>
      </c>
      <c r="I158" s="167">
        <f t="shared" si="114"/>
        <v>-0.26760563380281688</v>
      </c>
      <c r="J158" s="167">
        <f t="shared" si="111"/>
        <v>1.0357843576643063E-4</v>
      </c>
      <c r="K158" s="166">
        <v>170</v>
      </c>
      <c r="L158" s="166">
        <v>16</v>
      </c>
      <c r="M158" s="166">
        <v>189</v>
      </c>
      <c r="N158" s="166">
        <v>183</v>
      </c>
      <c r="O158" s="166">
        <v>201</v>
      </c>
      <c r="P158" s="166">
        <v>152</v>
      </c>
      <c r="Q158" s="167">
        <f t="shared" si="115"/>
        <v>-0.24378109452736318</v>
      </c>
      <c r="R158" s="167">
        <f t="shared" si="113"/>
        <v>6.6250855376997881E-5</v>
      </c>
      <c r="S158" s="166">
        <v>214</v>
      </c>
      <c r="T158" s="166">
        <v>267</v>
      </c>
      <c r="U158" s="166">
        <v>255</v>
      </c>
      <c r="V158" s="166">
        <v>272</v>
      </c>
      <c r="W158" s="166">
        <v>204</v>
      </c>
      <c r="X158" s="167">
        <f t="shared" si="116"/>
        <v>-0.25</v>
      </c>
      <c r="Y158" s="167">
        <f t="shared" si="117"/>
        <v>7.2952371756703846E-5</v>
      </c>
    </row>
    <row r="159" spans="1:25" x14ac:dyDescent="0.25">
      <c r="A159" s="57"/>
      <c r="B159" s="165" t="s">
        <v>133</v>
      </c>
      <c r="C159" s="166">
        <v>56</v>
      </c>
      <c r="D159" s="166">
        <v>28</v>
      </c>
      <c r="E159" s="166">
        <v>60</v>
      </c>
      <c r="F159" s="166">
        <v>49</v>
      </c>
      <c r="G159" s="166">
        <v>50</v>
      </c>
      <c r="H159" s="166">
        <v>68</v>
      </c>
      <c r="I159" s="167">
        <f t="shared" si="114"/>
        <v>0.3600000000000001</v>
      </c>
      <c r="J159" s="167">
        <f t="shared" si="111"/>
        <v>1.3544872369456313E-4</v>
      </c>
      <c r="K159" s="166">
        <v>221</v>
      </c>
      <c r="L159" s="166">
        <v>41</v>
      </c>
      <c r="M159" s="166">
        <v>338</v>
      </c>
      <c r="N159" s="166">
        <v>468</v>
      </c>
      <c r="O159" s="166">
        <v>339</v>
      </c>
      <c r="P159" s="166">
        <v>213</v>
      </c>
      <c r="Q159" s="167">
        <f t="shared" si="115"/>
        <v>-0.37168141592920356</v>
      </c>
      <c r="R159" s="167">
        <f t="shared" si="113"/>
        <v>9.2838369705924655E-5</v>
      </c>
      <c r="S159" s="166">
        <v>277</v>
      </c>
      <c r="T159" s="166">
        <v>398</v>
      </c>
      <c r="U159" s="166">
        <v>517</v>
      </c>
      <c r="V159" s="166">
        <v>389</v>
      </c>
      <c r="W159" s="166">
        <v>281</v>
      </c>
      <c r="X159" s="167">
        <f t="shared" si="116"/>
        <v>-0.27763496143958866</v>
      </c>
      <c r="Y159" s="167">
        <f t="shared" si="117"/>
        <v>1.0048831599820479E-4</v>
      </c>
    </row>
    <row r="160" spans="1:25" x14ac:dyDescent="0.25">
      <c r="A160" s="57"/>
      <c r="B160" s="170" t="s">
        <v>147</v>
      </c>
      <c r="C160" s="171">
        <f t="shared" ref="C160" si="118">C152-SUM(C153:C159)</f>
        <v>903</v>
      </c>
      <c r="D160" s="171">
        <f t="shared" ref="D160:H160" si="119">D152-SUM(D153:D159)</f>
        <v>1279</v>
      </c>
      <c r="E160" s="171">
        <f t="shared" si="119"/>
        <v>3001</v>
      </c>
      <c r="F160" s="171">
        <f t="shared" si="119"/>
        <v>2742</v>
      </c>
      <c r="G160" s="171">
        <f t="shared" si="119"/>
        <v>4678</v>
      </c>
      <c r="H160" s="171">
        <f t="shared" si="119"/>
        <v>4815</v>
      </c>
      <c r="I160" s="172">
        <f t="shared" si="114"/>
        <v>2.928601966652411E-2</v>
      </c>
      <c r="J160" s="172">
        <f t="shared" si="111"/>
        <v>9.5909647733723753E-3</v>
      </c>
      <c r="K160" s="171">
        <f t="shared" ref="K160:P160" si="120">K152-SUM(K153:K159)</f>
        <v>2438</v>
      </c>
      <c r="L160" s="171">
        <f t="shared" si="120"/>
        <v>3096</v>
      </c>
      <c r="M160" s="171">
        <f t="shared" si="120"/>
        <v>3218</v>
      </c>
      <c r="N160" s="171">
        <f t="shared" si="120"/>
        <v>4587</v>
      </c>
      <c r="O160" s="171">
        <f t="shared" si="120"/>
        <v>5535</v>
      </c>
      <c r="P160" s="171">
        <f t="shared" si="120"/>
        <v>4971</v>
      </c>
      <c r="Q160" s="172">
        <f t="shared" si="115"/>
        <v>-0.10189701897018966</v>
      </c>
      <c r="R160" s="172">
        <f t="shared" si="113"/>
        <v>2.1666644873622135E-3</v>
      </c>
      <c r="S160" s="171">
        <f>S152-SUM(S153:S159)</f>
        <v>3341</v>
      </c>
      <c r="T160" s="171">
        <f>T152-SUM(T153:T159)</f>
        <v>6219</v>
      </c>
      <c r="U160" s="171">
        <f>U152-SUM(U153:U159)</f>
        <v>7329</v>
      </c>
      <c r="V160" s="171">
        <f>V152-SUM(V153:V159)</f>
        <v>10213</v>
      </c>
      <c r="W160" s="171">
        <f>W152-SUM(W153:W159)</f>
        <v>9786</v>
      </c>
      <c r="X160" s="172">
        <f t="shared" si="116"/>
        <v>-4.1809458533241917E-2</v>
      </c>
      <c r="Y160" s="172">
        <f t="shared" si="117"/>
        <v>3.4995681863289399E-3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EFC8C-EEE6-4B9E-AD28-20DF20625C9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1" t="s">
        <v>64</v>
      </c>
      <c r="D6" s="312"/>
      <c r="E6" s="312"/>
      <c r="F6" s="312"/>
      <c r="G6" s="312"/>
      <c r="H6" s="312"/>
      <c r="I6" s="312"/>
      <c r="J6" s="312"/>
      <c r="K6" s="311" t="s">
        <v>63</v>
      </c>
      <c r="L6" s="312"/>
      <c r="M6" s="312"/>
      <c r="N6" s="312"/>
      <c r="O6" s="312"/>
      <c r="P6" s="312"/>
      <c r="Q6" s="312"/>
      <c r="R6" s="312"/>
      <c r="S6" s="311" t="s">
        <v>139</v>
      </c>
      <c r="T6" s="312"/>
      <c r="U6" s="312"/>
      <c r="V6" s="312"/>
      <c r="W6" s="312"/>
      <c r="X6" s="312"/>
      <c r="Y6" s="312"/>
      <c r="Z6" s="312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3FE46-B5E1-44D1-9F5D-A4935096E9DF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1" t="s">
        <v>223</v>
      </c>
      <c r="C4" s="281"/>
      <c r="D4" s="281"/>
      <c r="E4" s="281"/>
      <c r="F4" s="281"/>
      <c r="G4" s="281"/>
      <c r="H4" s="281"/>
      <c r="I4" s="281"/>
      <c r="J4" s="281"/>
      <c r="K4" s="281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2" x14ac:dyDescent="0.25">
      <c r="B7" s="294" t="s">
        <v>53</v>
      </c>
      <c r="C7" s="289" t="s">
        <v>8</v>
      </c>
      <c r="D7" s="15" t="s">
        <v>32</v>
      </c>
      <c r="E7" s="16">
        <v>13925</v>
      </c>
      <c r="F7" s="16">
        <v>15520</v>
      </c>
      <c r="G7" s="16">
        <v>14993</v>
      </c>
      <c r="H7" s="16">
        <v>15201</v>
      </c>
      <c r="I7" s="16">
        <v>16969</v>
      </c>
      <c r="J7" s="17">
        <f>I7/H7-1</f>
        <v>0.11630813762252479</v>
      </c>
      <c r="K7" s="16">
        <f>I7-H7</f>
        <v>1768</v>
      </c>
      <c r="L7" s="18">
        <f>I7/$I$7</f>
        <v>1</v>
      </c>
    </row>
    <row r="8" spans="2:12" x14ac:dyDescent="0.25">
      <c r="B8" s="282"/>
      <c r="C8" s="284"/>
      <c r="D8" s="19" t="s">
        <v>33</v>
      </c>
      <c r="E8" s="20">
        <v>13925</v>
      </c>
      <c r="F8" s="20">
        <v>15520</v>
      </c>
      <c r="G8" s="20">
        <v>14993</v>
      </c>
      <c r="H8" s="20">
        <v>15201</v>
      </c>
      <c r="I8" s="20">
        <v>16969</v>
      </c>
      <c r="J8" s="21">
        <f t="shared" ref="J8:J20" si="0">I8/H8-1</f>
        <v>0.11630813762252479</v>
      </c>
      <c r="K8" s="20">
        <f t="shared" ref="K8:K17" si="1">I8-H8</f>
        <v>1768</v>
      </c>
      <c r="L8" s="22">
        <f>I8/$I$7</f>
        <v>1</v>
      </c>
    </row>
    <row r="9" spans="2:12" x14ac:dyDescent="0.25">
      <c r="B9" s="282"/>
      <c r="C9" s="285"/>
      <c r="D9" s="23" t="s">
        <v>34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2"/>
      <c r="C10" s="286" t="s">
        <v>35</v>
      </c>
      <c r="D10" s="26" t="s">
        <v>32</v>
      </c>
      <c r="E10" s="27">
        <v>14503</v>
      </c>
      <c r="F10" s="27">
        <v>16220</v>
      </c>
      <c r="G10" s="27">
        <v>15661</v>
      </c>
      <c r="H10" s="27">
        <v>15944</v>
      </c>
      <c r="I10" s="27">
        <v>17758</v>
      </c>
      <c r="J10" s="28">
        <f t="shared" si="0"/>
        <v>0.11377320622177622</v>
      </c>
      <c r="K10" s="27">
        <f t="shared" si="1"/>
        <v>1814</v>
      </c>
      <c r="L10" s="18">
        <f>I10/$I$10</f>
        <v>1</v>
      </c>
    </row>
    <row r="11" spans="2:12" x14ac:dyDescent="0.25">
      <c r="B11" s="282"/>
      <c r="C11" s="287"/>
      <c r="D11" s="4" t="s">
        <v>33</v>
      </c>
      <c r="E11" s="29">
        <v>14503</v>
      </c>
      <c r="F11" s="29">
        <v>16220</v>
      </c>
      <c r="G11" s="29">
        <v>15661</v>
      </c>
      <c r="H11" s="29">
        <v>15944</v>
      </c>
      <c r="I11" s="29">
        <v>17758</v>
      </c>
      <c r="J11" s="30">
        <f t="shared" si="0"/>
        <v>0.11377320622177622</v>
      </c>
      <c r="K11" s="29">
        <f t="shared" si="1"/>
        <v>1814</v>
      </c>
      <c r="L11" s="31">
        <f>I11/$I$10</f>
        <v>1</v>
      </c>
    </row>
    <row r="12" spans="2:12" x14ac:dyDescent="0.25">
      <c r="B12" s="282"/>
      <c r="C12" s="288"/>
      <c r="D12" s="32" t="s">
        <v>34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2"/>
      <c r="C13" s="289" t="s">
        <v>21</v>
      </c>
      <c r="D13" s="15" t="s">
        <v>32</v>
      </c>
      <c r="E13" s="16">
        <v>36151</v>
      </c>
      <c r="F13" s="16">
        <v>41695</v>
      </c>
      <c r="G13" s="16">
        <v>43373</v>
      </c>
      <c r="H13" s="16">
        <v>42595</v>
      </c>
      <c r="I13" s="16">
        <v>49206</v>
      </c>
      <c r="J13" s="17">
        <f t="shared" si="0"/>
        <v>0.15520601009508161</v>
      </c>
      <c r="K13" s="16">
        <f t="shared" si="1"/>
        <v>6611</v>
      </c>
      <c r="L13" s="18">
        <f>I13/$I$13</f>
        <v>1</v>
      </c>
    </row>
    <row r="14" spans="2:12" x14ac:dyDescent="0.25">
      <c r="B14" s="282"/>
      <c r="C14" s="284"/>
      <c r="D14" s="19" t="s">
        <v>33</v>
      </c>
      <c r="E14" s="20">
        <v>36151</v>
      </c>
      <c r="F14" s="20">
        <v>41695</v>
      </c>
      <c r="G14" s="20">
        <v>43373</v>
      </c>
      <c r="H14" s="20">
        <v>42595</v>
      </c>
      <c r="I14" s="20">
        <v>49206</v>
      </c>
      <c r="J14" s="21">
        <f t="shared" si="0"/>
        <v>0.15520601009508161</v>
      </c>
      <c r="K14" s="20">
        <f t="shared" si="1"/>
        <v>6611</v>
      </c>
      <c r="L14" s="22">
        <f>I14/$I$13</f>
        <v>1</v>
      </c>
    </row>
    <row r="15" spans="2:12" x14ac:dyDescent="0.25">
      <c r="B15" s="282"/>
      <c r="C15" s="285"/>
      <c r="D15" s="23" t="s">
        <v>34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2"/>
      <c r="C16" s="286" t="s">
        <v>22</v>
      </c>
      <c r="D16" s="26" t="s">
        <v>32</v>
      </c>
      <c r="E16" s="35">
        <v>2.5961220825852784</v>
      </c>
      <c r="F16" s="35">
        <v>2.6865335051546393</v>
      </c>
      <c r="G16" s="35">
        <v>2.8928833455612621</v>
      </c>
      <c r="H16" s="35">
        <v>2.8021182816919938</v>
      </c>
      <c r="I16" s="35">
        <v>2.8997583829335847</v>
      </c>
      <c r="J16" s="36">
        <f t="shared" si="0"/>
        <v>3.484510339179292E-2</v>
      </c>
      <c r="K16" s="37">
        <f t="shared" si="1"/>
        <v>9.7640101241590838E-2</v>
      </c>
      <c r="L16" s="38"/>
    </row>
    <row r="17" spans="2:12" x14ac:dyDescent="0.25">
      <c r="B17" s="282"/>
      <c r="C17" s="287"/>
      <c r="D17" s="4" t="s">
        <v>33</v>
      </c>
      <c r="E17" s="39">
        <f>E14/E8</f>
        <v>2.5961220825852784</v>
      </c>
      <c r="F17" s="39">
        <f t="shared" ref="F17:I17" si="2">F14/F8</f>
        <v>2.6865335051546393</v>
      </c>
      <c r="G17" s="39">
        <f t="shared" si="2"/>
        <v>2.8928833455612621</v>
      </c>
      <c r="H17" s="39">
        <f t="shared" si="2"/>
        <v>2.8021182816919938</v>
      </c>
      <c r="I17" s="39">
        <f t="shared" si="2"/>
        <v>2.8997583829335847</v>
      </c>
      <c r="J17" s="40">
        <f t="shared" si="0"/>
        <v>3.484510339179292E-2</v>
      </c>
      <c r="K17" s="41">
        <f t="shared" si="1"/>
        <v>9.7640101241590838E-2</v>
      </c>
      <c r="L17" s="42"/>
    </row>
    <row r="18" spans="2:12" x14ac:dyDescent="0.25">
      <c r="B18" s="282"/>
      <c r="C18" s="288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2"/>
      <c r="C19" s="290" t="s">
        <v>36</v>
      </c>
      <c r="D19" s="15" t="s">
        <v>32</v>
      </c>
      <c r="E19" s="18">
        <v>0.51919999999999999</v>
      </c>
      <c r="F19" s="18">
        <v>0.51259999999999994</v>
      </c>
      <c r="G19" s="18">
        <v>0.52780000000000005</v>
      </c>
      <c r="H19" s="18">
        <v>0.52239999999999998</v>
      </c>
      <c r="I19" s="18">
        <v>0.62690000000000001</v>
      </c>
      <c r="J19" s="17">
        <f t="shared" si="0"/>
        <v>0.20003828483920372</v>
      </c>
      <c r="K19" s="44">
        <f>(I19-H19)*100</f>
        <v>10.450000000000003</v>
      </c>
      <c r="L19" s="18"/>
    </row>
    <row r="20" spans="2:12" x14ac:dyDescent="0.25">
      <c r="B20" s="282"/>
      <c r="C20" s="291"/>
      <c r="D20" s="19" t="s">
        <v>33</v>
      </c>
      <c r="E20" s="22">
        <v>0.51919999999999999</v>
      </c>
      <c r="F20" s="22">
        <v>0.51259999999999994</v>
      </c>
      <c r="G20" s="22">
        <v>0.52780000000000005</v>
      </c>
      <c r="H20" s="22">
        <v>0.52239999999999998</v>
      </c>
      <c r="I20" s="22">
        <v>0.62690000000000001</v>
      </c>
      <c r="J20" s="21">
        <f t="shared" si="0"/>
        <v>0.20003828483920372</v>
      </c>
      <c r="K20" s="46">
        <f>(I20-H20)*100</f>
        <v>10.450000000000003</v>
      </c>
      <c r="L20" s="22"/>
    </row>
    <row r="21" spans="2:12" x14ac:dyDescent="0.25">
      <c r="B21" s="282"/>
      <c r="C21" s="292"/>
      <c r="D21" s="23" t="s">
        <v>34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2"/>
      <c r="C22" s="293" t="s">
        <v>37</v>
      </c>
      <c r="D22" s="26" t="s">
        <v>32</v>
      </c>
      <c r="E22" s="27">
        <v>2246</v>
      </c>
      <c r="F22" s="27">
        <v>2624</v>
      </c>
      <c r="G22" s="27">
        <v>2651</v>
      </c>
      <c r="H22" s="27">
        <v>2630</v>
      </c>
      <c r="I22" s="27">
        <v>2532</v>
      </c>
      <c r="J22" s="36">
        <f>I22/H22-1</f>
        <v>-3.7262357414448721E-2</v>
      </c>
      <c r="K22" s="27">
        <f>I22-H22</f>
        <v>-98</v>
      </c>
      <c r="L22" s="38">
        <f>I22/$I$22</f>
        <v>1</v>
      </c>
    </row>
    <row r="23" spans="2:12" x14ac:dyDescent="0.25">
      <c r="B23" s="282"/>
      <c r="C23" s="295"/>
      <c r="D23" s="4" t="s">
        <v>33</v>
      </c>
      <c r="E23" s="29">
        <v>2246</v>
      </c>
      <c r="F23" s="29">
        <v>2624</v>
      </c>
      <c r="G23" s="29">
        <v>2651</v>
      </c>
      <c r="H23" s="29">
        <v>2630</v>
      </c>
      <c r="I23" s="29">
        <v>2532</v>
      </c>
      <c r="J23" s="40">
        <f>I23/H23-1</f>
        <v>-3.7262357414448721E-2</v>
      </c>
      <c r="K23" s="29">
        <f>I23-H23</f>
        <v>-98</v>
      </c>
      <c r="L23" s="42">
        <f>I23/$I$22</f>
        <v>1</v>
      </c>
    </row>
    <row r="24" spans="2:12" x14ac:dyDescent="0.25">
      <c r="B24" s="283"/>
      <c r="C24" s="296"/>
      <c r="D24" s="32" t="s">
        <v>34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48"/>
    </row>
    <row r="26" spans="2:12" ht="24.75" customHeight="1" x14ac:dyDescent="0.25">
      <c r="B26" s="279" t="s">
        <v>38</v>
      </c>
      <c r="C26" s="280"/>
      <c r="D26" s="280"/>
      <c r="E26" s="280"/>
      <c r="F26" s="280"/>
      <c r="G26" s="280"/>
      <c r="H26" s="280"/>
      <c r="I26" s="280"/>
      <c r="J26" s="280"/>
      <c r="K26" s="280"/>
    </row>
    <row r="29" spans="2:12" ht="21.75" customHeight="1" thickBot="1" x14ac:dyDescent="0.3">
      <c r="B29" s="281" t="s">
        <v>223</v>
      </c>
      <c r="C29" s="281"/>
      <c r="D29" s="281"/>
      <c r="E29" s="281"/>
      <c r="F29" s="281"/>
      <c r="G29" s="281"/>
      <c r="H29" s="281"/>
      <c r="I29" s="281"/>
      <c r="J29" s="281"/>
      <c r="K29" s="281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agosto 2025</v>
      </c>
    </row>
    <row r="32" spans="2:12" ht="15" customHeight="1" x14ac:dyDescent="0.25">
      <c r="B32" s="294" t="s">
        <v>53</v>
      </c>
      <c r="C32" s="289" t="s">
        <v>8</v>
      </c>
      <c r="D32" s="15" t="s">
        <v>32</v>
      </c>
      <c r="E32" s="50">
        <v>87126</v>
      </c>
      <c r="F32" s="50">
        <v>138024</v>
      </c>
      <c r="G32" s="50">
        <v>158379</v>
      </c>
      <c r="H32" s="50">
        <v>162243</v>
      </c>
      <c r="I32" s="50">
        <v>181603</v>
      </c>
      <c r="J32" s="17">
        <f>I32/H32-1</f>
        <v>0.11932718206640658</v>
      </c>
      <c r="K32" s="16">
        <f>I32-H32</f>
        <v>19360</v>
      </c>
      <c r="L32" s="18">
        <f>I32/$I$32</f>
        <v>1</v>
      </c>
    </row>
    <row r="33" spans="1:12" x14ac:dyDescent="0.25">
      <c r="B33" s="282"/>
      <c r="C33" s="284"/>
      <c r="D33" s="19" t="s">
        <v>33</v>
      </c>
      <c r="E33" s="51">
        <v>87126</v>
      </c>
      <c r="F33" s="51">
        <v>138024</v>
      </c>
      <c r="G33" s="51">
        <v>158379</v>
      </c>
      <c r="H33" s="51">
        <v>162243</v>
      </c>
      <c r="I33" s="51">
        <v>181603</v>
      </c>
      <c r="J33" s="21">
        <f t="shared" ref="J33:J45" si="4">I33/H33-1</f>
        <v>0.11932718206640658</v>
      </c>
      <c r="K33" s="20">
        <f t="shared" ref="K33:K42" si="5">I33-H33</f>
        <v>19360</v>
      </c>
      <c r="L33" s="22">
        <f>I33/$I$32</f>
        <v>1</v>
      </c>
    </row>
    <row r="34" spans="1:12" x14ac:dyDescent="0.25">
      <c r="B34" s="282"/>
      <c r="C34" s="285"/>
      <c r="D34" s="23" t="s">
        <v>34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2"/>
      <c r="C35" s="286" t="s">
        <v>35</v>
      </c>
      <c r="D35" s="26" t="s">
        <v>32</v>
      </c>
      <c r="E35" s="52">
        <v>89783</v>
      </c>
      <c r="F35" s="52">
        <v>144568</v>
      </c>
      <c r="G35" s="52">
        <v>165345</v>
      </c>
      <c r="H35" s="52">
        <v>169531</v>
      </c>
      <c r="I35" s="52">
        <v>189188</v>
      </c>
      <c r="J35" s="28">
        <f t="shared" si="4"/>
        <v>0.11594929540909926</v>
      </c>
      <c r="K35" s="27">
        <f t="shared" si="5"/>
        <v>19657</v>
      </c>
      <c r="L35" s="18">
        <f>I35/$I$35</f>
        <v>1</v>
      </c>
    </row>
    <row r="36" spans="1:12" x14ac:dyDescent="0.25">
      <c r="B36" s="282"/>
      <c r="C36" s="287"/>
      <c r="D36" s="4" t="s">
        <v>33</v>
      </c>
      <c r="E36" s="53">
        <v>89783</v>
      </c>
      <c r="F36" s="53">
        <v>144568</v>
      </c>
      <c r="G36" s="53">
        <v>165345</v>
      </c>
      <c r="H36" s="53">
        <v>169531</v>
      </c>
      <c r="I36" s="53">
        <v>189188</v>
      </c>
      <c r="J36" s="30">
        <f t="shared" si="4"/>
        <v>0.11594929540909926</v>
      </c>
      <c r="K36" s="29">
        <f t="shared" si="5"/>
        <v>19657</v>
      </c>
      <c r="L36" s="31">
        <f>I36/$I$35</f>
        <v>1</v>
      </c>
    </row>
    <row r="37" spans="1:12" x14ac:dyDescent="0.25">
      <c r="B37" s="282"/>
      <c r="C37" s="288"/>
      <c r="D37" s="32" t="s">
        <v>34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2"/>
      <c r="C38" s="289" t="s">
        <v>21</v>
      </c>
      <c r="D38" s="15" t="s">
        <v>32</v>
      </c>
      <c r="E38" s="50">
        <v>184291</v>
      </c>
      <c r="F38" s="50">
        <v>342925</v>
      </c>
      <c r="G38" s="50">
        <v>377873</v>
      </c>
      <c r="H38" s="50">
        <v>389611</v>
      </c>
      <c r="I38" s="50">
        <v>400712</v>
      </c>
      <c r="J38" s="17">
        <f t="shared" si="4"/>
        <v>2.8492522028382261E-2</v>
      </c>
      <c r="K38" s="16">
        <f t="shared" si="5"/>
        <v>11101</v>
      </c>
      <c r="L38" s="18">
        <f>I38/$I$38</f>
        <v>1</v>
      </c>
    </row>
    <row r="39" spans="1:12" x14ac:dyDescent="0.25">
      <c r="B39" s="282"/>
      <c r="C39" s="284"/>
      <c r="D39" s="19" t="s">
        <v>33</v>
      </c>
      <c r="E39" s="51">
        <v>184291</v>
      </c>
      <c r="F39" s="51">
        <v>342925</v>
      </c>
      <c r="G39" s="51">
        <v>377873</v>
      </c>
      <c r="H39" s="51">
        <v>389611</v>
      </c>
      <c r="I39" s="51">
        <v>400712</v>
      </c>
      <c r="J39" s="21">
        <f t="shared" si="4"/>
        <v>2.8492522028382261E-2</v>
      </c>
      <c r="K39" s="20">
        <f t="shared" si="5"/>
        <v>11101</v>
      </c>
      <c r="L39" s="22">
        <f>I39/$I$38</f>
        <v>1</v>
      </c>
    </row>
    <row r="40" spans="1:12" x14ac:dyDescent="0.25">
      <c r="B40" s="282"/>
      <c r="C40" s="285"/>
      <c r="D40" s="23" t="s">
        <v>34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2"/>
      <c r="C41" s="286" t="s">
        <v>22</v>
      </c>
      <c r="D41" s="26" t="s">
        <v>32</v>
      </c>
      <c r="E41" s="54">
        <v>2.1152239285632302</v>
      </c>
      <c r="F41" s="54">
        <v>2.4845316756506115</v>
      </c>
      <c r="G41" s="54">
        <v>2.3858781782938396</v>
      </c>
      <c r="H41" s="54">
        <v>2.401404066739397</v>
      </c>
      <c r="I41" s="54">
        <v>2.2065274252077334</v>
      </c>
      <c r="J41" s="36">
        <f t="shared" si="4"/>
        <v>-8.115112497342658E-2</v>
      </c>
      <c r="K41" s="37">
        <f t="shared" si="5"/>
        <v>-0.19487664153166362</v>
      </c>
      <c r="L41" s="38"/>
    </row>
    <row r="42" spans="1:12" x14ac:dyDescent="0.25">
      <c r="B42" s="282"/>
      <c r="C42" s="287"/>
      <c r="D42" s="4" t="s">
        <v>33</v>
      </c>
      <c r="E42" s="55">
        <f t="shared" ref="E42:I42" si="6">E39/E33</f>
        <v>2.1152239285632302</v>
      </c>
      <c r="F42" s="55">
        <f t="shared" si="6"/>
        <v>2.4845316756506115</v>
      </c>
      <c r="G42" s="55">
        <f t="shared" si="6"/>
        <v>2.3858781782938396</v>
      </c>
      <c r="H42" s="55">
        <f t="shared" si="6"/>
        <v>2.401404066739397</v>
      </c>
      <c r="I42" s="55">
        <f t="shared" si="6"/>
        <v>2.2065274252077334</v>
      </c>
      <c r="J42" s="40">
        <f t="shared" si="4"/>
        <v>-8.115112497342658E-2</v>
      </c>
      <c r="K42" s="41">
        <f t="shared" si="5"/>
        <v>-0.19487664153166362</v>
      </c>
      <c r="L42" s="42"/>
    </row>
    <row r="43" spans="1:12" x14ac:dyDescent="0.25">
      <c r="B43" s="282"/>
      <c r="C43" s="288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2"/>
      <c r="C44" s="290" t="s">
        <v>36</v>
      </c>
      <c r="D44" s="15" t="s">
        <v>32</v>
      </c>
      <c r="E44" s="58">
        <v>0.35031183648021108</v>
      </c>
      <c r="F44" s="58">
        <v>0.5415360563447007</v>
      </c>
      <c r="G44" s="58">
        <v>0.55888038454427802</v>
      </c>
      <c r="H44" s="58">
        <v>0.57981106074450639</v>
      </c>
      <c r="I44" s="58">
        <v>0.61999393485539578</v>
      </c>
      <c r="J44" s="58">
        <f t="shared" si="4"/>
        <v>6.9303393521490619E-2</v>
      </c>
      <c r="K44" s="44">
        <f>(I44-H44)*100</f>
        <v>4.0182874110889388</v>
      </c>
      <c r="L44" s="18"/>
    </row>
    <row r="45" spans="1:12" x14ac:dyDescent="0.25">
      <c r="B45" s="282"/>
      <c r="C45" s="291"/>
      <c r="D45" s="19" t="s">
        <v>33</v>
      </c>
      <c r="E45" s="59">
        <v>0.35031183648021108</v>
      </c>
      <c r="F45" s="59">
        <v>0.5415360563447007</v>
      </c>
      <c r="G45" s="59">
        <v>0.55888038454427802</v>
      </c>
      <c r="H45" s="59">
        <v>0.57981106074450639</v>
      </c>
      <c r="I45" s="59">
        <v>0.61999393485539578</v>
      </c>
      <c r="J45" s="59">
        <f t="shared" si="4"/>
        <v>6.9303393521490619E-2</v>
      </c>
      <c r="K45" s="46">
        <f>(I45-H45)*100</f>
        <v>4.0182874110889388</v>
      </c>
      <c r="L45" s="22"/>
    </row>
    <row r="46" spans="1:12" x14ac:dyDescent="0.25">
      <c r="B46" s="282"/>
      <c r="C46" s="292"/>
      <c r="D46" s="23" t="s">
        <v>34</v>
      </c>
      <c r="E46" s="60" t="s">
        <v>229</v>
      </c>
      <c r="F46" s="60" t="s">
        <v>229</v>
      </c>
      <c r="G46" s="60" t="s">
        <v>229</v>
      </c>
      <c r="H46" s="60" t="s">
        <v>229</v>
      </c>
      <c r="I46" s="60" t="s">
        <v>229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2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2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2"/>
      <c r="C49" s="293" t="s">
        <v>39</v>
      </c>
      <c r="D49" s="26" t="s">
        <v>32</v>
      </c>
      <c r="E49" s="52">
        <v>2160.5</v>
      </c>
      <c r="F49" s="52">
        <v>2605.125</v>
      </c>
      <c r="G49" s="52">
        <v>2783.125</v>
      </c>
      <c r="H49" s="52">
        <v>2754.25</v>
      </c>
      <c r="I49" s="52">
        <v>2660.125</v>
      </c>
      <c r="J49" s="36">
        <f>I49/H49-1</f>
        <v>-3.41744576563493E-2</v>
      </c>
      <c r="K49" s="27">
        <f>I49-H49</f>
        <v>-94.125</v>
      </c>
      <c r="L49" s="38">
        <f>I49/$I$22</f>
        <v>1.0506022906793049</v>
      </c>
    </row>
    <row r="50" spans="2:12" x14ac:dyDescent="0.25">
      <c r="B50" s="282"/>
      <c r="C50" s="287"/>
      <c r="D50" s="4" t="s">
        <v>33</v>
      </c>
      <c r="E50" s="53">
        <v>2160.5</v>
      </c>
      <c r="F50" s="53">
        <v>2605.125</v>
      </c>
      <c r="G50" s="53">
        <v>2783.125</v>
      </c>
      <c r="H50" s="53">
        <v>2754.25</v>
      </c>
      <c r="I50" s="53">
        <v>2660.125</v>
      </c>
      <c r="J50" s="40">
        <f>I50/H50-1</f>
        <v>-3.41744576563493E-2</v>
      </c>
      <c r="K50" s="29">
        <f>I50-H50</f>
        <v>-94.125</v>
      </c>
      <c r="L50" s="42">
        <f>I50/$I$22</f>
        <v>1.0506022906793049</v>
      </c>
    </row>
    <row r="51" spans="2:12" x14ac:dyDescent="0.25">
      <c r="B51" s="283"/>
      <c r="C51" s="288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48"/>
    </row>
    <row r="53" spans="2:12" ht="28.5" customHeight="1" x14ac:dyDescent="0.25">
      <c r="B53" s="279" t="s">
        <v>40</v>
      </c>
      <c r="C53" s="280"/>
      <c r="D53" s="280"/>
      <c r="E53" s="280"/>
      <c r="F53" s="280"/>
      <c r="G53" s="280"/>
      <c r="H53" s="280"/>
      <c r="I53" s="280"/>
      <c r="J53" s="280"/>
      <c r="K53" s="280"/>
    </row>
    <row r="54" spans="2:12" x14ac:dyDescent="0.25">
      <c r="B54" s="64"/>
    </row>
    <row r="56" spans="2:12" ht="21.75" thickBot="1" x14ac:dyDescent="0.3">
      <c r="B56" s="281" t="s">
        <v>223</v>
      </c>
      <c r="C56" s="281"/>
      <c r="D56" s="281"/>
      <c r="E56" s="281"/>
      <c r="F56" s="281"/>
      <c r="G56" s="281"/>
      <c r="H56" s="281"/>
      <c r="I56" s="281"/>
      <c r="J56" s="281"/>
      <c r="K56" s="281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2"/>
      <c r="C59" s="284"/>
      <c r="D59" s="19" t="s">
        <v>33</v>
      </c>
      <c r="E59" s="51">
        <v>103516</v>
      </c>
      <c r="F59" s="51">
        <v>164258</v>
      </c>
      <c r="G59" s="51">
        <v>229131</v>
      </c>
      <c r="H59" s="51">
        <v>239109</v>
      </c>
      <c r="I59" s="51">
        <v>250871</v>
      </c>
      <c r="J59" s="21">
        <f t="shared" ref="J59:J74" si="8">I59/H59-1</f>
        <v>4.9190954752853289E-2</v>
      </c>
      <c r="K59" s="20">
        <f t="shared" ref="K59:K74" si="9">I59-H59</f>
        <v>11762</v>
      </c>
      <c r="L59" s="21" t="e">
        <f>I59/#REF!</f>
        <v>#REF!</v>
      </c>
    </row>
    <row r="60" spans="2:12" x14ac:dyDescent="0.25">
      <c r="B60" s="282"/>
      <c r="C60" s="285"/>
      <c r="D60" s="23" t="s">
        <v>34</v>
      </c>
      <c r="E60" s="24" t="s">
        <v>229</v>
      </c>
      <c r="F60" s="24" t="s">
        <v>229</v>
      </c>
      <c r="G60" s="24" t="s">
        <v>229</v>
      </c>
      <c r="H60" s="24" t="s">
        <v>229</v>
      </c>
      <c r="I60" s="24" t="s">
        <v>229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2"/>
      <c r="C61" s="286" t="s">
        <v>35</v>
      </c>
      <c r="D61" s="26" t="s">
        <v>32</v>
      </c>
      <c r="E61" s="52">
        <v>103516</v>
      </c>
      <c r="F61" s="52">
        <v>164258</v>
      </c>
      <c r="G61" s="52">
        <v>229131</v>
      </c>
      <c r="H61" s="52">
        <v>239109</v>
      </c>
      <c r="I61" s="52">
        <v>250871</v>
      </c>
      <c r="J61" s="36">
        <f t="shared" si="8"/>
        <v>4.9190954752853289E-2</v>
      </c>
      <c r="K61" s="52">
        <f t="shared" si="9"/>
        <v>11762</v>
      </c>
      <c r="L61" s="36">
        <f>I61/$I$61</f>
        <v>1</v>
      </c>
    </row>
    <row r="62" spans="2:12" x14ac:dyDescent="0.25">
      <c r="B62" s="282"/>
      <c r="C62" s="287"/>
      <c r="D62" s="4" t="s">
        <v>33</v>
      </c>
      <c r="E62" s="53">
        <v>103516</v>
      </c>
      <c r="F62" s="53">
        <v>164258</v>
      </c>
      <c r="G62" s="53">
        <v>229131</v>
      </c>
      <c r="H62" s="53">
        <v>239109</v>
      </c>
      <c r="I62" s="53">
        <v>250871</v>
      </c>
      <c r="J62" s="40">
        <f t="shared" si="8"/>
        <v>4.9190954752853289E-2</v>
      </c>
      <c r="K62" s="53">
        <f t="shared" si="9"/>
        <v>11762</v>
      </c>
      <c r="L62" s="40">
        <f t="shared" ref="L62" si="10">I62/$I$61</f>
        <v>1</v>
      </c>
    </row>
    <row r="63" spans="2:12" x14ac:dyDescent="0.25">
      <c r="B63" s="282"/>
      <c r="C63" s="288"/>
      <c r="D63" s="32" t="s">
        <v>34</v>
      </c>
      <c r="E63" s="33" t="s">
        <v>229</v>
      </c>
      <c r="F63" s="33" t="s">
        <v>229</v>
      </c>
      <c r="G63" s="33" t="s">
        <v>229</v>
      </c>
      <c r="H63" s="33" t="s">
        <v>229</v>
      </c>
      <c r="I63" s="33" t="s">
        <v>229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2"/>
      <c r="C64" s="289" t="s">
        <v>21</v>
      </c>
      <c r="D64" s="15" t="s">
        <v>32</v>
      </c>
      <c r="E64" s="50">
        <v>216673</v>
      </c>
      <c r="F64" s="50">
        <v>359169</v>
      </c>
      <c r="G64" s="50">
        <v>543499</v>
      </c>
      <c r="H64" s="50">
        <v>576462</v>
      </c>
      <c r="I64" s="50">
        <v>584273</v>
      </c>
      <c r="J64" s="17">
        <f t="shared" si="8"/>
        <v>1.3549895743344642E-2</v>
      </c>
      <c r="K64" s="16">
        <f t="shared" si="9"/>
        <v>7811</v>
      </c>
      <c r="L64" s="17">
        <f>I64/$I$64</f>
        <v>1</v>
      </c>
    </row>
    <row r="65" spans="2:12" x14ac:dyDescent="0.25">
      <c r="B65" s="282"/>
      <c r="C65" s="284"/>
      <c r="D65" s="19" t="s">
        <v>33</v>
      </c>
      <c r="E65" s="51">
        <v>216673</v>
      </c>
      <c r="F65" s="51">
        <v>359169</v>
      </c>
      <c r="G65" s="51">
        <v>543499</v>
      </c>
      <c r="H65" s="51">
        <v>576462</v>
      </c>
      <c r="I65" s="51">
        <v>584273</v>
      </c>
      <c r="J65" s="21">
        <f t="shared" si="8"/>
        <v>1.3549895743344642E-2</v>
      </c>
      <c r="K65" s="20">
        <f t="shared" si="9"/>
        <v>7811</v>
      </c>
      <c r="L65" s="21">
        <f t="shared" ref="L65" si="11">I65/$I$64</f>
        <v>1</v>
      </c>
    </row>
    <row r="66" spans="2:12" x14ac:dyDescent="0.25">
      <c r="B66" s="282"/>
      <c r="C66" s="285"/>
      <c r="D66" s="23" t="s">
        <v>34</v>
      </c>
      <c r="E66" s="24" t="s">
        <v>229</v>
      </c>
      <c r="F66" s="24" t="s">
        <v>229</v>
      </c>
      <c r="G66" s="24" t="s">
        <v>229</v>
      </c>
      <c r="H66" s="24" t="s">
        <v>229</v>
      </c>
      <c r="I66" s="24" t="s">
        <v>229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2"/>
      <c r="C67" s="286" t="s">
        <v>22</v>
      </c>
      <c r="D67" s="26" t="s">
        <v>32</v>
      </c>
      <c r="E67" s="54">
        <v>2.0931353607171839</v>
      </c>
      <c r="F67" s="54">
        <v>2.1866149593931499</v>
      </c>
      <c r="G67" s="54">
        <v>2.3720011696365835</v>
      </c>
      <c r="H67" s="54">
        <v>2.410875374829053</v>
      </c>
      <c r="I67" s="54">
        <v>2.328977841201255</v>
      </c>
      <c r="J67" s="36">
        <f t="shared" si="8"/>
        <v>-3.3970040294432513E-2</v>
      </c>
      <c r="K67" s="37">
        <f t="shared" si="9"/>
        <v>-8.1897533627798058E-2</v>
      </c>
      <c r="L67" s="36"/>
    </row>
    <row r="68" spans="2:12" x14ac:dyDescent="0.25">
      <c r="B68" s="282"/>
      <c r="C68" s="287"/>
      <c r="D68" s="4" t="s">
        <v>33</v>
      </c>
      <c r="E68" s="55">
        <f t="shared" ref="E68:I68" si="12">E65/E59</f>
        <v>2.0931353607171839</v>
      </c>
      <c r="F68" s="55">
        <f t="shared" si="12"/>
        <v>2.1866149593931499</v>
      </c>
      <c r="G68" s="55">
        <f t="shared" si="12"/>
        <v>2.3720011696365835</v>
      </c>
      <c r="H68" s="55">
        <f t="shared" si="12"/>
        <v>2.410875374829053</v>
      </c>
      <c r="I68" s="55">
        <f t="shared" si="12"/>
        <v>2.328977841201255</v>
      </c>
      <c r="J68" s="40">
        <f t="shared" si="8"/>
        <v>-3.3970040294432513E-2</v>
      </c>
      <c r="K68" s="41">
        <f t="shared" si="9"/>
        <v>-8.1897533627798058E-2</v>
      </c>
      <c r="L68" s="40"/>
    </row>
    <row r="69" spans="2:12" x14ac:dyDescent="0.25">
      <c r="B69" s="282"/>
      <c r="C69" s="288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2"/>
      <c r="C70" s="290" t="s">
        <v>36</v>
      </c>
      <c r="D70" s="15" t="s">
        <v>32</v>
      </c>
      <c r="E70" s="58">
        <v>0.43917828766012645</v>
      </c>
      <c r="F70" s="58">
        <v>0.43287194104141685</v>
      </c>
      <c r="G70" s="58">
        <v>0.55540181632567553</v>
      </c>
      <c r="H70" s="58">
        <v>0.56942335787332776</v>
      </c>
      <c r="I70" s="58">
        <v>0.58812285219043858</v>
      </c>
      <c r="J70" s="58">
        <f t="shared" si="8"/>
        <v>3.283935240547442E-2</v>
      </c>
      <c r="K70" s="44">
        <f t="shared" si="9"/>
        <v>1.8699494317110821E-2</v>
      </c>
      <c r="L70" s="17"/>
    </row>
    <row r="71" spans="2:12" x14ac:dyDescent="0.25">
      <c r="B71" s="282"/>
      <c r="C71" s="291"/>
      <c r="D71" s="19" t="s">
        <v>33</v>
      </c>
      <c r="E71" s="59">
        <v>0.43917828766012645</v>
      </c>
      <c r="F71" s="59">
        <v>0.43287194104141685</v>
      </c>
      <c r="G71" s="59">
        <v>0.55540181632567553</v>
      </c>
      <c r="H71" s="59">
        <v>0.56942335787332776</v>
      </c>
      <c r="I71" s="59">
        <v>0.58812285219043858</v>
      </c>
      <c r="J71" s="59">
        <f t="shared" si="8"/>
        <v>3.283935240547442E-2</v>
      </c>
      <c r="K71" s="46">
        <f t="shared" si="9"/>
        <v>1.8699494317110821E-2</v>
      </c>
      <c r="L71" s="21"/>
    </row>
    <row r="72" spans="2:12" x14ac:dyDescent="0.25">
      <c r="B72" s="282"/>
      <c r="C72" s="292"/>
      <c r="D72" s="23" t="s">
        <v>34</v>
      </c>
      <c r="E72" s="60" t="s">
        <v>229</v>
      </c>
      <c r="F72" s="60" t="s">
        <v>229</v>
      </c>
      <c r="G72" s="60" t="s">
        <v>229</v>
      </c>
      <c r="H72" s="60" t="s">
        <v>229</v>
      </c>
      <c r="I72" s="60" t="s">
        <v>229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2"/>
      <c r="C73" s="293" t="s">
        <v>41</v>
      </c>
      <c r="D73" s="26" t="s">
        <v>32</v>
      </c>
      <c r="E73" s="52">
        <v>1526</v>
      </c>
      <c r="F73" s="52">
        <v>2270</v>
      </c>
      <c r="G73" s="52">
        <v>2680</v>
      </c>
      <c r="H73" s="52">
        <v>2774</v>
      </c>
      <c r="I73" s="52">
        <v>2714</v>
      </c>
      <c r="J73" s="36">
        <f t="shared" si="8"/>
        <v>-2.1629416005767843E-2</v>
      </c>
      <c r="K73" s="27">
        <f t="shared" si="9"/>
        <v>-60</v>
      </c>
      <c r="L73" s="36">
        <f>I73/$I$73</f>
        <v>1</v>
      </c>
    </row>
    <row r="74" spans="2:12" x14ac:dyDescent="0.25">
      <c r="B74" s="282"/>
      <c r="C74" s="287"/>
      <c r="D74" s="4" t="s">
        <v>33</v>
      </c>
      <c r="E74" s="53">
        <v>1526</v>
      </c>
      <c r="F74" s="53">
        <v>2270</v>
      </c>
      <c r="G74" s="53">
        <v>2680</v>
      </c>
      <c r="H74" s="53">
        <v>2774</v>
      </c>
      <c r="I74" s="53">
        <v>2714</v>
      </c>
      <c r="J74" s="40">
        <f t="shared" si="8"/>
        <v>-2.1629416005767843E-2</v>
      </c>
      <c r="K74" s="29">
        <f t="shared" si="9"/>
        <v>-60</v>
      </c>
      <c r="L74" s="40">
        <f t="shared" ref="L74" si="14">I74/$I$73</f>
        <v>1</v>
      </c>
    </row>
    <row r="75" spans="2:12" x14ac:dyDescent="0.25">
      <c r="B75" s="283"/>
      <c r="C75" s="288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48"/>
    </row>
    <row r="77" spans="2:12" ht="27" customHeight="1" x14ac:dyDescent="0.25">
      <c r="B77" s="279" t="s">
        <v>38</v>
      </c>
      <c r="C77" s="280"/>
      <c r="D77" s="280"/>
      <c r="E77" s="280"/>
      <c r="F77" s="280"/>
      <c r="G77" s="280"/>
      <c r="H77" s="280"/>
      <c r="I77" s="280"/>
      <c r="J77" s="280"/>
      <c r="K77" s="280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3DFD5-56A8-4249-B8D5-53DFFBC073C2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E505E-6168-4B5D-A909-CAEFA5AFF779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1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1"/>
      <c r="D5" s="281"/>
      <c r="E5" s="281"/>
      <c r="F5" s="281"/>
      <c r="G5" s="281"/>
      <c r="H5" s="281"/>
      <c r="I5" s="281"/>
      <c r="K5" s="281" t="s">
        <v>267</v>
      </c>
      <c r="L5" s="281"/>
      <c r="M5" s="281"/>
      <c r="N5" s="281"/>
      <c r="O5" s="281"/>
      <c r="P5" s="281"/>
      <c r="Q5" s="281"/>
      <c r="R5" s="281"/>
    </row>
    <row r="6" spans="1:18" ht="6" customHeight="1" x14ac:dyDescent="0.25"/>
    <row r="7" spans="1:18" ht="15.75" x14ac:dyDescent="0.25">
      <c r="B7" s="147"/>
      <c r="C7" s="311" t="s">
        <v>45</v>
      </c>
      <c r="D7" s="312"/>
      <c r="E7" s="312"/>
      <c r="F7" s="312"/>
      <c r="G7" s="312"/>
      <c r="H7" s="312"/>
      <c r="I7" s="312"/>
    </row>
    <row r="8" spans="1:18" s="148" customFormat="1" ht="72" customHeight="1" x14ac:dyDescent="0.25">
      <c r="A8"/>
      <c r="B8" s="188"/>
      <c r="C8" s="174" t="s">
        <v>224</v>
      </c>
      <c r="D8" s="174" t="s">
        <v>225</v>
      </c>
      <c r="E8" s="174" t="s">
        <v>226</v>
      </c>
      <c r="F8" s="174" t="s">
        <v>227</v>
      </c>
      <c r="G8" s="174" t="s">
        <v>228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224</v>
      </c>
      <c r="M8" s="174" t="s">
        <v>225</v>
      </c>
      <c r="N8" s="174" t="s">
        <v>226</v>
      </c>
      <c r="O8" s="174" t="s">
        <v>227</v>
      </c>
      <c r="P8" s="174" t="s">
        <v>228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53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323520</v>
      </c>
      <c r="D10" s="178">
        <v>524175</v>
      </c>
      <c r="E10" s="178">
        <v>536478</v>
      </c>
      <c r="F10" s="178">
        <v>584505</v>
      </c>
      <c r="G10" s="178">
        <v>570995</v>
      </c>
      <c r="H10" s="179">
        <f t="shared" ref="H10:H22" si="0">IFERROR(G10/F10-1,"-")</f>
        <v>-2.3113574734176745E-2</v>
      </c>
      <c r="I10" s="179">
        <f t="shared" ref="I10:I22" si="1">G10/G$10</f>
        <v>1</v>
      </c>
      <c r="K10" s="158" t="s">
        <v>70</v>
      </c>
      <c r="L10" s="178">
        <v>14503</v>
      </c>
      <c r="M10" s="178">
        <v>16220</v>
      </c>
      <c r="N10" s="178">
        <v>15661</v>
      </c>
      <c r="O10" s="178">
        <v>15944</v>
      </c>
      <c r="P10" s="178">
        <v>17758</v>
      </c>
      <c r="Q10" s="179">
        <f t="shared" ref="Q10:Q22" si="2">IFERROR(P10/O10-1,"-")</f>
        <v>0.11377320622177622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133715</v>
      </c>
      <c r="D11" s="162">
        <v>133368</v>
      </c>
      <c r="E11" s="162">
        <v>129856</v>
      </c>
      <c r="F11" s="162">
        <v>141408</v>
      </c>
      <c r="G11" s="162">
        <v>144136</v>
      </c>
      <c r="H11" s="163">
        <f t="shared" si="0"/>
        <v>1.9291694953609495E-2</v>
      </c>
      <c r="I11" s="163">
        <f t="shared" si="1"/>
        <v>0.25242953090657538</v>
      </c>
      <c r="J11" s="81"/>
      <c r="K11" s="161" t="s">
        <v>99</v>
      </c>
      <c r="L11" s="162">
        <v>9513</v>
      </c>
      <c r="M11" s="162">
        <v>9159</v>
      </c>
      <c r="N11" s="162">
        <v>9130</v>
      </c>
      <c r="O11" s="162">
        <v>9659</v>
      </c>
      <c r="P11" s="162">
        <v>11269</v>
      </c>
      <c r="Q11" s="163">
        <f t="shared" si="2"/>
        <v>0.16668392173102808</v>
      </c>
      <c r="R11" s="163">
        <f t="shared" si="3"/>
        <v>0.63458722829147429</v>
      </c>
    </row>
    <row r="12" spans="1:18" x14ac:dyDescent="0.25">
      <c r="B12" s="165" t="s">
        <v>105</v>
      </c>
      <c r="C12" s="166">
        <v>54254</v>
      </c>
      <c r="D12" s="166">
        <v>53372</v>
      </c>
      <c r="E12" s="166">
        <v>50630</v>
      </c>
      <c r="F12" s="166">
        <v>56113</v>
      </c>
      <c r="G12" s="166">
        <v>59705</v>
      </c>
      <c r="H12" s="167">
        <f t="shared" si="0"/>
        <v>6.4013686667973468E-2</v>
      </c>
      <c r="I12" s="167">
        <f t="shared" si="1"/>
        <v>0.1045630872424452</v>
      </c>
      <c r="J12" s="81"/>
      <c r="K12" s="165" t="s">
        <v>105</v>
      </c>
      <c r="L12" s="166">
        <v>4290</v>
      </c>
      <c r="M12" s="166">
        <v>5351</v>
      </c>
      <c r="N12" s="166">
        <v>4081</v>
      </c>
      <c r="O12" s="166">
        <v>5505</v>
      </c>
      <c r="P12" s="166">
        <v>6952</v>
      </c>
      <c r="Q12" s="167">
        <f t="shared" si="2"/>
        <v>0.2628519527702089</v>
      </c>
      <c r="R12" s="167">
        <f t="shared" si="3"/>
        <v>0.39148552764951006</v>
      </c>
    </row>
    <row r="13" spans="1:18" x14ac:dyDescent="0.25">
      <c r="B13" s="165" t="s">
        <v>102</v>
      </c>
      <c r="C13" s="166">
        <v>79461</v>
      </c>
      <c r="D13" s="166">
        <v>79996</v>
      </c>
      <c r="E13" s="166">
        <v>79226</v>
      </c>
      <c r="F13" s="166">
        <v>85295</v>
      </c>
      <c r="G13" s="166">
        <v>84431</v>
      </c>
      <c r="H13" s="167">
        <f t="shared" si="0"/>
        <v>-1.0129550383961572E-2</v>
      </c>
      <c r="I13" s="167">
        <f t="shared" si="1"/>
        <v>0.14786644366413015</v>
      </c>
      <c r="J13" s="81"/>
      <c r="K13" s="165" t="s">
        <v>102</v>
      </c>
      <c r="L13" s="166">
        <v>5223</v>
      </c>
      <c r="M13" s="166">
        <v>3808</v>
      </c>
      <c r="N13" s="166">
        <v>5049</v>
      </c>
      <c r="O13" s="166">
        <v>4154</v>
      </c>
      <c r="P13" s="166">
        <v>4317</v>
      </c>
      <c r="Q13" s="167">
        <f t="shared" si="2"/>
        <v>3.9239287433798786E-2</v>
      </c>
      <c r="R13" s="167">
        <f>P13/P$10</f>
        <v>0.24310170064196418</v>
      </c>
    </row>
    <row r="14" spans="1:18" x14ac:dyDescent="0.25">
      <c r="B14" s="161" t="s">
        <v>109</v>
      </c>
      <c r="C14" s="162">
        <v>189805</v>
      </c>
      <c r="D14" s="162">
        <v>390807</v>
      </c>
      <c r="E14" s="162">
        <v>406622</v>
      </c>
      <c r="F14" s="162">
        <v>443097</v>
      </c>
      <c r="G14" s="162">
        <v>426859</v>
      </c>
      <c r="H14" s="163">
        <f t="shared" si="0"/>
        <v>-3.6646603339675066E-2</v>
      </c>
      <c r="I14" s="163">
        <f t="shared" si="1"/>
        <v>0.74757046909342462</v>
      </c>
      <c r="J14" s="81"/>
      <c r="K14" s="161" t="s">
        <v>109</v>
      </c>
      <c r="L14" s="162">
        <v>4990</v>
      </c>
      <c r="M14" s="162">
        <v>7061</v>
      </c>
      <c r="N14" s="162">
        <v>6531</v>
      </c>
      <c r="O14" s="162">
        <v>6285</v>
      </c>
      <c r="P14" s="162">
        <v>6489</v>
      </c>
      <c r="Q14" s="163">
        <f t="shared" si="2"/>
        <v>3.2458233890214849E-2</v>
      </c>
      <c r="R14" s="163">
        <f t="shared" si="3"/>
        <v>0.36541277170852571</v>
      </c>
    </row>
    <row r="15" spans="1:18" x14ac:dyDescent="0.25">
      <c r="B15" s="165" t="s">
        <v>112</v>
      </c>
      <c r="C15" s="166">
        <v>55051</v>
      </c>
      <c r="D15" s="166">
        <v>203676</v>
      </c>
      <c r="E15" s="166">
        <v>207939</v>
      </c>
      <c r="F15" s="166">
        <v>229447</v>
      </c>
      <c r="G15" s="166">
        <v>221335</v>
      </c>
      <c r="H15" s="167">
        <f t="shared" si="0"/>
        <v>-3.5354569900674204E-2</v>
      </c>
      <c r="I15" s="167">
        <f t="shared" si="1"/>
        <v>0.38763036453909405</v>
      </c>
      <c r="J15" s="81"/>
      <c r="K15" s="165" t="s">
        <v>112</v>
      </c>
      <c r="L15" s="166">
        <v>263</v>
      </c>
      <c r="M15" s="166">
        <v>902</v>
      </c>
      <c r="N15" s="166">
        <v>1530</v>
      </c>
      <c r="O15" s="166">
        <v>591</v>
      </c>
      <c r="P15" s="166">
        <v>705</v>
      </c>
      <c r="Q15" s="167">
        <f t="shared" si="2"/>
        <v>0.19289340101522834</v>
      </c>
      <c r="R15" s="167">
        <f t="shared" si="3"/>
        <v>3.9700416713593874E-2</v>
      </c>
    </row>
    <row r="16" spans="1:18" x14ac:dyDescent="0.25">
      <c r="B16" s="165" t="s">
        <v>115</v>
      </c>
      <c r="C16" s="166">
        <v>24245</v>
      </c>
      <c r="D16" s="166">
        <v>33788</v>
      </c>
      <c r="E16" s="166">
        <v>35898</v>
      </c>
      <c r="F16" s="166">
        <v>35542</v>
      </c>
      <c r="G16" s="166">
        <v>35790</v>
      </c>
      <c r="H16" s="167">
        <f t="shared" si="0"/>
        <v>6.9776602329638671E-3</v>
      </c>
      <c r="I16" s="167">
        <f t="shared" si="1"/>
        <v>6.2680058494382615E-2</v>
      </c>
      <c r="J16" s="81"/>
      <c r="K16" s="165" t="s">
        <v>115</v>
      </c>
      <c r="L16" s="166">
        <v>419</v>
      </c>
      <c r="M16" s="166">
        <v>619</v>
      </c>
      <c r="N16" s="166">
        <v>620</v>
      </c>
      <c r="O16" s="166">
        <v>689</v>
      </c>
      <c r="P16" s="166">
        <v>508</v>
      </c>
      <c r="Q16" s="167">
        <f t="shared" si="2"/>
        <v>-0.26269956458635702</v>
      </c>
      <c r="R16" s="167">
        <f t="shared" si="3"/>
        <v>2.8606825092915868E-2</v>
      </c>
    </row>
    <row r="17" spans="2:22" x14ac:dyDescent="0.25">
      <c r="B17" s="165" t="s">
        <v>118</v>
      </c>
      <c r="C17" s="166">
        <v>18413</v>
      </c>
      <c r="D17" s="166">
        <v>22110</v>
      </c>
      <c r="E17" s="166">
        <v>23466</v>
      </c>
      <c r="F17" s="166">
        <v>27270</v>
      </c>
      <c r="G17" s="166">
        <v>27318</v>
      </c>
      <c r="H17" s="167">
        <f t="shared" si="0"/>
        <v>1.7601760176018111E-3</v>
      </c>
      <c r="I17" s="167">
        <f t="shared" si="1"/>
        <v>4.7842800725050129E-2</v>
      </c>
      <c r="J17" s="81"/>
      <c r="K17" s="165" t="s">
        <v>118</v>
      </c>
      <c r="L17" s="166">
        <v>900</v>
      </c>
      <c r="M17" s="166">
        <v>921</v>
      </c>
      <c r="N17" s="166">
        <v>878</v>
      </c>
      <c r="O17" s="166">
        <v>1102</v>
      </c>
      <c r="P17" s="166">
        <v>1126</v>
      </c>
      <c r="Q17" s="167">
        <f t="shared" si="2"/>
        <v>2.1778584392014411E-2</v>
      </c>
      <c r="R17" s="167">
        <f t="shared" si="3"/>
        <v>6.3408041446108801E-2</v>
      </c>
    </row>
    <row r="18" spans="2:22" x14ac:dyDescent="0.25">
      <c r="B18" s="165" t="s">
        <v>125</v>
      </c>
      <c r="C18" s="166">
        <v>13701</v>
      </c>
      <c r="D18" s="166">
        <v>20820</v>
      </c>
      <c r="E18" s="166">
        <v>23092</v>
      </c>
      <c r="F18" s="166">
        <v>21139</v>
      </c>
      <c r="G18" s="166">
        <v>20420</v>
      </c>
      <c r="H18" s="167">
        <f t="shared" si="0"/>
        <v>-3.4012961824116617E-2</v>
      </c>
      <c r="I18" s="167">
        <f t="shared" si="1"/>
        <v>3.5762134519566724E-2</v>
      </c>
      <c r="J18" s="81"/>
      <c r="K18" s="165" t="s">
        <v>125</v>
      </c>
      <c r="L18" s="166">
        <v>109</v>
      </c>
      <c r="M18" s="166">
        <v>375</v>
      </c>
      <c r="N18" s="166">
        <v>245</v>
      </c>
      <c r="O18" s="166">
        <v>210</v>
      </c>
      <c r="P18" s="166">
        <v>220</v>
      </c>
      <c r="Q18" s="167">
        <f t="shared" si="2"/>
        <v>4.7619047619047672E-2</v>
      </c>
      <c r="R18" s="167">
        <f t="shared" si="3"/>
        <v>1.2388782520554116E-2</v>
      </c>
    </row>
    <row r="19" spans="2:22" x14ac:dyDescent="0.25">
      <c r="B19" s="165" t="s">
        <v>121</v>
      </c>
      <c r="C19" s="166">
        <v>13373</v>
      </c>
      <c r="D19" s="166">
        <v>13089</v>
      </c>
      <c r="E19" s="166">
        <v>15495</v>
      </c>
      <c r="F19" s="166">
        <v>15935</v>
      </c>
      <c r="G19" s="166">
        <v>13913</v>
      </c>
      <c r="H19" s="167">
        <f t="shared" si="0"/>
        <v>-0.12689049262629437</v>
      </c>
      <c r="I19" s="167">
        <f t="shared" si="1"/>
        <v>2.4366237882993722E-2</v>
      </c>
      <c r="J19" s="81"/>
      <c r="K19" s="165" t="s">
        <v>121</v>
      </c>
      <c r="L19" s="166">
        <v>110</v>
      </c>
      <c r="M19" s="166">
        <v>194</v>
      </c>
      <c r="N19" s="166">
        <v>130</v>
      </c>
      <c r="O19" s="166">
        <v>122</v>
      </c>
      <c r="P19" s="166">
        <v>276</v>
      </c>
      <c r="Q19" s="167">
        <f t="shared" si="2"/>
        <v>1.262295081967213</v>
      </c>
      <c r="R19" s="167">
        <f t="shared" si="3"/>
        <v>1.5542290798513346E-2</v>
      </c>
    </row>
    <row r="20" spans="2:22" x14ac:dyDescent="0.25">
      <c r="B20" s="165" t="s">
        <v>130</v>
      </c>
      <c r="C20" s="166">
        <v>1157</v>
      </c>
      <c r="D20" s="166">
        <v>2087</v>
      </c>
      <c r="E20" s="166">
        <v>1444</v>
      </c>
      <c r="F20" s="166">
        <v>1435</v>
      </c>
      <c r="G20" s="166">
        <v>1416</v>
      </c>
      <c r="H20" s="167">
        <f t="shared" si="0"/>
        <v>-1.3240418118466879E-2</v>
      </c>
      <c r="I20" s="167">
        <f t="shared" si="1"/>
        <v>2.4798816101717176E-3</v>
      </c>
      <c r="J20" s="81"/>
      <c r="K20" s="165" t="s">
        <v>130</v>
      </c>
      <c r="L20" s="166">
        <v>22</v>
      </c>
      <c r="M20" s="166">
        <v>26</v>
      </c>
      <c r="N20" s="166">
        <v>33</v>
      </c>
      <c r="O20" s="166">
        <v>23</v>
      </c>
      <c r="P20" s="166">
        <v>28</v>
      </c>
      <c r="Q20" s="167">
        <f t="shared" si="2"/>
        <v>0.21739130434782616</v>
      </c>
      <c r="R20" s="167">
        <f t="shared" si="3"/>
        <v>1.5767541389796148E-3</v>
      </c>
    </row>
    <row r="21" spans="2:22" x14ac:dyDescent="0.25">
      <c r="B21" s="165" t="s">
        <v>133</v>
      </c>
      <c r="C21" s="166">
        <v>241</v>
      </c>
      <c r="D21" s="166">
        <v>752</v>
      </c>
      <c r="E21" s="166">
        <v>1089</v>
      </c>
      <c r="F21" s="166">
        <v>486</v>
      </c>
      <c r="G21" s="166">
        <v>450</v>
      </c>
      <c r="H21" s="167">
        <f t="shared" si="0"/>
        <v>-7.407407407407407E-2</v>
      </c>
      <c r="I21" s="167">
        <f t="shared" si="1"/>
        <v>7.8809796933423232E-4</v>
      </c>
      <c r="J21" s="81"/>
      <c r="K21" s="165" t="s">
        <v>133</v>
      </c>
      <c r="L21" s="166">
        <v>28</v>
      </c>
      <c r="M21" s="166">
        <v>15</v>
      </c>
      <c r="N21" s="166">
        <v>34</v>
      </c>
      <c r="O21" s="166">
        <v>38</v>
      </c>
      <c r="P21" s="166">
        <v>14</v>
      </c>
      <c r="Q21" s="167">
        <f t="shared" si="2"/>
        <v>-0.63157894736842102</v>
      </c>
      <c r="R21" s="167">
        <f t="shared" si="3"/>
        <v>7.883770694898074E-4</v>
      </c>
    </row>
    <row r="22" spans="2:22" x14ac:dyDescent="0.25">
      <c r="B22" s="170" t="s">
        <v>147</v>
      </c>
      <c r="C22" s="171">
        <f>C14-SUM(C15:C21)</f>
        <v>63624</v>
      </c>
      <c r="D22" s="171">
        <f>D14-SUM(D15:D21)</f>
        <v>94485</v>
      </c>
      <c r="E22" s="171">
        <f>E14-SUM(E15:E21)</f>
        <v>98199</v>
      </c>
      <c r="F22" s="171">
        <f>F14-SUM(F15:F21)</f>
        <v>111843</v>
      </c>
      <c r="G22" s="171">
        <f>G14-SUM(G15:G21)</f>
        <v>106217</v>
      </c>
      <c r="H22" s="172">
        <f t="shared" si="0"/>
        <v>-5.0302656402278156E-2</v>
      </c>
      <c r="I22" s="172">
        <f t="shared" si="1"/>
        <v>0.18602089335283145</v>
      </c>
      <c r="J22" s="81"/>
      <c r="K22" s="170" t="s">
        <v>147</v>
      </c>
      <c r="L22" s="171">
        <f>L14-SUM(L15:L21)</f>
        <v>3139</v>
      </c>
      <c r="M22" s="171">
        <f>M14-SUM(M15:M21)</f>
        <v>4009</v>
      </c>
      <c r="N22" s="171">
        <f>N14-SUM(N15:N21)</f>
        <v>3061</v>
      </c>
      <c r="O22" s="171">
        <f>O14-SUM(O15:O21)</f>
        <v>3510</v>
      </c>
      <c r="P22" s="171">
        <f>P14-SUM(P15:P21)</f>
        <v>3612</v>
      </c>
      <c r="Q22" s="172">
        <f t="shared" si="2"/>
        <v>2.9059829059828957E-2</v>
      </c>
      <c r="R22" s="172">
        <f t="shared" si="3"/>
        <v>0.20340128392837031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135673</v>
      </c>
      <c r="D24" s="178">
        <v>198300</v>
      </c>
      <c r="E24" s="178">
        <v>203132</v>
      </c>
      <c r="F24" s="178">
        <v>210914</v>
      </c>
      <c r="G24" s="178">
        <v>197112</v>
      </c>
      <c r="H24" s="179">
        <f t="shared" ref="H24:H36" si="4">IFERROR(G24/F24-1,"-")</f>
        <v>-6.5438994092378855E-2</v>
      </c>
      <c r="I24" s="179">
        <f t="shared" ref="I24:I36" si="5">G24/G$10</f>
        <v>0.3452079265142427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47355</v>
      </c>
      <c r="D25" s="162">
        <v>36241</v>
      </c>
      <c r="E25" s="162">
        <v>29404</v>
      </c>
      <c r="F25" s="162">
        <v>29634</v>
      </c>
      <c r="G25" s="162">
        <v>27657</v>
      </c>
      <c r="H25" s="163">
        <f t="shared" si="4"/>
        <v>-6.6713909698319473E-2</v>
      </c>
      <c r="I25" s="163">
        <f t="shared" si="5"/>
        <v>4.8436501195281922E-2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19391</v>
      </c>
      <c r="D26" s="166">
        <v>14337</v>
      </c>
      <c r="E26" s="166">
        <v>12540</v>
      </c>
      <c r="F26" s="166">
        <v>11203</v>
      </c>
      <c r="G26" s="166">
        <v>13809</v>
      </c>
      <c r="H26" s="167">
        <f t="shared" si="4"/>
        <v>0.23261626350084796</v>
      </c>
      <c r="I26" s="167">
        <f t="shared" si="5"/>
        <v>2.4184099685636475E-2</v>
      </c>
    </row>
    <row r="27" spans="2:22" x14ac:dyDescent="0.25">
      <c r="B27" s="165" t="s">
        <v>102</v>
      </c>
      <c r="C27" s="166">
        <v>27964</v>
      </c>
      <c r="D27" s="166">
        <v>21904</v>
      </c>
      <c r="E27" s="166">
        <v>16864</v>
      </c>
      <c r="F27" s="166">
        <v>18431</v>
      </c>
      <c r="G27" s="166">
        <v>13848</v>
      </c>
      <c r="H27" s="167">
        <f t="shared" si="4"/>
        <v>-0.248657153708426</v>
      </c>
      <c r="I27" s="167">
        <f t="shared" si="5"/>
        <v>2.4252401509645444E-2</v>
      </c>
    </row>
    <row r="28" spans="2:22" x14ac:dyDescent="0.25">
      <c r="B28" s="161" t="s">
        <v>109</v>
      </c>
      <c r="C28" s="162">
        <v>88318</v>
      </c>
      <c r="D28" s="162">
        <v>162059</v>
      </c>
      <c r="E28" s="162">
        <v>173728</v>
      </c>
      <c r="F28" s="162">
        <v>181280</v>
      </c>
      <c r="G28" s="162">
        <v>169455</v>
      </c>
      <c r="H28" s="163">
        <f t="shared" si="4"/>
        <v>-6.523058252427183E-2</v>
      </c>
      <c r="I28" s="163">
        <f t="shared" si="5"/>
        <v>0.29677142531896078</v>
      </c>
    </row>
    <row r="29" spans="2:22" x14ac:dyDescent="0.25">
      <c r="B29" s="165" t="s">
        <v>112</v>
      </c>
      <c r="C29" s="166">
        <v>28800</v>
      </c>
      <c r="D29" s="166">
        <v>89009</v>
      </c>
      <c r="E29" s="166">
        <v>95219</v>
      </c>
      <c r="F29" s="166">
        <v>101712</v>
      </c>
      <c r="G29" s="166">
        <v>94567</v>
      </c>
      <c r="H29" s="167">
        <f t="shared" si="4"/>
        <v>-7.0247365109328275E-2</v>
      </c>
      <c r="I29" s="167">
        <f t="shared" si="5"/>
        <v>0.16561791259117856</v>
      </c>
    </row>
    <row r="30" spans="2:22" x14ac:dyDescent="0.25">
      <c r="B30" s="165" t="s">
        <v>115</v>
      </c>
      <c r="C30" s="166">
        <v>14020</v>
      </c>
      <c r="D30" s="166">
        <v>17512</v>
      </c>
      <c r="E30" s="166">
        <v>17456</v>
      </c>
      <c r="F30" s="166">
        <v>17415</v>
      </c>
      <c r="G30" s="166">
        <v>15953</v>
      </c>
      <c r="H30" s="167">
        <f t="shared" si="4"/>
        <v>-8.395061728395059E-2</v>
      </c>
      <c r="I30" s="167">
        <f t="shared" si="5"/>
        <v>2.7938948677308909E-2</v>
      </c>
    </row>
    <row r="31" spans="2:22" x14ac:dyDescent="0.25">
      <c r="B31" s="165" t="s">
        <v>118</v>
      </c>
      <c r="C31" s="166">
        <v>6475</v>
      </c>
      <c r="D31" s="166">
        <v>7432</v>
      </c>
      <c r="E31" s="166">
        <v>8076</v>
      </c>
      <c r="F31" s="166">
        <v>6722</v>
      </c>
      <c r="G31" s="166">
        <v>6581</v>
      </c>
      <c r="H31" s="167">
        <f t="shared" si="4"/>
        <v>-2.0975900029753025E-2</v>
      </c>
      <c r="I31" s="167">
        <f t="shared" si="5"/>
        <v>1.1525494969307963E-2</v>
      </c>
    </row>
    <row r="32" spans="2:22" x14ac:dyDescent="0.25">
      <c r="B32" s="165" t="s">
        <v>125</v>
      </c>
      <c r="C32" s="166">
        <v>7050</v>
      </c>
      <c r="D32" s="166">
        <v>9314</v>
      </c>
      <c r="E32" s="166">
        <v>9861</v>
      </c>
      <c r="F32" s="166">
        <v>8555</v>
      </c>
      <c r="G32" s="166">
        <v>8714</v>
      </c>
      <c r="H32" s="167">
        <f t="shared" si="4"/>
        <v>1.858562244301587E-2</v>
      </c>
      <c r="I32" s="167">
        <f t="shared" si="5"/>
        <v>1.5261079343952223E-2</v>
      </c>
    </row>
    <row r="33" spans="2:9" x14ac:dyDescent="0.25">
      <c r="B33" s="165" t="s">
        <v>121</v>
      </c>
      <c r="C33" s="166">
        <v>7356</v>
      </c>
      <c r="D33" s="166">
        <v>7162</v>
      </c>
      <c r="E33" s="166">
        <v>7924</v>
      </c>
      <c r="F33" s="166">
        <v>7845</v>
      </c>
      <c r="G33" s="166">
        <v>6463</v>
      </c>
      <c r="H33" s="167">
        <f t="shared" si="4"/>
        <v>-0.17616316124920328</v>
      </c>
      <c r="I33" s="167">
        <f t="shared" si="5"/>
        <v>1.131883816846032E-2</v>
      </c>
    </row>
    <row r="34" spans="2:9" x14ac:dyDescent="0.25">
      <c r="B34" s="165" t="s">
        <v>130</v>
      </c>
      <c r="C34" s="166">
        <v>192</v>
      </c>
      <c r="D34" s="166">
        <v>630</v>
      </c>
      <c r="E34" s="166">
        <v>729</v>
      </c>
      <c r="F34" s="166">
        <v>653</v>
      </c>
      <c r="G34" s="166">
        <v>514</v>
      </c>
      <c r="H34" s="167">
        <f t="shared" si="4"/>
        <v>-0.21286370597243487</v>
      </c>
      <c r="I34" s="167">
        <f t="shared" si="5"/>
        <v>9.0018301386176757E-4</v>
      </c>
    </row>
    <row r="35" spans="2:9" x14ac:dyDescent="0.25">
      <c r="B35" s="165" t="s">
        <v>133</v>
      </c>
      <c r="C35" s="166">
        <v>81</v>
      </c>
      <c r="D35" s="166">
        <v>337</v>
      </c>
      <c r="E35" s="166">
        <v>470</v>
      </c>
      <c r="F35" s="166">
        <v>265</v>
      </c>
      <c r="G35" s="166">
        <v>136</v>
      </c>
      <c r="H35" s="167">
        <f t="shared" si="4"/>
        <v>-0.48679245283018868</v>
      </c>
      <c r="I35" s="167">
        <f t="shared" si="5"/>
        <v>2.3818071962101244E-4</v>
      </c>
    </row>
    <row r="36" spans="2:9" x14ac:dyDescent="0.25">
      <c r="B36" s="170" t="s">
        <v>147</v>
      </c>
      <c r="C36" s="171">
        <f>C28-SUM(C29:C35)</f>
        <v>24344</v>
      </c>
      <c r="D36" s="171">
        <f>D28-SUM(D29:D35)</f>
        <v>30663</v>
      </c>
      <c r="E36" s="171">
        <f>E28-SUM(E29:E35)</f>
        <v>33993</v>
      </c>
      <c r="F36" s="171">
        <f>F28-SUM(F29:F35)</f>
        <v>38113</v>
      </c>
      <c r="G36" s="171">
        <f>G28-SUM(G29:G35)</f>
        <v>36527</v>
      </c>
      <c r="H36" s="172">
        <f t="shared" si="4"/>
        <v>-4.1613097893107298E-2</v>
      </c>
      <c r="I36" s="172">
        <f t="shared" si="5"/>
        <v>6.3970787835270007E-2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60982</v>
      </c>
      <c r="D38" s="178">
        <v>142344</v>
      </c>
      <c r="E38" s="178">
        <v>143539</v>
      </c>
      <c r="F38" s="178">
        <v>152016</v>
      </c>
      <c r="G38" s="178">
        <v>148444</v>
      </c>
      <c r="H38" s="179">
        <f t="shared" ref="H38:H50" si="6">IFERROR(G38/F38-1,"-")</f>
        <v>-2.3497526576149896E-2</v>
      </c>
      <c r="I38" s="179">
        <f t="shared" ref="I38:I50" si="7">G38/G$10</f>
        <v>0.25997425546633507</v>
      </c>
    </row>
    <row r="39" spans="2:9" x14ac:dyDescent="0.25">
      <c r="B39" s="161" t="s">
        <v>99</v>
      </c>
      <c r="C39" s="162">
        <v>13776</v>
      </c>
      <c r="D39" s="162">
        <v>20969</v>
      </c>
      <c r="E39" s="162">
        <v>22947</v>
      </c>
      <c r="F39" s="162">
        <v>20840</v>
      </c>
      <c r="G39" s="162">
        <v>19219</v>
      </c>
      <c r="H39" s="163">
        <f t="shared" si="6"/>
        <v>-7.7783109404990447E-2</v>
      </c>
      <c r="I39" s="163">
        <f t="shared" si="7"/>
        <v>3.3658788605854695E-2</v>
      </c>
    </row>
    <row r="40" spans="2:9" x14ac:dyDescent="0.25">
      <c r="B40" s="165" t="s">
        <v>105</v>
      </c>
      <c r="C40" s="166">
        <v>4547</v>
      </c>
      <c r="D40" s="166">
        <v>8693</v>
      </c>
      <c r="E40" s="166">
        <v>11322</v>
      </c>
      <c r="F40" s="166">
        <v>10333</v>
      </c>
      <c r="G40" s="166">
        <v>9326</v>
      </c>
      <c r="H40" s="167">
        <f t="shared" si="6"/>
        <v>-9.7454756605051762E-2</v>
      </c>
      <c r="I40" s="167">
        <f t="shared" si="7"/>
        <v>1.633289258224678E-2</v>
      </c>
    </row>
    <row r="41" spans="2:9" x14ac:dyDescent="0.25">
      <c r="B41" s="165" t="s">
        <v>102</v>
      </c>
      <c r="C41" s="166">
        <v>9229</v>
      </c>
      <c r="D41" s="166">
        <v>12276</v>
      </c>
      <c r="E41" s="166">
        <v>11625</v>
      </c>
      <c r="F41" s="166">
        <v>10507</v>
      </c>
      <c r="G41" s="166">
        <v>9893</v>
      </c>
      <c r="H41" s="167">
        <f t="shared" si="6"/>
        <v>-5.8437232321309596E-2</v>
      </c>
      <c r="I41" s="167">
        <f t="shared" si="7"/>
        <v>1.7325896023607911E-2</v>
      </c>
    </row>
    <row r="42" spans="2:9" x14ac:dyDescent="0.25">
      <c r="B42" s="161" t="s">
        <v>109</v>
      </c>
      <c r="C42" s="162">
        <v>47206</v>
      </c>
      <c r="D42" s="162">
        <v>121375</v>
      </c>
      <c r="E42" s="162">
        <v>120592</v>
      </c>
      <c r="F42" s="162">
        <v>131176</v>
      </c>
      <c r="G42" s="162">
        <v>129225</v>
      </c>
      <c r="H42" s="163">
        <f t="shared" si="6"/>
        <v>-1.4873147526986652E-2</v>
      </c>
      <c r="I42" s="163">
        <f t="shared" si="7"/>
        <v>0.2263154668604804</v>
      </c>
    </row>
    <row r="43" spans="2:9" x14ac:dyDescent="0.25">
      <c r="B43" s="165" t="s">
        <v>112</v>
      </c>
      <c r="C43" s="166">
        <v>16412</v>
      </c>
      <c r="D43" s="166">
        <v>67927</v>
      </c>
      <c r="E43" s="166">
        <v>68857</v>
      </c>
      <c r="F43" s="166">
        <v>76327</v>
      </c>
      <c r="G43" s="166">
        <v>74721</v>
      </c>
      <c r="H43" s="167">
        <f t="shared" si="6"/>
        <v>-2.1041047073774632E-2</v>
      </c>
      <c r="I43" s="167">
        <f t="shared" si="7"/>
        <v>0.13086104081471817</v>
      </c>
    </row>
    <row r="44" spans="2:9" x14ac:dyDescent="0.25">
      <c r="B44" s="165" t="s">
        <v>115</v>
      </c>
      <c r="C44" s="166">
        <v>1557</v>
      </c>
      <c r="D44" s="166">
        <v>3350</v>
      </c>
      <c r="E44" s="166">
        <v>3774</v>
      </c>
      <c r="F44" s="166">
        <v>3779</v>
      </c>
      <c r="G44" s="166">
        <v>4241</v>
      </c>
      <c r="H44" s="167">
        <f t="shared" si="6"/>
        <v>0.12225456469965601</v>
      </c>
      <c r="I44" s="167">
        <f t="shared" si="7"/>
        <v>7.4273855287699539E-3</v>
      </c>
    </row>
    <row r="45" spans="2:9" x14ac:dyDescent="0.25">
      <c r="B45" s="165" t="s">
        <v>118</v>
      </c>
      <c r="C45" s="166">
        <v>2833</v>
      </c>
      <c r="D45" s="166">
        <v>3444</v>
      </c>
      <c r="E45" s="166">
        <v>3622</v>
      </c>
      <c r="F45" s="166">
        <v>3914</v>
      </c>
      <c r="G45" s="166">
        <v>4368</v>
      </c>
      <c r="H45" s="167">
        <f t="shared" si="6"/>
        <v>0.11599386816555946</v>
      </c>
      <c r="I45" s="167">
        <f t="shared" si="7"/>
        <v>7.6498042890042819E-3</v>
      </c>
    </row>
    <row r="46" spans="2:9" x14ac:dyDescent="0.25">
      <c r="B46" s="165" t="s">
        <v>125</v>
      </c>
      <c r="C46" s="166">
        <v>4526</v>
      </c>
      <c r="D46" s="166">
        <v>7311</v>
      </c>
      <c r="E46" s="166">
        <v>8276</v>
      </c>
      <c r="F46" s="166">
        <v>7598</v>
      </c>
      <c r="G46" s="166">
        <v>7251</v>
      </c>
      <c r="H46" s="167">
        <f t="shared" si="6"/>
        <v>-4.5669913135035545E-2</v>
      </c>
      <c r="I46" s="167">
        <f t="shared" si="7"/>
        <v>1.2698885279205598E-2</v>
      </c>
    </row>
    <row r="47" spans="2:9" x14ac:dyDescent="0.25">
      <c r="B47" s="165" t="s">
        <v>121</v>
      </c>
      <c r="C47" s="166">
        <v>2898</v>
      </c>
      <c r="D47" s="166">
        <v>3422</v>
      </c>
      <c r="E47" s="166">
        <v>4872</v>
      </c>
      <c r="F47" s="166">
        <v>4672</v>
      </c>
      <c r="G47" s="166">
        <v>4443</v>
      </c>
      <c r="H47" s="167">
        <f t="shared" si="6"/>
        <v>-4.901541095890416E-2</v>
      </c>
      <c r="I47" s="167">
        <f t="shared" si="7"/>
        <v>7.7811539505599873E-3</v>
      </c>
    </row>
    <row r="48" spans="2:9" x14ac:dyDescent="0.25">
      <c r="B48" s="165" t="s">
        <v>130</v>
      </c>
      <c r="C48" s="166">
        <v>760</v>
      </c>
      <c r="D48" s="166">
        <v>971</v>
      </c>
      <c r="E48" s="166">
        <v>445</v>
      </c>
      <c r="F48" s="166">
        <v>513</v>
      </c>
      <c r="G48" s="166">
        <v>491</v>
      </c>
      <c r="H48" s="167">
        <f t="shared" si="6"/>
        <v>-4.2884990253411304E-2</v>
      </c>
      <c r="I48" s="167">
        <f t="shared" si="7"/>
        <v>8.5990245098468466E-4</v>
      </c>
    </row>
    <row r="49" spans="2:9" x14ac:dyDescent="0.25">
      <c r="B49" s="165" t="s">
        <v>133</v>
      </c>
      <c r="C49" s="166">
        <v>79</v>
      </c>
      <c r="D49" s="166">
        <v>153</v>
      </c>
      <c r="E49" s="166">
        <v>384</v>
      </c>
      <c r="F49" s="166">
        <v>63</v>
      </c>
      <c r="G49" s="166">
        <v>108</v>
      </c>
      <c r="H49" s="167">
        <f t="shared" si="6"/>
        <v>0.71428571428571419</v>
      </c>
      <c r="I49" s="167">
        <f t="shared" si="7"/>
        <v>1.8914351264021577E-4</v>
      </c>
    </row>
    <row r="50" spans="2:9" x14ac:dyDescent="0.25">
      <c r="B50" s="170" t="s">
        <v>147</v>
      </c>
      <c r="C50" s="171">
        <f>C42-SUM(C43:C49)</f>
        <v>18141</v>
      </c>
      <c r="D50" s="171">
        <f>D42-SUM(D43:D49)</f>
        <v>34797</v>
      </c>
      <c r="E50" s="171">
        <f>E42-SUM(E43:E49)</f>
        <v>30362</v>
      </c>
      <c r="F50" s="171">
        <f>F42-SUM(F43:F49)</f>
        <v>34310</v>
      </c>
      <c r="G50" s="171">
        <f>G42-SUM(G43:G49)</f>
        <v>33602</v>
      </c>
      <c r="H50" s="172">
        <f t="shared" si="6"/>
        <v>-2.063538327018366E-2</v>
      </c>
      <c r="I50" s="172">
        <f t="shared" si="7"/>
        <v>5.88481510345975E-2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2524</v>
      </c>
      <c r="D52" s="178">
        <v>3626</v>
      </c>
      <c r="E52" s="178">
        <v>3264</v>
      </c>
      <c r="F52" s="178">
        <v>3498</v>
      </c>
      <c r="G52" s="178">
        <v>3952</v>
      </c>
      <c r="H52" s="179">
        <f t="shared" ref="H52:H64" si="8">IFERROR(G52/F52-1,"-")</f>
        <v>0.12978845054316746</v>
      </c>
      <c r="I52" s="179">
        <f t="shared" ref="I52:I64" si="9">G52/G$10</f>
        <v>6.9212514995753028E-3</v>
      </c>
    </row>
    <row r="53" spans="2:9" x14ac:dyDescent="0.25">
      <c r="B53" s="161" t="s">
        <v>99</v>
      </c>
      <c r="C53" s="162">
        <v>1027</v>
      </c>
      <c r="D53" s="162">
        <v>1196</v>
      </c>
      <c r="E53" s="162">
        <v>1321</v>
      </c>
      <c r="F53" s="162">
        <v>697</v>
      </c>
      <c r="G53" s="162">
        <v>945</v>
      </c>
      <c r="H53" s="163">
        <f t="shared" si="8"/>
        <v>0.35581061692969862</v>
      </c>
      <c r="I53" s="163">
        <f t="shared" si="9"/>
        <v>1.655005735601888E-3</v>
      </c>
    </row>
    <row r="54" spans="2:9" x14ac:dyDescent="0.25">
      <c r="B54" s="165" t="s">
        <v>105</v>
      </c>
      <c r="C54" s="166">
        <v>524</v>
      </c>
      <c r="D54" s="166">
        <v>864</v>
      </c>
      <c r="E54" s="166">
        <v>903</v>
      </c>
      <c r="F54" s="166">
        <v>386</v>
      </c>
      <c r="G54" s="166">
        <v>433</v>
      </c>
      <c r="H54" s="167">
        <f t="shared" si="8"/>
        <v>0.12176165803108807</v>
      </c>
      <c r="I54" s="167">
        <f t="shared" si="9"/>
        <v>7.5832537938160579E-4</v>
      </c>
    </row>
    <row r="55" spans="2:9" x14ac:dyDescent="0.25">
      <c r="B55" s="165" t="s">
        <v>102</v>
      </c>
      <c r="C55" s="166">
        <v>503</v>
      </c>
      <c r="D55" s="166">
        <v>332</v>
      </c>
      <c r="E55" s="166">
        <v>418</v>
      </c>
      <c r="F55" s="166">
        <v>311</v>
      </c>
      <c r="G55" s="166">
        <v>512</v>
      </c>
      <c r="H55" s="167">
        <f t="shared" si="8"/>
        <v>0.6463022508038585</v>
      </c>
      <c r="I55" s="167">
        <f t="shared" si="9"/>
        <v>8.9668035622028218E-4</v>
      </c>
    </row>
    <row r="56" spans="2:9" x14ac:dyDescent="0.25">
      <c r="B56" s="161" t="s">
        <v>109</v>
      </c>
      <c r="C56" s="162">
        <v>1497</v>
      </c>
      <c r="D56" s="162">
        <v>2430</v>
      </c>
      <c r="E56" s="162">
        <v>1943</v>
      </c>
      <c r="F56" s="162">
        <v>2801</v>
      </c>
      <c r="G56" s="162">
        <v>3007</v>
      </c>
      <c r="H56" s="163">
        <f t="shared" si="8"/>
        <v>7.3545162441984946E-2</v>
      </c>
      <c r="I56" s="163">
        <f t="shared" si="9"/>
        <v>5.266245763973415E-3</v>
      </c>
    </row>
    <row r="57" spans="2:9" x14ac:dyDescent="0.25">
      <c r="B57" s="165" t="s">
        <v>112</v>
      </c>
      <c r="C57" s="166">
        <v>288</v>
      </c>
      <c r="D57" s="166">
        <v>895</v>
      </c>
      <c r="E57" s="166">
        <v>683</v>
      </c>
      <c r="F57" s="166">
        <v>1094</v>
      </c>
      <c r="G57" s="166">
        <v>1145</v>
      </c>
      <c r="H57" s="167">
        <f t="shared" si="8"/>
        <v>4.6617915904936025E-2</v>
      </c>
      <c r="I57" s="167">
        <f t="shared" si="9"/>
        <v>2.0052714997504358E-3</v>
      </c>
    </row>
    <row r="58" spans="2:9" x14ac:dyDescent="0.25">
      <c r="B58" s="165" t="s">
        <v>115</v>
      </c>
      <c r="C58" s="166">
        <v>386</v>
      </c>
      <c r="D58" s="166">
        <v>447</v>
      </c>
      <c r="E58" s="166">
        <v>296</v>
      </c>
      <c r="F58" s="166">
        <v>461</v>
      </c>
      <c r="G58" s="166">
        <v>437</v>
      </c>
      <c r="H58" s="167">
        <f t="shared" si="8"/>
        <v>-5.2060737527114931E-2</v>
      </c>
      <c r="I58" s="167">
        <f t="shared" si="9"/>
        <v>7.6533069466457678E-4</v>
      </c>
    </row>
    <row r="59" spans="2:9" x14ac:dyDescent="0.25">
      <c r="B59" s="165" t="s">
        <v>118</v>
      </c>
      <c r="C59" s="166">
        <v>230</v>
      </c>
      <c r="D59" s="166">
        <v>253</v>
      </c>
      <c r="E59" s="166">
        <v>212</v>
      </c>
      <c r="F59" s="166">
        <v>235</v>
      </c>
      <c r="G59" s="166">
        <v>351</v>
      </c>
      <c r="H59" s="167">
        <f t="shared" si="8"/>
        <v>0.49361702127659579</v>
      </c>
      <c r="I59" s="167">
        <f t="shared" si="9"/>
        <v>6.1471641608070121E-4</v>
      </c>
    </row>
    <row r="60" spans="2:9" x14ac:dyDescent="0.25">
      <c r="B60" s="165" t="s">
        <v>125</v>
      </c>
      <c r="C60" s="166">
        <v>45</v>
      </c>
      <c r="D60" s="166">
        <v>76</v>
      </c>
      <c r="E60" s="166">
        <v>29</v>
      </c>
      <c r="F60" s="166">
        <v>106</v>
      </c>
      <c r="G60" s="166">
        <v>125</v>
      </c>
      <c r="H60" s="167">
        <f t="shared" si="8"/>
        <v>0.179245283018868</v>
      </c>
      <c r="I60" s="167">
        <f t="shared" si="9"/>
        <v>2.1891610259284233E-4</v>
      </c>
    </row>
    <row r="61" spans="2:9" x14ac:dyDescent="0.25">
      <c r="B61" s="165" t="s">
        <v>121</v>
      </c>
      <c r="C61" s="166">
        <v>40</v>
      </c>
      <c r="D61" s="166">
        <v>56</v>
      </c>
      <c r="E61" s="166">
        <v>60</v>
      </c>
      <c r="F61" s="166">
        <v>40</v>
      </c>
      <c r="G61" s="166">
        <v>36</v>
      </c>
      <c r="H61" s="167">
        <f t="shared" si="8"/>
        <v>-9.9999999999999978E-2</v>
      </c>
      <c r="I61" s="167">
        <f t="shared" si="9"/>
        <v>6.3047837546738582E-5</v>
      </c>
    </row>
    <row r="62" spans="2:9" x14ac:dyDescent="0.25">
      <c r="B62" s="165" t="s">
        <v>130</v>
      </c>
      <c r="C62" s="166">
        <v>3</v>
      </c>
      <c r="D62" s="166">
        <v>5</v>
      </c>
      <c r="E62" s="166">
        <v>5</v>
      </c>
      <c r="F62" s="166">
        <v>8</v>
      </c>
      <c r="G62" s="166">
        <v>4</v>
      </c>
      <c r="H62" s="167">
        <f t="shared" si="8"/>
        <v>-0.5</v>
      </c>
      <c r="I62" s="167">
        <f t="shared" si="9"/>
        <v>7.0053152829709545E-6</v>
      </c>
    </row>
    <row r="63" spans="2:9" x14ac:dyDescent="0.25">
      <c r="B63" s="165" t="s">
        <v>133</v>
      </c>
      <c r="C63" s="166">
        <v>4</v>
      </c>
      <c r="D63" s="166">
        <v>2</v>
      </c>
      <c r="E63" s="166">
        <v>2</v>
      </c>
      <c r="F63" s="166">
        <v>6</v>
      </c>
      <c r="G63" s="166">
        <v>2</v>
      </c>
      <c r="H63" s="167">
        <f t="shared" si="8"/>
        <v>-0.66666666666666674</v>
      </c>
      <c r="I63" s="167">
        <f t="shared" si="9"/>
        <v>3.5026576414854773E-6</v>
      </c>
    </row>
    <row r="64" spans="2:9" x14ac:dyDescent="0.25">
      <c r="B64" s="170" t="s">
        <v>147</v>
      </c>
      <c r="C64" s="171">
        <f>C56-SUM(C57:C63)</f>
        <v>501</v>
      </c>
      <c r="D64" s="171">
        <f>D56-SUM(D57:D63)</f>
        <v>696</v>
      </c>
      <c r="E64" s="171">
        <f>E56-SUM(E57:E63)</f>
        <v>656</v>
      </c>
      <c r="F64" s="171">
        <f>F56-SUM(F57:F63)</f>
        <v>851</v>
      </c>
      <c r="G64" s="171">
        <f>G56-SUM(G57:G63)</f>
        <v>907</v>
      </c>
      <c r="H64" s="172">
        <f t="shared" si="8"/>
        <v>6.5804935370152862E-2</v>
      </c>
      <c r="I64" s="172">
        <f t="shared" si="9"/>
        <v>1.5884552404136639E-3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6786</v>
      </c>
      <c r="D66" s="178">
        <v>18865</v>
      </c>
      <c r="E66" s="178">
        <v>13528</v>
      </c>
      <c r="F66" s="178">
        <v>29179</v>
      </c>
      <c r="G66" s="178">
        <v>19110</v>
      </c>
      <c r="H66" s="179">
        <f t="shared" ref="H66:H78" si="10">IFERROR(G66/F66-1,"-")</f>
        <v>-0.34507693889441038</v>
      </c>
      <c r="I66" s="179">
        <f t="shared" ref="I66:I78" si="11">G66/G$10</f>
        <v>3.3467893764393734E-2</v>
      </c>
    </row>
    <row r="67" spans="2:9" x14ac:dyDescent="0.25">
      <c r="B67" s="161" t="s">
        <v>99</v>
      </c>
      <c r="C67" s="162">
        <v>4036</v>
      </c>
      <c r="D67" s="162">
        <v>1261</v>
      </c>
      <c r="E67" s="162">
        <v>3125</v>
      </c>
      <c r="F67" s="162">
        <v>9446</v>
      </c>
      <c r="G67" s="162">
        <v>5296</v>
      </c>
      <c r="H67" s="163">
        <f t="shared" si="10"/>
        <v>-0.43933940292187168</v>
      </c>
      <c r="I67" s="163">
        <f t="shared" si="11"/>
        <v>9.2750374346535439E-3</v>
      </c>
    </row>
    <row r="68" spans="2:9" x14ac:dyDescent="0.25">
      <c r="B68" s="165" t="s">
        <v>105</v>
      </c>
      <c r="C68" s="166">
        <v>3090</v>
      </c>
      <c r="D68" s="166">
        <v>510</v>
      </c>
      <c r="E68" s="166">
        <v>314</v>
      </c>
      <c r="F68" s="166">
        <v>6163</v>
      </c>
      <c r="G68" s="166">
        <v>1180</v>
      </c>
      <c r="H68" s="167">
        <f t="shared" si="10"/>
        <v>-0.80853480447833848</v>
      </c>
      <c r="I68" s="167">
        <f t="shared" si="11"/>
        <v>2.0665680084764313E-3</v>
      </c>
    </row>
    <row r="69" spans="2:9" x14ac:dyDescent="0.25">
      <c r="B69" s="165" t="s">
        <v>102</v>
      </c>
      <c r="C69" s="166">
        <v>946</v>
      </c>
      <c r="D69" s="166">
        <v>751</v>
      </c>
      <c r="E69" s="166">
        <v>2811</v>
      </c>
      <c r="F69" s="166">
        <v>3283</v>
      </c>
      <c r="G69" s="166">
        <v>4116</v>
      </c>
      <c r="H69" s="167">
        <f t="shared" si="10"/>
        <v>0.25373134328358216</v>
      </c>
      <c r="I69" s="167">
        <f t="shared" si="11"/>
        <v>7.2084694261771122E-3</v>
      </c>
    </row>
    <row r="70" spans="2:9" x14ac:dyDescent="0.25">
      <c r="B70" s="161" t="s">
        <v>109</v>
      </c>
      <c r="C70" s="162">
        <v>2750</v>
      </c>
      <c r="D70" s="162">
        <v>17604</v>
      </c>
      <c r="E70" s="162">
        <v>10403</v>
      </c>
      <c r="F70" s="162">
        <v>19733</v>
      </c>
      <c r="G70" s="162">
        <v>13814</v>
      </c>
      <c r="H70" s="163">
        <f t="shared" si="10"/>
        <v>-0.2999543911214716</v>
      </c>
      <c r="I70" s="163">
        <f t="shared" si="11"/>
        <v>2.4192856329740189E-2</v>
      </c>
    </row>
    <row r="71" spans="2:9" x14ac:dyDescent="0.25">
      <c r="B71" s="165" t="s">
        <v>112</v>
      </c>
      <c r="C71" s="166">
        <v>88</v>
      </c>
      <c r="D71" s="166">
        <v>11526</v>
      </c>
      <c r="E71" s="166">
        <v>5253</v>
      </c>
      <c r="F71" s="166">
        <v>10695</v>
      </c>
      <c r="G71" s="166">
        <v>8004</v>
      </c>
      <c r="H71" s="167">
        <f t="shared" si="10"/>
        <v>-0.25161290322580643</v>
      </c>
      <c r="I71" s="167">
        <f t="shared" si="11"/>
        <v>1.401763588122488E-2</v>
      </c>
    </row>
    <row r="72" spans="2:9" x14ac:dyDescent="0.25">
      <c r="B72" s="165" t="s">
        <v>115</v>
      </c>
      <c r="C72" s="166">
        <v>96</v>
      </c>
      <c r="D72" s="166">
        <v>192</v>
      </c>
      <c r="E72" s="166">
        <v>752</v>
      </c>
      <c r="F72" s="166">
        <v>454</v>
      </c>
      <c r="G72" s="166">
        <v>710</v>
      </c>
      <c r="H72" s="167">
        <f t="shared" si="10"/>
        <v>0.5638766519823788</v>
      </c>
      <c r="I72" s="167">
        <f t="shared" si="11"/>
        <v>1.2434434627273444E-3</v>
      </c>
    </row>
    <row r="73" spans="2:9" x14ac:dyDescent="0.25">
      <c r="B73" s="165" t="s">
        <v>118</v>
      </c>
      <c r="C73" s="166">
        <v>1080</v>
      </c>
      <c r="D73" s="166">
        <v>1870</v>
      </c>
      <c r="E73" s="166">
        <v>265</v>
      </c>
      <c r="F73" s="166">
        <v>2386</v>
      </c>
      <c r="G73" s="166">
        <v>1390</v>
      </c>
      <c r="H73" s="167">
        <f t="shared" si="10"/>
        <v>-0.41743503772003354</v>
      </c>
      <c r="I73" s="167">
        <f t="shared" si="11"/>
        <v>2.4343470608324067E-3</v>
      </c>
    </row>
    <row r="74" spans="2:9" x14ac:dyDescent="0.25">
      <c r="B74" s="165" t="s">
        <v>125</v>
      </c>
      <c r="C74" s="166">
        <v>160</v>
      </c>
      <c r="D74" s="166">
        <v>311</v>
      </c>
      <c r="E74" s="166">
        <v>425</v>
      </c>
      <c r="F74" s="166">
        <v>702</v>
      </c>
      <c r="G74" s="166">
        <v>519</v>
      </c>
      <c r="H74" s="167">
        <f t="shared" si="10"/>
        <v>-0.26068376068376065</v>
      </c>
      <c r="I74" s="167">
        <f t="shared" si="11"/>
        <v>9.0893965796548135E-4</v>
      </c>
    </row>
    <row r="75" spans="2:9" x14ac:dyDescent="0.25">
      <c r="B75" s="165" t="s">
        <v>121</v>
      </c>
      <c r="C75" s="166">
        <v>252</v>
      </c>
      <c r="D75" s="166">
        <v>285</v>
      </c>
      <c r="E75" s="166">
        <v>122</v>
      </c>
      <c r="F75" s="166">
        <v>567</v>
      </c>
      <c r="G75" s="166">
        <v>213</v>
      </c>
      <c r="H75" s="167">
        <f t="shared" si="10"/>
        <v>-0.62433862433862441</v>
      </c>
      <c r="I75" s="167">
        <f t="shared" si="11"/>
        <v>3.7303303881820331E-4</v>
      </c>
    </row>
    <row r="76" spans="2:9" x14ac:dyDescent="0.25">
      <c r="B76" s="165" t="s">
        <v>130</v>
      </c>
      <c r="C76" s="166">
        <v>0</v>
      </c>
      <c r="D76" s="166">
        <v>6</v>
      </c>
      <c r="E76" s="166">
        <v>5</v>
      </c>
      <c r="F76" s="166">
        <v>0</v>
      </c>
      <c r="G76" s="166">
        <v>10</v>
      </c>
      <c r="H76" s="167" t="str">
        <f t="shared" si="10"/>
        <v>-</v>
      </c>
      <c r="I76" s="167">
        <f t="shared" si="11"/>
        <v>1.7513288207427386E-5</v>
      </c>
    </row>
    <row r="77" spans="2:9" x14ac:dyDescent="0.25">
      <c r="B77" s="165" t="s">
        <v>133</v>
      </c>
      <c r="C77" s="166">
        <v>0</v>
      </c>
      <c r="D77" s="166">
        <v>17</v>
      </c>
      <c r="E77" s="166">
        <v>9</v>
      </c>
      <c r="F77" s="166">
        <v>0</v>
      </c>
      <c r="G77" s="166">
        <v>61</v>
      </c>
      <c r="H77" s="167" t="str">
        <f t="shared" si="10"/>
        <v>-</v>
      </c>
      <c r="I77" s="167">
        <f t="shared" si="11"/>
        <v>1.0683105806530705E-4</v>
      </c>
    </row>
    <row r="78" spans="2:9" x14ac:dyDescent="0.25">
      <c r="B78" s="170" t="s">
        <v>147</v>
      </c>
      <c r="C78" s="171">
        <f>C70-SUM(C71:C77)</f>
        <v>1074</v>
      </c>
      <c r="D78" s="171">
        <f>D70-SUM(D71:D77)</f>
        <v>3397</v>
      </c>
      <c r="E78" s="171">
        <f>E70-SUM(E71:E77)</f>
        <v>3572</v>
      </c>
      <c r="F78" s="171">
        <f>F70-SUM(F71:F77)</f>
        <v>4929</v>
      </c>
      <c r="G78" s="171">
        <f>G70-SUM(G71:G77)</f>
        <v>2907</v>
      </c>
      <c r="H78" s="172">
        <f t="shared" si="10"/>
        <v>-0.41022519780888622</v>
      </c>
      <c r="I78" s="172">
        <f t="shared" si="11"/>
        <v>5.0911128818991406E-3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55912</v>
      </c>
      <c r="D80" s="178">
        <v>75727</v>
      </c>
      <c r="E80" s="178">
        <v>86056</v>
      </c>
      <c r="F80" s="178">
        <v>102682</v>
      </c>
      <c r="G80" s="178">
        <v>109164</v>
      </c>
      <c r="H80" s="179">
        <f t="shared" ref="H80:H92" si="12">IFERROR(G80/F80-1,"-")</f>
        <v>6.3126935587542121E-2</v>
      </c>
      <c r="I80" s="179">
        <f t="shared" ref="I80:I92" si="13">G80/G$10</f>
        <v>0.1911820593875603</v>
      </c>
    </row>
    <row r="81" spans="2:9" x14ac:dyDescent="0.25">
      <c r="B81" s="161" t="s">
        <v>99</v>
      </c>
      <c r="C81" s="162">
        <v>35462</v>
      </c>
      <c r="D81" s="162">
        <v>41665</v>
      </c>
      <c r="E81" s="162">
        <v>41606</v>
      </c>
      <c r="F81" s="162">
        <v>52170</v>
      </c>
      <c r="G81" s="162">
        <v>56404</v>
      </c>
      <c r="H81" s="163">
        <f t="shared" si="12"/>
        <v>8.1157753498179108E-2</v>
      </c>
      <c r="I81" s="163">
        <f t="shared" si="13"/>
        <v>9.8781950805173421E-2</v>
      </c>
    </row>
    <row r="82" spans="2:9" x14ac:dyDescent="0.25">
      <c r="B82" s="165" t="s">
        <v>105</v>
      </c>
      <c r="C82" s="166">
        <v>10186</v>
      </c>
      <c r="D82" s="166">
        <v>10727</v>
      </c>
      <c r="E82" s="166">
        <v>9291</v>
      </c>
      <c r="F82" s="166">
        <v>13618</v>
      </c>
      <c r="G82" s="166">
        <v>15669</v>
      </c>
      <c r="H82" s="167">
        <f t="shared" si="12"/>
        <v>0.15060948744309011</v>
      </c>
      <c r="I82" s="167">
        <f t="shared" si="13"/>
        <v>2.744157129221797E-2</v>
      </c>
    </row>
    <row r="83" spans="2:9" x14ac:dyDescent="0.25">
      <c r="B83" s="165" t="s">
        <v>102</v>
      </c>
      <c r="C83" s="166">
        <v>25276</v>
      </c>
      <c r="D83" s="166">
        <v>30938</v>
      </c>
      <c r="E83" s="166">
        <v>32315</v>
      </c>
      <c r="F83" s="166">
        <v>38552</v>
      </c>
      <c r="G83" s="166">
        <v>40735</v>
      </c>
      <c r="H83" s="167">
        <f t="shared" si="12"/>
        <v>5.6624818427059465E-2</v>
      </c>
      <c r="I83" s="167">
        <f t="shared" si="13"/>
        <v>7.1340379512955451E-2</v>
      </c>
    </row>
    <row r="84" spans="2:9" x14ac:dyDescent="0.25">
      <c r="B84" s="161" t="s">
        <v>109</v>
      </c>
      <c r="C84" s="162">
        <v>20450</v>
      </c>
      <c r="D84" s="162">
        <v>34062</v>
      </c>
      <c r="E84" s="162">
        <v>44450</v>
      </c>
      <c r="F84" s="162">
        <v>50512</v>
      </c>
      <c r="G84" s="162">
        <v>52760</v>
      </c>
      <c r="H84" s="163">
        <f t="shared" si="12"/>
        <v>4.4504276211593252E-2</v>
      </c>
      <c r="I84" s="163">
        <f t="shared" si="13"/>
        <v>9.2400108582386883E-2</v>
      </c>
    </row>
    <row r="85" spans="2:9" x14ac:dyDescent="0.25">
      <c r="B85" s="165" t="s">
        <v>112</v>
      </c>
      <c r="C85" s="166">
        <v>1465</v>
      </c>
      <c r="D85" s="166">
        <v>8841</v>
      </c>
      <c r="E85" s="166">
        <v>11048</v>
      </c>
      <c r="F85" s="166">
        <v>12200</v>
      </c>
      <c r="G85" s="166">
        <v>13890</v>
      </c>
      <c r="H85" s="167">
        <f t="shared" si="12"/>
        <v>0.13852459016393448</v>
      </c>
      <c r="I85" s="167">
        <f t="shared" si="13"/>
        <v>2.4325957320116637E-2</v>
      </c>
    </row>
    <row r="86" spans="2:9" x14ac:dyDescent="0.25">
      <c r="B86" s="165" t="s">
        <v>115</v>
      </c>
      <c r="C86" s="166">
        <v>5372</v>
      </c>
      <c r="D86" s="166">
        <v>8998</v>
      </c>
      <c r="E86" s="166">
        <v>9535</v>
      </c>
      <c r="F86" s="166">
        <v>9567</v>
      </c>
      <c r="G86" s="166">
        <v>10555</v>
      </c>
      <c r="H86" s="167">
        <f t="shared" si="12"/>
        <v>0.10327166300825752</v>
      </c>
      <c r="I86" s="167">
        <f t="shared" si="13"/>
        <v>1.8485275702939605E-2</v>
      </c>
    </row>
    <row r="87" spans="2:9" x14ac:dyDescent="0.25">
      <c r="B87" s="165" t="s">
        <v>118</v>
      </c>
      <c r="C87" s="166">
        <v>2634</v>
      </c>
      <c r="D87" s="166">
        <v>2781</v>
      </c>
      <c r="E87" s="166">
        <v>4969</v>
      </c>
      <c r="F87" s="166">
        <v>6658</v>
      </c>
      <c r="G87" s="166">
        <v>6714</v>
      </c>
      <c r="H87" s="167">
        <f t="shared" si="12"/>
        <v>8.4109342144789156E-3</v>
      </c>
      <c r="I87" s="167">
        <f t="shared" si="13"/>
        <v>1.1758421702466746E-2</v>
      </c>
    </row>
    <row r="88" spans="2:9" x14ac:dyDescent="0.25">
      <c r="B88" s="165" t="s">
        <v>125</v>
      </c>
      <c r="C88" s="166">
        <v>925</v>
      </c>
      <c r="D88" s="166">
        <v>1502</v>
      </c>
      <c r="E88" s="166">
        <v>2130</v>
      </c>
      <c r="F88" s="166">
        <v>2677</v>
      </c>
      <c r="G88" s="166">
        <v>2305</v>
      </c>
      <c r="H88" s="167">
        <f t="shared" si="12"/>
        <v>-0.1389615240941352</v>
      </c>
      <c r="I88" s="167">
        <f t="shared" si="13"/>
        <v>4.036812931812012E-3</v>
      </c>
    </row>
    <row r="89" spans="2:9" x14ac:dyDescent="0.25">
      <c r="B89" s="165" t="s">
        <v>121</v>
      </c>
      <c r="C89" s="166">
        <v>874</v>
      </c>
      <c r="D89" s="166">
        <v>432</v>
      </c>
      <c r="E89" s="166">
        <v>953</v>
      </c>
      <c r="F89" s="166">
        <v>1022</v>
      </c>
      <c r="G89" s="166">
        <v>1172</v>
      </c>
      <c r="H89" s="167">
        <f t="shared" si="12"/>
        <v>0.14677103718199613</v>
      </c>
      <c r="I89" s="167">
        <f t="shared" si="13"/>
        <v>2.0525573779104898E-3</v>
      </c>
    </row>
    <row r="90" spans="2:9" x14ac:dyDescent="0.25">
      <c r="B90" s="165" t="s">
        <v>130</v>
      </c>
      <c r="C90" s="166">
        <v>150</v>
      </c>
      <c r="D90" s="166">
        <v>329</v>
      </c>
      <c r="E90" s="166">
        <v>182</v>
      </c>
      <c r="F90" s="166">
        <v>195</v>
      </c>
      <c r="G90" s="166">
        <v>338</v>
      </c>
      <c r="H90" s="167">
        <f t="shared" si="12"/>
        <v>0.73333333333333339</v>
      </c>
      <c r="I90" s="167">
        <f t="shared" si="13"/>
        <v>5.9194914141104567E-4</v>
      </c>
    </row>
    <row r="91" spans="2:9" x14ac:dyDescent="0.25">
      <c r="B91" s="165" t="s">
        <v>133</v>
      </c>
      <c r="C91" s="166">
        <v>34</v>
      </c>
      <c r="D91" s="166">
        <v>186</v>
      </c>
      <c r="E91" s="166">
        <v>112</v>
      </c>
      <c r="F91" s="166">
        <v>81</v>
      </c>
      <c r="G91" s="166">
        <v>106</v>
      </c>
      <c r="H91" s="167">
        <f t="shared" si="12"/>
        <v>0.30864197530864201</v>
      </c>
      <c r="I91" s="167">
        <f t="shared" si="13"/>
        <v>1.8564085499873028E-4</v>
      </c>
    </row>
    <row r="92" spans="2:9" x14ac:dyDescent="0.25">
      <c r="B92" s="170" t="s">
        <v>147</v>
      </c>
      <c r="C92" s="171">
        <f>C84-SUM(C85:C91)</f>
        <v>8996</v>
      </c>
      <c r="D92" s="171">
        <f>D84-SUM(D85:D91)</f>
        <v>10993</v>
      </c>
      <c r="E92" s="171">
        <f>E84-SUM(E85:E91)</f>
        <v>15521</v>
      </c>
      <c r="F92" s="171">
        <f>F84-SUM(F85:F91)</f>
        <v>18112</v>
      </c>
      <c r="G92" s="171">
        <f>G84-SUM(G85:G91)</f>
        <v>17680</v>
      </c>
      <c r="H92" s="172">
        <f t="shared" si="12"/>
        <v>-2.3851590106007015E-2</v>
      </c>
      <c r="I92" s="172">
        <f t="shared" si="13"/>
        <v>3.0963493550731618E-2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3078</v>
      </c>
      <c r="D94" s="178">
        <v>4073</v>
      </c>
      <c r="E94" s="178">
        <v>4816</v>
      </c>
      <c r="F94" s="178">
        <v>3075</v>
      </c>
      <c r="G94" s="178">
        <v>4293</v>
      </c>
      <c r="H94" s="179">
        <f t="shared" ref="H94:H106" si="14">IFERROR(G94/F94-1,"-")</f>
        <v>0.39609756097560966</v>
      </c>
      <c r="I94" s="179">
        <f t="shared" ref="I94:I106" si="15">G94/G$10</f>
        <v>7.5184546274485765E-3</v>
      </c>
    </row>
    <row r="95" spans="2:9" x14ac:dyDescent="0.25">
      <c r="B95" s="161" t="s">
        <v>99</v>
      </c>
      <c r="C95" s="162">
        <v>1870</v>
      </c>
      <c r="D95" s="162">
        <v>2670</v>
      </c>
      <c r="E95" s="162">
        <v>3465</v>
      </c>
      <c r="F95" s="162">
        <v>1793</v>
      </c>
      <c r="G95" s="162">
        <v>3043</v>
      </c>
      <c r="H95" s="163">
        <f t="shared" si="14"/>
        <v>0.69715560513106523</v>
      </c>
      <c r="I95" s="163">
        <f t="shared" si="15"/>
        <v>5.3292936015201537E-3</v>
      </c>
    </row>
    <row r="96" spans="2:9" x14ac:dyDescent="0.25">
      <c r="B96" s="165" t="s">
        <v>105</v>
      </c>
      <c r="C96" s="166">
        <v>633</v>
      </c>
      <c r="D96" s="166">
        <v>1026</v>
      </c>
      <c r="E96" s="166">
        <v>1472</v>
      </c>
      <c r="F96" s="166">
        <v>178</v>
      </c>
      <c r="G96" s="166">
        <v>1650</v>
      </c>
      <c r="H96" s="167">
        <f t="shared" si="14"/>
        <v>8.2696629213483153</v>
      </c>
      <c r="I96" s="167">
        <f t="shared" si="15"/>
        <v>2.8896925542255185E-3</v>
      </c>
    </row>
    <row r="97" spans="2:9" x14ac:dyDescent="0.25">
      <c r="B97" s="165" t="s">
        <v>102</v>
      </c>
      <c r="C97" s="166">
        <v>1237</v>
      </c>
      <c r="D97" s="166">
        <v>1644</v>
      </c>
      <c r="E97" s="166">
        <v>1993</v>
      </c>
      <c r="F97" s="166">
        <v>1615</v>
      </c>
      <c r="G97" s="166">
        <v>1393</v>
      </c>
      <c r="H97" s="167">
        <f t="shared" si="14"/>
        <v>-0.13746130030959758</v>
      </c>
      <c r="I97" s="167">
        <f t="shared" si="15"/>
        <v>2.4396010472946348E-3</v>
      </c>
    </row>
    <row r="98" spans="2:9" x14ac:dyDescent="0.25">
      <c r="B98" s="161" t="s">
        <v>109</v>
      </c>
      <c r="C98" s="162">
        <v>1208</v>
      </c>
      <c r="D98" s="162">
        <v>1403</v>
      </c>
      <c r="E98" s="162">
        <v>1351</v>
      </c>
      <c r="F98" s="162">
        <v>1282</v>
      </c>
      <c r="G98" s="162">
        <v>1250</v>
      </c>
      <c r="H98" s="163">
        <f t="shared" si="14"/>
        <v>-2.4960998439937598E-2</v>
      </c>
      <c r="I98" s="163">
        <f t="shared" si="15"/>
        <v>2.1891610259284233E-3</v>
      </c>
    </row>
    <row r="99" spans="2:9" x14ac:dyDescent="0.25">
      <c r="B99" s="165" t="s">
        <v>112</v>
      </c>
      <c r="C99" s="166">
        <v>83</v>
      </c>
      <c r="D99" s="166">
        <v>113</v>
      </c>
      <c r="E99" s="166">
        <v>164</v>
      </c>
      <c r="F99" s="166">
        <v>130</v>
      </c>
      <c r="G99" s="166">
        <v>80</v>
      </c>
      <c r="H99" s="167">
        <f t="shared" si="14"/>
        <v>-0.38461538461538458</v>
      </c>
      <c r="I99" s="167">
        <f t="shared" si="15"/>
        <v>1.4010630565941908E-4</v>
      </c>
    </row>
    <row r="100" spans="2:9" x14ac:dyDescent="0.25">
      <c r="B100" s="165" t="s">
        <v>115</v>
      </c>
      <c r="C100" s="166">
        <v>248</v>
      </c>
      <c r="D100" s="166">
        <v>207</v>
      </c>
      <c r="E100" s="166">
        <v>249</v>
      </c>
      <c r="F100" s="166">
        <v>212</v>
      </c>
      <c r="G100" s="166">
        <v>186</v>
      </c>
      <c r="H100" s="167">
        <f t="shared" si="14"/>
        <v>-0.12264150943396224</v>
      </c>
      <c r="I100" s="167">
        <f t="shared" si="15"/>
        <v>3.2574716065814936E-4</v>
      </c>
    </row>
    <row r="101" spans="2:9" x14ac:dyDescent="0.25">
      <c r="B101" s="165" t="s">
        <v>118</v>
      </c>
      <c r="C101" s="166">
        <v>434</v>
      </c>
      <c r="D101" s="166">
        <v>426</v>
      </c>
      <c r="E101" s="166">
        <v>338</v>
      </c>
      <c r="F101" s="166">
        <v>345</v>
      </c>
      <c r="G101" s="166">
        <v>364</v>
      </c>
      <c r="H101" s="167">
        <f t="shared" si="14"/>
        <v>5.507246376811592E-2</v>
      </c>
      <c r="I101" s="167">
        <f t="shared" si="15"/>
        <v>6.3748369075035686E-4</v>
      </c>
    </row>
    <row r="102" spans="2:9" x14ac:dyDescent="0.25">
      <c r="B102" s="165" t="s">
        <v>125</v>
      </c>
      <c r="C102" s="166">
        <v>24</v>
      </c>
      <c r="D102" s="166">
        <v>111</v>
      </c>
      <c r="E102" s="166">
        <v>51</v>
      </c>
      <c r="F102" s="166">
        <v>52</v>
      </c>
      <c r="G102" s="166">
        <v>24</v>
      </c>
      <c r="H102" s="167">
        <f t="shared" si="14"/>
        <v>-0.53846153846153844</v>
      </c>
      <c r="I102" s="167">
        <f t="shared" si="15"/>
        <v>4.2031891697825724E-5</v>
      </c>
    </row>
    <row r="103" spans="2:9" x14ac:dyDescent="0.25">
      <c r="B103" s="165" t="s">
        <v>121</v>
      </c>
      <c r="C103" s="166">
        <v>41</v>
      </c>
      <c r="D103" s="166">
        <v>61</v>
      </c>
      <c r="E103" s="166">
        <v>51</v>
      </c>
      <c r="F103" s="166">
        <v>59</v>
      </c>
      <c r="G103" s="166">
        <v>42</v>
      </c>
      <c r="H103" s="167">
        <f t="shared" si="14"/>
        <v>-0.28813559322033899</v>
      </c>
      <c r="I103" s="167">
        <f t="shared" si="15"/>
        <v>7.3555810471195022E-5</v>
      </c>
    </row>
    <row r="104" spans="2:9" x14ac:dyDescent="0.25">
      <c r="B104" s="165" t="s">
        <v>130</v>
      </c>
      <c r="C104" s="166">
        <v>0</v>
      </c>
      <c r="D104" s="166">
        <v>27</v>
      </c>
      <c r="E104" s="166">
        <v>6</v>
      </c>
      <c r="F104" s="166">
        <v>4</v>
      </c>
      <c r="G104" s="166">
        <v>2</v>
      </c>
      <c r="H104" s="167">
        <f t="shared" si="14"/>
        <v>-0.5</v>
      </c>
      <c r="I104" s="167">
        <f t="shared" si="15"/>
        <v>3.5026576414854773E-6</v>
      </c>
    </row>
    <row r="105" spans="2:9" x14ac:dyDescent="0.25">
      <c r="B105" s="165" t="s">
        <v>133</v>
      </c>
      <c r="C105" s="166">
        <v>9</v>
      </c>
      <c r="D105" s="166">
        <v>5</v>
      </c>
      <c r="E105" s="166">
        <v>14</v>
      </c>
      <c r="F105" s="166">
        <v>5</v>
      </c>
      <c r="G105" s="166">
        <v>4</v>
      </c>
      <c r="H105" s="167">
        <f t="shared" si="14"/>
        <v>-0.19999999999999996</v>
      </c>
      <c r="I105" s="167">
        <f t="shared" si="15"/>
        <v>7.0053152829709545E-6</v>
      </c>
    </row>
    <row r="106" spans="2:9" x14ac:dyDescent="0.25">
      <c r="B106" s="170" t="s">
        <v>147</v>
      </c>
      <c r="C106" s="171">
        <f>C98-SUM(C99:C105)</f>
        <v>369</v>
      </c>
      <c r="D106" s="171">
        <f>D98-SUM(D99:D105)</f>
        <v>453</v>
      </c>
      <c r="E106" s="171">
        <f>E98-SUM(E99:E105)</f>
        <v>478</v>
      </c>
      <c r="F106" s="171">
        <f>F98-SUM(F99:F105)</f>
        <v>475</v>
      </c>
      <c r="G106" s="171">
        <f>G98-SUM(G99:G105)</f>
        <v>548</v>
      </c>
      <c r="H106" s="172">
        <f t="shared" si="14"/>
        <v>0.15368421052631587</v>
      </c>
      <c r="I106" s="172">
        <f t="shared" si="15"/>
        <v>9.5972819376702074E-4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15789</v>
      </c>
      <c r="D108" s="178">
        <v>23478</v>
      </c>
      <c r="E108" s="178">
        <v>23404</v>
      </c>
      <c r="F108" s="178">
        <v>25728</v>
      </c>
      <c r="G108" s="178">
        <v>26434</v>
      </c>
      <c r="H108" s="179">
        <f t="shared" ref="H108:H120" si="16">IFERROR(G108/F108-1,"-")</f>
        <v>2.7440920398009938E-2</v>
      </c>
      <c r="I108" s="179">
        <f t="shared" ref="I108:I120" si="17">G108/G$10</f>
        <v>4.6294626047513554E-2</v>
      </c>
    </row>
    <row r="109" spans="2:9" x14ac:dyDescent="0.25">
      <c r="B109" s="161" t="s">
        <v>99</v>
      </c>
      <c r="C109" s="162">
        <v>6967</v>
      </c>
      <c r="D109" s="162">
        <v>7917</v>
      </c>
      <c r="E109" s="162">
        <v>7203</v>
      </c>
      <c r="F109" s="162">
        <v>7276</v>
      </c>
      <c r="G109" s="162">
        <v>7339</v>
      </c>
      <c r="H109" s="163">
        <f t="shared" si="16"/>
        <v>8.6586036283673451E-3</v>
      </c>
      <c r="I109" s="163">
        <f t="shared" si="17"/>
        <v>1.2853002215430958E-2</v>
      </c>
    </row>
    <row r="110" spans="2:9" x14ac:dyDescent="0.25">
      <c r="B110" s="165" t="s">
        <v>105</v>
      </c>
      <c r="C110" s="166">
        <v>2685</v>
      </c>
      <c r="D110" s="166">
        <v>2935</v>
      </c>
      <c r="E110" s="166">
        <v>2382</v>
      </c>
      <c r="F110" s="166">
        <v>2847</v>
      </c>
      <c r="G110" s="166">
        <v>3137</v>
      </c>
      <c r="H110" s="167">
        <f t="shared" si="16"/>
        <v>0.10186160871092387</v>
      </c>
      <c r="I110" s="167">
        <f t="shared" si="17"/>
        <v>5.4939185106699711E-3</v>
      </c>
    </row>
    <row r="111" spans="2:9" x14ac:dyDescent="0.25">
      <c r="B111" s="165" t="s">
        <v>102</v>
      </c>
      <c r="C111" s="166">
        <v>4282</v>
      </c>
      <c r="D111" s="166">
        <v>4982</v>
      </c>
      <c r="E111" s="166">
        <v>4821</v>
      </c>
      <c r="F111" s="166">
        <v>4429</v>
      </c>
      <c r="G111" s="166">
        <v>4202</v>
      </c>
      <c r="H111" s="167">
        <f t="shared" si="16"/>
        <v>-5.1253104538270478E-2</v>
      </c>
      <c r="I111" s="167">
        <f t="shared" si="17"/>
        <v>7.3590837047609872E-3</v>
      </c>
    </row>
    <row r="112" spans="2:9" x14ac:dyDescent="0.25">
      <c r="B112" s="161" t="s">
        <v>109</v>
      </c>
      <c r="C112" s="162">
        <v>8822</v>
      </c>
      <c r="D112" s="162">
        <v>15561</v>
      </c>
      <c r="E112" s="162">
        <v>16201</v>
      </c>
      <c r="F112" s="162">
        <v>18452</v>
      </c>
      <c r="G112" s="162">
        <v>19095</v>
      </c>
      <c r="H112" s="163">
        <f t="shared" si="16"/>
        <v>3.4847171038369762E-2</v>
      </c>
      <c r="I112" s="163">
        <f t="shared" si="17"/>
        <v>3.3441623832082594E-2</v>
      </c>
    </row>
    <row r="113" spans="2:9" x14ac:dyDescent="0.25">
      <c r="B113" s="165" t="s">
        <v>112</v>
      </c>
      <c r="C113" s="166">
        <v>4186</v>
      </c>
      <c r="D113" s="166">
        <v>10586</v>
      </c>
      <c r="E113" s="166">
        <v>11111</v>
      </c>
      <c r="F113" s="166">
        <v>12278</v>
      </c>
      <c r="G113" s="166">
        <v>13281</v>
      </c>
      <c r="H113" s="167">
        <f t="shared" si="16"/>
        <v>8.1690829125264708E-2</v>
      </c>
      <c r="I113" s="167">
        <f t="shared" si="17"/>
        <v>2.3259398068284309E-2</v>
      </c>
    </row>
    <row r="114" spans="2:9" x14ac:dyDescent="0.25">
      <c r="B114" s="165" t="s">
        <v>115</v>
      </c>
      <c r="C114" s="166">
        <v>486</v>
      </c>
      <c r="D114" s="166">
        <v>392</v>
      </c>
      <c r="E114" s="166">
        <v>409</v>
      </c>
      <c r="F114" s="166">
        <v>650</v>
      </c>
      <c r="G114" s="166">
        <v>575</v>
      </c>
      <c r="H114" s="167">
        <f t="shared" si="16"/>
        <v>-0.11538461538461542</v>
      </c>
      <c r="I114" s="167">
        <f t="shared" si="17"/>
        <v>1.0070140719270746E-3</v>
      </c>
    </row>
    <row r="115" spans="2:9" x14ac:dyDescent="0.25">
      <c r="B115" s="165" t="s">
        <v>118</v>
      </c>
      <c r="C115" s="166">
        <v>1111</v>
      </c>
      <c r="D115" s="166">
        <v>1161</v>
      </c>
      <c r="E115" s="166">
        <v>1257</v>
      </c>
      <c r="F115" s="166">
        <v>1822</v>
      </c>
      <c r="G115" s="166">
        <v>1596</v>
      </c>
      <c r="H115" s="167">
        <f t="shared" si="16"/>
        <v>-0.12403951701427007</v>
      </c>
      <c r="I115" s="167">
        <f t="shared" si="17"/>
        <v>2.7951207979054109E-3</v>
      </c>
    </row>
    <row r="116" spans="2:9" x14ac:dyDescent="0.25">
      <c r="B116" s="165" t="s">
        <v>125</v>
      </c>
      <c r="C116" s="166">
        <v>559</v>
      </c>
      <c r="D116" s="166">
        <v>300</v>
      </c>
      <c r="E116" s="166">
        <v>536</v>
      </c>
      <c r="F116" s="166">
        <v>332</v>
      </c>
      <c r="G116" s="166">
        <v>546</v>
      </c>
      <c r="H116" s="167">
        <f t="shared" si="16"/>
        <v>0.64457831325301207</v>
      </c>
      <c r="I116" s="167">
        <f t="shared" si="17"/>
        <v>9.5622553612553524E-4</v>
      </c>
    </row>
    <row r="117" spans="2:9" x14ac:dyDescent="0.25">
      <c r="B117" s="165" t="s">
        <v>121</v>
      </c>
      <c r="C117" s="166">
        <v>618</v>
      </c>
      <c r="D117" s="166">
        <v>420</v>
      </c>
      <c r="E117" s="166">
        <v>311</v>
      </c>
      <c r="F117" s="166">
        <v>345</v>
      </c>
      <c r="G117" s="166">
        <v>479</v>
      </c>
      <c r="H117" s="167">
        <f t="shared" si="16"/>
        <v>0.38840579710144918</v>
      </c>
      <c r="I117" s="167">
        <f t="shared" si="17"/>
        <v>8.3888650513577181E-4</v>
      </c>
    </row>
    <row r="118" spans="2:9" x14ac:dyDescent="0.25">
      <c r="B118" s="165" t="s">
        <v>130</v>
      </c>
      <c r="C118" s="166">
        <v>15</v>
      </c>
      <c r="D118" s="166">
        <v>41</v>
      </c>
      <c r="E118" s="166">
        <v>17</v>
      </c>
      <c r="F118" s="166">
        <v>4</v>
      </c>
      <c r="G118" s="166">
        <v>5</v>
      </c>
      <c r="H118" s="167">
        <f t="shared" si="16"/>
        <v>0.25</v>
      </c>
      <c r="I118" s="167">
        <f t="shared" si="17"/>
        <v>8.7566441037136928E-6</v>
      </c>
    </row>
    <row r="119" spans="2:9" x14ac:dyDescent="0.25">
      <c r="B119" s="165" t="s">
        <v>133</v>
      </c>
      <c r="C119" s="166">
        <v>5</v>
      </c>
      <c r="D119" s="166">
        <v>10</v>
      </c>
      <c r="E119" s="166">
        <v>22</v>
      </c>
      <c r="F119" s="166">
        <v>9</v>
      </c>
      <c r="G119" s="166">
        <v>3</v>
      </c>
      <c r="H119" s="167">
        <f t="shared" si="16"/>
        <v>-0.66666666666666674</v>
      </c>
      <c r="I119" s="167">
        <f t="shared" si="17"/>
        <v>5.2539864622282155E-6</v>
      </c>
    </row>
    <row r="120" spans="2:9" x14ac:dyDescent="0.25">
      <c r="B120" s="170" t="s">
        <v>147</v>
      </c>
      <c r="C120" s="171">
        <f>C112-SUM(C113:C119)</f>
        <v>1842</v>
      </c>
      <c r="D120" s="171">
        <f>D112-SUM(D113:D119)</f>
        <v>2651</v>
      </c>
      <c r="E120" s="171">
        <f>E112-SUM(E113:E119)</f>
        <v>2538</v>
      </c>
      <c r="F120" s="171">
        <f>F112-SUM(F113:F119)</f>
        <v>3012</v>
      </c>
      <c r="G120" s="171">
        <f>G112-SUM(G113:G119)</f>
        <v>2610</v>
      </c>
      <c r="H120" s="172">
        <f t="shared" si="16"/>
        <v>-0.13346613545816732</v>
      </c>
      <c r="I120" s="172">
        <f t="shared" si="17"/>
        <v>4.5709682221385479E-3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14503</v>
      </c>
      <c r="D122" s="178">
        <v>16220</v>
      </c>
      <c r="E122" s="178">
        <v>15661</v>
      </c>
      <c r="F122" s="178">
        <v>15944</v>
      </c>
      <c r="G122" s="178">
        <v>17758</v>
      </c>
      <c r="H122" s="179">
        <f t="shared" ref="H122:H134" si="18">IFERROR(G122/F122-1,"-")</f>
        <v>0.11377320622177622</v>
      </c>
      <c r="I122" s="179">
        <f t="shared" ref="I122:I134" si="19">G122/G$10</f>
        <v>3.1100097198749552E-2</v>
      </c>
    </row>
    <row r="123" spans="2:9" x14ac:dyDescent="0.25">
      <c r="B123" s="161" t="s">
        <v>99</v>
      </c>
      <c r="C123" s="162">
        <v>9513</v>
      </c>
      <c r="D123" s="162">
        <v>9159</v>
      </c>
      <c r="E123" s="162">
        <v>9130</v>
      </c>
      <c r="F123" s="162">
        <v>9659</v>
      </c>
      <c r="G123" s="162">
        <v>11269</v>
      </c>
      <c r="H123" s="163">
        <f t="shared" si="18"/>
        <v>0.16668392173102808</v>
      </c>
      <c r="I123" s="163">
        <f t="shared" si="19"/>
        <v>1.9735724480949922E-2</v>
      </c>
    </row>
    <row r="124" spans="2:9" x14ac:dyDescent="0.25">
      <c r="B124" s="165" t="s">
        <v>105</v>
      </c>
      <c r="C124" s="166">
        <v>4290</v>
      </c>
      <c r="D124" s="166">
        <v>5351</v>
      </c>
      <c r="E124" s="166">
        <v>4081</v>
      </c>
      <c r="F124" s="166">
        <v>5505</v>
      </c>
      <c r="G124" s="166">
        <v>6952</v>
      </c>
      <c r="H124" s="167">
        <f t="shared" si="18"/>
        <v>0.2628519527702089</v>
      </c>
      <c r="I124" s="167">
        <f t="shared" si="19"/>
        <v>1.2175237961803519E-2</v>
      </c>
    </row>
    <row r="125" spans="2:9" x14ac:dyDescent="0.25">
      <c r="B125" s="165" t="s">
        <v>102</v>
      </c>
      <c r="C125" s="166">
        <v>5223</v>
      </c>
      <c r="D125" s="166">
        <v>3808</v>
      </c>
      <c r="E125" s="166">
        <v>5049</v>
      </c>
      <c r="F125" s="166">
        <v>4154</v>
      </c>
      <c r="G125" s="166">
        <v>4317</v>
      </c>
      <c r="H125" s="167">
        <f t="shared" si="18"/>
        <v>3.9239287433798786E-2</v>
      </c>
      <c r="I125" s="167">
        <f t="shared" si="19"/>
        <v>7.560486519146402E-3</v>
      </c>
    </row>
    <row r="126" spans="2:9" x14ac:dyDescent="0.25">
      <c r="B126" s="161" t="s">
        <v>109</v>
      </c>
      <c r="C126" s="162">
        <v>4990</v>
      </c>
      <c r="D126" s="162">
        <v>7061</v>
      </c>
      <c r="E126" s="162">
        <v>6531</v>
      </c>
      <c r="F126" s="162">
        <v>6285</v>
      </c>
      <c r="G126" s="162">
        <v>6489</v>
      </c>
      <c r="H126" s="163">
        <f t="shared" si="18"/>
        <v>3.2458233890214849E-2</v>
      </c>
      <c r="I126" s="163">
        <f t="shared" si="19"/>
        <v>1.136437271779963E-2</v>
      </c>
    </row>
    <row r="127" spans="2:9" x14ac:dyDescent="0.25">
      <c r="B127" s="165" t="s">
        <v>112</v>
      </c>
      <c r="C127" s="166">
        <v>263</v>
      </c>
      <c r="D127" s="166">
        <v>902</v>
      </c>
      <c r="E127" s="166">
        <v>1530</v>
      </c>
      <c r="F127" s="166">
        <v>591</v>
      </c>
      <c r="G127" s="166">
        <v>705</v>
      </c>
      <c r="H127" s="167">
        <f t="shared" si="18"/>
        <v>0.19289340101522834</v>
      </c>
      <c r="I127" s="167">
        <f t="shared" si="19"/>
        <v>1.2346868186236307E-3</v>
      </c>
    </row>
    <row r="128" spans="2:9" x14ac:dyDescent="0.25">
      <c r="B128" s="165" t="s">
        <v>115</v>
      </c>
      <c r="C128" s="166">
        <v>419</v>
      </c>
      <c r="D128" s="166">
        <v>619</v>
      </c>
      <c r="E128" s="166">
        <v>620</v>
      </c>
      <c r="F128" s="166">
        <v>689</v>
      </c>
      <c r="G128" s="166">
        <v>508</v>
      </c>
      <c r="H128" s="167">
        <f t="shared" si="18"/>
        <v>-0.26269956458635702</v>
      </c>
      <c r="I128" s="167">
        <f t="shared" si="19"/>
        <v>8.8967504093731119E-4</v>
      </c>
    </row>
    <row r="129" spans="2:9" x14ac:dyDescent="0.25">
      <c r="B129" s="165" t="s">
        <v>118</v>
      </c>
      <c r="C129" s="166">
        <v>900</v>
      </c>
      <c r="D129" s="166">
        <v>921</v>
      </c>
      <c r="E129" s="166">
        <v>878</v>
      </c>
      <c r="F129" s="166">
        <v>1102</v>
      </c>
      <c r="G129" s="166">
        <v>1126</v>
      </c>
      <c r="H129" s="167">
        <f t="shared" si="18"/>
        <v>2.1778584392014411E-2</v>
      </c>
      <c r="I129" s="167">
        <f t="shared" si="19"/>
        <v>1.9719962521563238E-3</v>
      </c>
    </row>
    <row r="130" spans="2:9" x14ac:dyDescent="0.25">
      <c r="B130" s="165" t="s">
        <v>125</v>
      </c>
      <c r="C130" s="166">
        <v>109</v>
      </c>
      <c r="D130" s="166">
        <v>375</v>
      </c>
      <c r="E130" s="166">
        <v>245</v>
      </c>
      <c r="F130" s="166">
        <v>210</v>
      </c>
      <c r="G130" s="166">
        <v>220</v>
      </c>
      <c r="H130" s="167">
        <f t="shared" si="18"/>
        <v>4.7619047619047672E-2</v>
      </c>
      <c r="I130" s="167">
        <f t="shared" si="19"/>
        <v>3.8529234056340248E-4</v>
      </c>
    </row>
    <row r="131" spans="2:9" x14ac:dyDescent="0.25">
      <c r="B131" s="165" t="s">
        <v>121</v>
      </c>
      <c r="C131" s="166">
        <v>110</v>
      </c>
      <c r="D131" s="166">
        <v>194</v>
      </c>
      <c r="E131" s="166">
        <v>130</v>
      </c>
      <c r="F131" s="166">
        <v>122</v>
      </c>
      <c r="G131" s="166">
        <v>276</v>
      </c>
      <c r="H131" s="167">
        <f t="shared" si="18"/>
        <v>1.262295081967213</v>
      </c>
      <c r="I131" s="167">
        <f t="shared" si="19"/>
        <v>4.8336675452499586E-4</v>
      </c>
    </row>
    <row r="132" spans="2:9" x14ac:dyDescent="0.25">
      <c r="B132" s="165" t="s">
        <v>130</v>
      </c>
      <c r="C132" s="166">
        <v>22</v>
      </c>
      <c r="D132" s="166">
        <v>26</v>
      </c>
      <c r="E132" s="166">
        <v>33</v>
      </c>
      <c r="F132" s="166">
        <v>23</v>
      </c>
      <c r="G132" s="166">
        <v>28</v>
      </c>
      <c r="H132" s="167">
        <f t="shared" si="18"/>
        <v>0.21739130434782616</v>
      </c>
      <c r="I132" s="167">
        <f t="shared" si="19"/>
        <v>4.9037206980796677E-5</v>
      </c>
    </row>
    <row r="133" spans="2:9" x14ac:dyDescent="0.25">
      <c r="B133" s="165" t="s">
        <v>133</v>
      </c>
      <c r="C133" s="166">
        <v>28</v>
      </c>
      <c r="D133" s="166">
        <v>15</v>
      </c>
      <c r="E133" s="166">
        <v>34</v>
      </c>
      <c r="F133" s="166">
        <v>38</v>
      </c>
      <c r="G133" s="166">
        <v>14</v>
      </c>
      <c r="H133" s="167">
        <f t="shared" si="18"/>
        <v>-0.63157894736842102</v>
      </c>
      <c r="I133" s="167">
        <f t="shared" si="19"/>
        <v>2.4518603490398338E-5</v>
      </c>
    </row>
    <row r="134" spans="2:9" x14ac:dyDescent="0.25">
      <c r="B134" s="170" t="s">
        <v>147</v>
      </c>
      <c r="C134" s="171">
        <f>C126-SUM(C127:C133)</f>
        <v>3139</v>
      </c>
      <c r="D134" s="171">
        <f>D126-SUM(D127:D133)</f>
        <v>4009</v>
      </c>
      <c r="E134" s="171">
        <f>E126-SUM(E127:E133)</f>
        <v>3061</v>
      </c>
      <c r="F134" s="171">
        <f>F126-SUM(F127:F133)</f>
        <v>3510</v>
      </c>
      <c r="G134" s="171">
        <f>G126-SUM(G127:G133)</f>
        <v>3612</v>
      </c>
      <c r="H134" s="172">
        <f t="shared" si="18"/>
        <v>2.9059829059828957E-2</v>
      </c>
      <c r="I134" s="172">
        <f t="shared" si="19"/>
        <v>6.3257997005227717E-3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20044</v>
      </c>
      <c r="D136" s="178">
        <v>29629</v>
      </c>
      <c r="E136" s="178">
        <v>30619</v>
      </c>
      <c r="F136" s="178">
        <v>30242</v>
      </c>
      <c r="G136" s="178">
        <v>30549</v>
      </c>
      <c r="H136" s="179">
        <f t="shared" ref="H136:H148" si="20">IFERROR(G136/F136-1,"-")</f>
        <v>1.015144501025067E-2</v>
      </c>
      <c r="I136" s="179">
        <f t="shared" ref="I136:I148" si="21">G136/G$10</f>
        <v>5.3501344144869921E-2</v>
      </c>
    </row>
    <row r="137" spans="2:9" x14ac:dyDescent="0.25">
      <c r="B137" s="161" t="s">
        <v>99</v>
      </c>
      <c r="C137" s="162">
        <v>9101</v>
      </c>
      <c r="D137" s="162">
        <v>5891</v>
      </c>
      <c r="E137" s="162">
        <v>4575</v>
      </c>
      <c r="F137" s="162">
        <v>5232</v>
      </c>
      <c r="G137" s="162">
        <v>5802</v>
      </c>
      <c r="H137" s="163">
        <f t="shared" si="20"/>
        <v>0.10894495412844041</v>
      </c>
      <c r="I137" s="163">
        <f t="shared" si="21"/>
        <v>1.0161209817949369E-2</v>
      </c>
    </row>
    <row r="138" spans="2:9" x14ac:dyDescent="0.25">
      <c r="B138" s="165" t="s">
        <v>105</v>
      </c>
      <c r="C138" s="166">
        <v>6186</v>
      </c>
      <c r="D138" s="166">
        <v>4323</v>
      </c>
      <c r="E138" s="166">
        <v>2833</v>
      </c>
      <c r="F138" s="166">
        <v>3337</v>
      </c>
      <c r="G138" s="166">
        <v>3534</v>
      </c>
      <c r="H138" s="167">
        <f t="shared" si="20"/>
        <v>5.9035061432424429E-2</v>
      </c>
      <c r="I138" s="167">
        <f t="shared" si="21"/>
        <v>6.1891960525048383E-3</v>
      </c>
    </row>
    <row r="139" spans="2:9" x14ac:dyDescent="0.25">
      <c r="B139" s="165" t="s">
        <v>102</v>
      </c>
      <c r="C139" s="166">
        <v>2915</v>
      </c>
      <c r="D139" s="166">
        <v>1568</v>
      </c>
      <c r="E139" s="166">
        <v>1742</v>
      </c>
      <c r="F139" s="166">
        <v>1895</v>
      </c>
      <c r="G139" s="166">
        <v>2268</v>
      </c>
      <c r="H139" s="167">
        <f t="shared" si="20"/>
        <v>0.19683377308707128</v>
      </c>
      <c r="I139" s="167">
        <f t="shared" si="21"/>
        <v>3.9720137654445306E-3</v>
      </c>
    </row>
    <row r="140" spans="2:9" x14ac:dyDescent="0.25">
      <c r="B140" s="161" t="s">
        <v>109</v>
      </c>
      <c r="C140" s="162">
        <v>10943</v>
      </c>
      <c r="D140" s="162">
        <v>23738</v>
      </c>
      <c r="E140" s="162">
        <v>26044</v>
      </c>
      <c r="F140" s="162">
        <v>25010</v>
      </c>
      <c r="G140" s="162">
        <v>24747</v>
      </c>
      <c r="H140" s="163">
        <f t="shared" si="20"/>
        <v>-1.0515793682526975E-2</v>
      </c>
      <c r="I140" s="163">
        <f t="shared" si="21"/>
        <v>4.3340134326920549E-2</v>
      </c>
    </row>
    <row r="141" spans="2:9" x14ac:dyDescent="0.25">
      <c r="B141" s="165" t="s">
        <v>112</v>
      </c>
      <c r="C141" s="166">
        <v>3062</v>
      </c>
      <c r="D141" s="166">
        <v>11844</v>
      </c>
      <c r="E141" s="166">
        <v>12404</v>
      </c>
      <c r="F141" s="166">
        <v>12629</v>
      </c>
      <c r="G141" s="166">
        <v>13196</v>
      </c>
      <c r="H141" s="167">
        <f t="shared" si="20"/>
        <v>4.4896666402723939E-2</v>
      </c>
      <c r="I141" s="167">
        <f t="shared" si="21"/>
        <v>2.3110535118521177E-2</v>
      </c>
    </row>
    <row r="142" spans="2:9" x14ac:dyDescent="0.25">
      <c r="B142" s="165" t="s">
        <v>115</v>
      </c>
      <c r="C142" s="166">
        <v>1046</v>
      </c>
      <c r="D142" s="166">
        <v>1339</v>
      </c>
      <c r="E142" s="166">
        <v>2035</v>
      </c>
      <c r="F142" s="166">
        <v>1564</v>
      </c>
      <c r="G142" s="166">
        <v>1925</v>
      </c>
      <c r="H142" s="167">
        <f t="shared" si="20"/>
        <v>0.2308184143222507</v>
      </c>
      <c r="I142" s="167">
        <f t="shared" si="21"/>
        <v>3.3713079799297719E-3</v>
      </c>
    </row>
    <row r="143" spans="2:9" x14ac:dyDescent="0.25">
      <c r="B143" s="165" t="s">
        <v>118</v>
      </c>
      <c r="C143" s="166">
        <v>1980</v>
      </c>
      <c r="D143" s="166">
        <v>2939</v>
      </c>
      <c r="E143" s="166">
        <v>2723</v>
      </c>
      <c r="F143" s="166">
        <v>2640</v>
      </c>
      <c r="G143" s="166">
        <v>2481</v>
      </c>
      <c r="H143" s="167">
        <f t="shared" si="20"/>
        <v>-6.0227272727272685E-2</v>
      </c>
      <c r="I143" s="167">
        <f t="shared" si="21"/>
        <v>4.3450468042627345E-3</v>
      </c>
    </row>
    <row r="144" spans="2:9" x14ac:dyDescent="0.25">
      <c r="B144" s="165" t="s">
        <v>125</v>
      </c>
      <c r="C144" s="166">
        <v>196</v>
      </c>
      <c r="D144" s="166">
        <v>1378</v>
      </c>
      <c r="E144" s="166">
        <v>1377</v>
      </c>
      <c r="F144" s="166">
        <v>678</v>
      </c>
      <c r="G144" s="166">
        <v>573</v>
      </c>
      <c r="H144" s="167">
        <f t="shared" si="20"/>
        <v>-0.15486725663716816</v>
      </c>
      <c r="I144" s="167">
        <f t="shared" si="21"/>
        <v>1.0035114142855892E-3</v>
      </c>
    </row>
    <row r="145" spans="2:9" x14ac:dyDescent="0.25">
      <c r="B145" s="165" t="s">
        <v>121</v>
      </c>
      <c r="C145" s="166">
        <v>664</v>
      </c>
      <c r="D145" s="166">
        <v>380</v>
      </c>
      <c r="E145" s="166">
        <v>683</v>
      </c>
      <c r="F145" s="166">
        <v>623</v>
      </c>
      <c r="G145" s="166">
        <v>394</v>
      </c>
      <c r="H145" s="167">
        <f t="shared" si="20"/>
        <v>-0.3675762439807384</v>
      </c>
      <c r="I145" s="167">
        <f t="shared" si="21"/>
        <v>6.9002355537263894E-4</v>
      </c>
    </row>
    <row r="146" spans="2:9" x14ac:dyDescent="0.25">
      <c r="B146" s="165" t="s">
        <v>130</v>
      </c>
      <c r="C146" s="166">
        <v>6</v>
      </c>
      <c r="D146" s="166">
        <v>40</v>
      </c>
      <c r="E146" s="166">
        <v>15</v>
      </c>
      <c r="F146" s="166">
        <v>25</v>
      </c>
      <c r="G146" s="166">
        <v>13</v>
      </c>
      <c r="H146" s="167">
        <f t="shared" si="20"/>
        <v>-0.48</v>
      </c>
      <c r="I146" s="167">
        <f t="shared" si="21"/>
        <v>2.2767274669655602E-5</v>
      </c>
    </row>
    <row r="147" spans="2:9" x14ac:dyDescent="0.25">
      <c r="B147" s="165" t="s">
        <v>133</v>
      </c>
      <c r="C147" s="166">
        <v>0</v>
      </c>
      <c r="D147" s="166">
        <v>19</v>
      </c>
      <c r="E147" s="166">
        <v>36</v>
      </c>
      <c r="F147" s="166">
        <v>3</v>
      </c>
      <c r="G147" s="166">
        <v>11</v>
      </c>
      <c r="H147" s="167">
        <f t="shared" si="20"/>
        <v>2.6666666666666665</v>
      </c>
      <c r="I147" s="167">
        <f t="shared" si="21"/>
        <v>1.9264617028170125E-5</v>
      </c>
    </row>
    <row r="148" spans="2:9" x14ac:dyDescent="0.25">
      <c r="B148" s="170" t="s">
        <v>147</v>
      </c>
      <c r="C148" s="171">
        <f>C140-SUM(C141:C147)</f>
        <v>3989</v>
      </c>
      <c r="D148" s="171">
        <f>D140-SUM(D141:D147)</f>
        <v>5799</v>
      </c>
      <c r="E148" s="171">
        <f>E140-SUM(E141:E147)</f>
        <v>6771</v>
      </c>
      <c r="F148" s="171">
        <f>F140-SUM(F141:F147)</f>
        <v>6848</v>
      </c>
      <c r="G148" s="171">
        <f>G140-SUM(G141:G147)</f>
        <v>6154</v>
      </c>
      <c r="H148" s="172">
        <f t="shared" si="20"/>
        <v>-0.10134345794392519</v>
      </c>
      <c r="I148" s="172">
        <f t="shared" si="21"/>
        <v>1.0777677562850812E-2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8229</v>
      </c>
      <c r="D150" s="178">
        <v>11913</v>
      </c>
      <c r="E150" s="178">
        <v>12459</v>
      </c>
      <c r="F150" s="178">
        <v>11227</v>
      </c>
      <c r="G150" s="178">
        <v>14179</v>
      </c>
      <c r="H150" s="179">
        <f t="shared" ref="H150:H162" si="22">IFERROR(G150/F150-1,"-")</f>
        <v>0.26293756123630541</v>
      </c>
      <c r="I150" s="179">
        <f t="shared" ref="I150:I162" si="23">G150/G$10</f>
        <v>2.4832091349311289E-2</v>
      </c>
    </row>
    <row r="151" spans="2:9" x14ac:dyDescent="0.25">
      <c r="B151" s="161" t="s">
        <v>99</v>
      </c>
      <c r="C151" s="162">
        <v>4608</v>
      </c>
      <c r="D151" s="162">
        <v>6399</v>
      </c>
      <c r="E151" s="162">
        <v>7080</v>
      </c>
      <c r="F151" s="162">
        <v>4661</v>
      </c>
      <c r="G151" s="162">
        <v>7162</v>
      </c>
      <c r="H151" s="163">
        <f t="shared" si="22"/>
        <v>0.53658013301866547</v>
      </c>
      <c r="I151" s="163">
        <f t="shared" si="23"/>
        <v>1.2543017014159493E-2</v>
      </c>
    </row>
    <row r="152" spans="2:9" x14ac:dyDescent="0.25">
      <c r="B152" s="165" t="s">
        <v>105</v>
      </c>
      <c r="C152" s="166">
        <v>2722</v>
      </c>
      <c r="D152" s="166">
        <v>4606</v>
      </c>
      <c r="E152" s="166">
        <v>5492</v>
      </c>
      <c r="F152" s="166">
        <v>2543</v>
      </c>
      <c r="G152" s="166">
        <v>4015</v>
      </c>
      <c r="H152" s="167">
        <f t="shared" si="22"/>
        <v>0.57884388517499019</v>
      </c>
      <c r="I152" s="167">
        <f t="shared" si="23"/>
        <v>7.031585215282095E-3</v>
      </c>
    </row>
    <row r="153" spans="2:9" x14ac:dyDescent="0.25">
      <c r="B153" s="165" t="s">
        <v>102</v>
      </c>
      <c r="C153" s="166">
        <v>1886</v>
      </c>
      <c r="D153" s="166">
        <v>1793</v>
      </c>
      <c r="E153" s="166">
        <v>1588</v>
      </c>
      <c r="F153" s="166">
        <v>2118</v>
      </c>
      <c r="G153" s="166">
        <v>3147</v>
      </c>
      <c r="H153" s="167">
        <f t="shared" si="22"/>
        <v>0.48583569405099158</v>
      </c>
      <c r="I153" s="167">
        <f t="shared" si="23"/>
        <v>5.5114317988773981E-3</v>
      </c>
    </row>
    <row r="154" spans="2:9" x14ac:dyDescent="0.25">
      <c r="B154" s="161" t="s">
        <v>109</v>
      </c>
      <c r="C154" s="162">
        <v>3621</v>
      </c>
      <c r="D154" s="162">
        <v>5514</v>
      </c>
      <c r="E154" s="162">
        <v>5379</v>
      </c>
      <c r="F154" s="162">
        <v>6566</v>
      </c>
      <c r="G154" s="162">
        <v>7017</v>
      </c>
      <c r="H154" s="163">
        <f t="shared" si="22"/>
        <v>6.8687176363082525E-2</v>
      </c>
      <c r="I154" s="163">
        <f t="shared" si="23"/>
        <v>1.2289074335151796E-2</v>
      </c>
    </row>
    <row r="155" spans="2:9" x14ac:dyDescent="0.25">
      <c r="B155" s="165" t="s">
        <v>112</v>
      </c>
      <c r="C155" s="166">
        <v>404</v>
      </c>
      <c r="D155" s="166">
        <v>2033</v>
      </c>
      <c r="E155" s="166">
        <v>1670</v>
      </c>
      <c r="F155" s="166">
        <v>1791</v>
      </c>
      <c r="G155" s="166">
        <v>1746</v>
      </c>
      <c r="H155" s="167">
        <f t="shared" si="22"/>
        <v>-2.5125628140703515E-2</v>
      </c>
      <c r="I155" s="167">
        <f t="shared" si="23"/>
        <v>3.0578201210168217E-3</v>
      </c>
    </row>
    <row r="156" spans="2:9" x14ac:dyDescent="0.25">
      <c r="B156" s="165" t="s">
        <v>115</v>
      </c>
      <c r="C156" s="166">
        <v>615</v>
      </c>
      <c r="D156" s="166">
        <v>732</v>
      </c>
      <c r="E156" s="166">
        <v>772</v>
      </c>
      <c r="F156" s="166">
        <v>751</v>
      </c>
      <c r="G156" s="166">
        <v>700</v>
      </c>
      <c r="H156" s="167">
        <f t="shared" si="22"/>
        <v>-6.7909454061251706E-2</v>
      </c>
      <c r="I156" s="167">
        <f t="shared" si="23"/>
        <v>1.225930174519917E-3</v>
      </c>
    </row>
    <row r="157" spans="2:9" x14ac:dyDescent="0.25">
      <c r="B157" s="165" t="s">
        <v>118</v>
      </c>
      <c r="C157" s="166">
        <v>736</v>
      </c>
      <c r="D157" s="166">
        <v>883</v>
      </c>
      <c r="E157" s="166">
        <v>1126</v>
      </c>
      <c r="F157" s="166">
        <v>1446</v>
      </c>
      <c r="G157" s="166">
        <v>2347</v>
      </c>
      <c r="H157" s="167">
        <f t="shared" si="22"/>
        <v>0.62309820193637622</v>
      </c>
      <c r="I157" s="167">
        <f t="shared" si="23"/>
        <v>4.1103687422832077E-3</v>
      </c>
    </row>
    <row r="158" spans="2:9" x14ac:dyDescent="0.25">
      <c r="B158" s="165" t="s">
        <v>125</v>
      </c>
      <c r="C158" s="166">
        <v>107</v>
      </c>
      <c r="D158" s="166">
        <v>142</v>
      </c>
      <c r="E158" s="166">
        <v>162</v>
      </c>
      <c r="F158" s="166">
        <v>229</v>
      </c>
      <c r="G158" s="166">
        <v>143</v>
      </c>
      <c r="H158" s="167">
        <f t="shared" si="22"/>
        <v>-0.37554585152838427</v>
      </c>
      <c r="I158" s="167">
        <f t="shared" si="23"/>
        <v>2.5044002136621164E-4</v>
      </c>
    </row>
    <row r="159" spans="2:9" x14ac:dyDescent="0.25">
      <c r="B159" s="165" t="s">
        <v>121</v>
      </c>
      <c r="C159" s="166">
        <v>520</v>
      </c>
      <c r="D159" s="166">
        <v>677</v>
      </c>
      <c r="E159" s="166">
        <v>389</v>
      </c>
      <c r="F159" s="166">
        <v>640</v>
      </c>
      <c r="G159" s="166">
        <v>395</v>
      </c>
      <c r="H159" s="167">
        <f t="shared" si="22"/>
        <v>-0.3828125</v>
      </c>
      <c r="I159" s="167">
        <f t="shared" si="23"/>
        <v>6.9177488419338174E-4</v>
      </c>
    </row>
    <row r="160" spans="2:9" x14ac:dyDescent="0.25">
      <c r="B160" s="165" t="s">
        <v>130</v>
      </c>
      <c r="C160" s="166">
        <v>9</v>
      </c>
      <c r="D160" s="166">
        <v>12</v>
      </c>
      <c r="E160" s="166">
        <v>7</v>
      </c>
      <c r="F160" s="166">
        <v>10</v>
      </c>
      <c r="G160" s="166">
        <v>11</v>
      </c>
      <c r="H160" s="167">
        <f t="shared" si="22"/>
        <v>0.10000000000000009</v>
      </c>
      <c r="I160" s="167">
        <f t="shared" si="23"/>
        <v>1.9264617028170125E-5</v>
      </c>
    </row>
    <row r="161" spans="2:9" x14ac:dyDescent="0.25">
      <c r="B161" s="165" t="s">
        <v>133</v>
      </c>
      <c r="C161" s="166">
        <v>1</v>
      </c>
      <c r="D161" s="166">
        <v>8</v>
      </c>
      <c r="E161" s="166">
        <v>6</v>
      </c>
      <c r="F161" s="166">
        <v>16</v>
      </c>
      <c r="G161" s="166">
        <v>5</v>
      </c>
      <c r="H161" s="167">
        <f t="shared" si="22"/>
        <v>-0.6875</v>
      </c>
      <c r="I161" s="167">
        <f t="shared" si="23"/>
        <v>8.7566441037136928E-6</v>
      </c>
    </row>
    <row r="162" spans="2:9" x14ac:dyDescent="0.25">
      <c r="B162" s="170" t="s">
        <v>147</v>
      </c>
      <c r="C162" s="171">
        <f>C154-SUM(C155:C161)</f>
        <v>1229</v>
      </c>
      <c r="D162" s="171">
        <f>D154-SUM(D155:D161)</f>
        <v>1027</v>
      </c>
      <c r="E162" s="171">
        <f>E154-SUM(E155:E161)</f>
        <v>1247</v>
      </c>
      <c r="F162" s="171">
        <f>F154-SUM(F155:F161)</f>
        <v>1683</v>
      </c>
      <c r="G162" s="171">
        <f>G154-SUM(G155:G161)</f>
        <v>1670</v>
      </c>
      <c r="H162" s="172">
        <f t="shared" si="22"/>
        <v>-7.724301841948944E-3</v>
      </c>
      <c r="I162" s="172">
        <f t="shared" si="23"/>
        <v>2.9247191306403732E-3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612BA-463D-4053-AC3C-830ECB53E9C0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1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O4" s="281" t="s">
        <v>267</v>
      </c>
      <c r="P4" s="281"/>
      <c r="Q4" s="281"/>
      <c r="R4" s="281"/>
      <c r="S4" s="281"/>
      <c r="T4" s="281"/>
      <c r="U4" s="281"/>
      <c r="V4" s="281"/>
      <c r="W4" s="281"/>
      <c r="X4" s="281"/>
    </row>
    <row r="5" spans="1:24" ht="6" customHeight="1" x14ac:dyDescent="0.25"/>
    <row r="6" spans="1:24" ht="15.75" x14ac:dyDescent="0.25">
      <c r="B6" s="147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</row>
    <row r="7" spans="1:24" s="148" customFormat="1" ht="72" customHeight="1" x14ac:dyDescent="0.25">
      <c r="B7" s="149"/>
      <c r="C7" s="174" t="s">
        <v>268</v>
      </c>
      <c r="D7" s="174" t="s">
        <v>259</v>
      </c>
      <c r="E7" s="174" t="s">
        <v>260</v>
      </c>
      <c r="F7" s="174" t="s">
        <v>261</v>
      </c>
      <c r="G7" s="174" t="s">
        <v>262</v>
      </c>
      <c r="H7" s="174" t="s">
        <v>263</v>
      </c>
      <c r="I7" s="174" t="s">
        <v>264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259</v>
      </c>
      <c r="Q7" s="174" t="s">
        <v>260</v>
      </c>
      <c r="R7" s="174" t="s">
        <v>261</v>
      </c>
      <c r="S7" s="174" t="s">
        <v>262</v>
      </c>
      <c r="T7" s="174" t="s">
        <v>263</v>
      </c>
      <c r="U7" s="174" t="s">
        <v>264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53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3869390</v>
      </c>
      <c r="D9" s="178">
        <v>1470303</v>
      </c>
      <c r="E9" s="178">
        <v>1151540</v>
      </c>
      <c r="F9" s="178">
        <v>3651483</v>
      </c>
      <c r="G9" s="178">
        <v>4055641</v>
      </c>
      <c r="H9" s="178">
        <v>4328488</v>
      </c>
      <c r="I9" s="178">
        <v>4270265</v>
      </c>
      <c r="J9" s="179">
        <f>IFERROR(I9/H9-1,"-")</f>
        <v>-1.3451117341667596E-2</v>
      </c>
      <c r="K9" s="178">
        <f t="shared" ref="K9:K21" si="0">I9-H9</f>
        <v>-58223</v>
      </c>
      <c r="L9" s="179">
        <f t="shared" ref="L9:L21" si="1">I9/I$9</f>
        <v>1</v>
      </c>
      <c r="O9" s="158" t="s">
        <v>70</v>
      </c>
      <c r="P9" s="178">
        <v>62863</v>
      </c>
      <c r="Q9" s="178">
        <v>89783</v>
      </c>
      <c r="R9" s="178">
        <v>144568</v>
      </c>
      <c r="S9" s="178">
        <v>165345</v>
      </c>
      <c r="T9" s="178">
        <v>169531</v>
      </c>
      <c r="U9" s="178">
        <v>189188</v>
      </c>
      <c r="V9" s="179">
        <f>IFERROR(U9/T9-1,"-")</f>
        <v>0.11594929540909926</v>
      </c>
      <c r="W9" s="178">
        <f>U9-T9</f>
        <v>19657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801771</v>
      </c>
      <c r="D10" s="162">
        <v>311570</v>
      </c>
      <c r="E10" s="162">
        <v>541785</v>
      </c>
      <c r="F10" s="162">
        <v>766326</v>
      </c>
      <c r="G10" s="162">
        <v>799930</v>
      </c>
      <c r="H10" s="162">
        <v>800411</v>
      </c>
      <c r="I10" s="162">
        <v>803724</v>
      </c>
      <c r="J10" s="180">
        <f>IFERROR(I10/H10-1,"-")</f>
        <v>4.1391235252887792E-3</v>
      </c>
      <c r="K10" s="161">
        <f t="shared" si="0"/>
        <v>3313</v>
      </c>
      <c r="L10" s="163">
        <f t="shared" si="1"/>
        <v>0.18821408039079543</v>
      </c>
      <c r="O10" s="161" t="s">
        <v>99</v>
      </c>
      <c r="P10" s="162">
        <v>32394</v>
      </c>
      <c r="Q10" s="162">
        <v>59239</v>
      </c>
      <c r="R10" s="162">
        <v>86993</v>
      </c>
      <c r="S10" s="162">
        <v>100243</v>
      </c>
      <c r="T10" s="162">
        <v>104417</v>
      </c>
      <c r="U10" s="162">
        <v>120225</v>
      </c>
      <c r="V10" s="180">
        <f>IFERROR(U10/T10-1,"-")</f>
        <v>0.1513929724087073</v>
      </c>
      <c r="W10" s="161">
        <f t="shared" ref="W10:W20" si="3">U10-T10</f>
        <v>15808</v>
      </c>
      <c r="X10" s="163">
        <f t="shared" si="2"/>
        <v>0.6354789944393936</v>
      </c>
    </row>
    <row r="11" spans="1:24" x14ac:dyDescent="0.25">
      <c r="A11" s="164" t="s">
        <v>105</v>
      </c>
      <c r="B11" s="165" t="s">
        <v>105</v>
      </c>
      <c r="C11" s="166">
        <v>309208</v>
      </c>
      <c r="D11" s="166">
        <v>127542</v>
      </c>
      <c r="E11" s="166">
        <v>296183</v>
      </c>
      <c r="F11" s="166">
        <v>318096</v>
      </c>
      <c r="G11" s="166">
        <v>322752</v>
      </c>
      <c r="H11" s="166">
        <v>315990</v>
      </c>
      <c r="I11" s="166">
        <v>302724</v>
      </c>
      <c r="J11" s="181">
        <f>IFERROR(I11/H11-1,"-")</f>
        <v>-4.1982341213329555E-2</v>
      </c>
      <c r="K11" s="165">
        <f t="shared" si="0"/>
        <v>-13266</v>
      </c>
      <c r="L11" s="167">
        <f t="shared" si="1"/>
        <v>7.089115078338229E-2</v>
      </c>
      <c r="O11" s="165" t="s">
        <v>105</v>
      </c>
      <c r="P11" s="166">
        <v>15419</v>
      </c>
      <c r="Q11" s="166">
        <v>30242</v>
      </c>
      <c r="R11" s="166">
        <v>45207</v>
      </c>
      <c r="S11" s="166">
        <v>45339</v>
      </c>
      <c r="T11" s="166">
        <v>50531</v>
      </c>
      <c r="U11" s="166">
        <v>63511</v>
      </c>
      <c r="V11" s="181">
        <f>IFERROR(U11/T11-1,"-")</f>
        <v>0.25687201915655744</v>
      </c>
      <c r="W11" s="165">
        <f t="shared" si="3"/>
        <v>12980</v>
      </c>
      <c r="X11" s="167">
        <f t="shared" si="2"/>
        <v>0.33570311013383514</v>
      </c>
    </row>
    <row r="12" spans="1:24" x14ac:dyDescent="0.25">
      <c r="A12" s="164" t="s">
        <v>102</v>
      </c>
      <c r="B12" s="165" t="s">
        <v>102</v>
      </c>
      <c r="C12" s="166">
        <v>492563</v>
      </c>
      <c r="D12" s="166">
        <v>184028</v>
      </c>
      <c r="E12" s="166">
        <v>245602</v>
      </c>
      <c r="F12" s="166">
        <v>448230</v>
      </c>
      <c r="G12" s="166">
        <v>477178</v>
      </c>
      <c r="H12" s="166">
        <v>484421</v>
      </c>
      <c r="I12" s="166">
        <v>501000</v>
      </c>
      <c r="J12" s="181">
        <f>IFERROR(I12/H12-1,"-")</f>
        <v>3.4224362692781618E-2</v>
      </c>
      <c r="K12" s="165">
        <f t="shared" si="0"/>
        <v>16579</v>
      </c>
      <c r="L12" s="167">
        <f t="shared" si="1"/>
        <v>0.11732292960741313</v>
      </c>
      <c r="O12" s="165" t="s">
        <v>102</v>
      </c>
      <c r="P12" s="166">
        <v>16975</v>
      </c>
      <c r="Q12" s="166">
        <v>28997</v>
      </c>
      <c r="R12" s="166">
        <v>41786</v>
      </c>
      <c r="S12" s="166">
        <v>54904</v>
      </c>
      <c r="T12" s="166">
        <v>53886</v>
      </c>
      <c r="U12" s="166">
        <v>56714</v>
      </c>
      <c r="V12" s="181">
        <f>IFERROR(U12/T12-1,"-")</f>
        <v>5.2481163938685294E-2</v>
      </c>
      <c r="W12" s="165">
        <f t="shared" si="3"/>
        <v>2828</v>
      </c>
      <c r="X12" s="167">
        <f t="shared" si="2"/>
        <v>0.29977588430555852</v>
      </c>
    </row>
    <row r="13" spans="1:24" x14ac:dyDescent="0.25">
      <c r="A13" s="1"/>
      <c r="B13" s="161" t="s">
        <v>109</v>
      </c>
      <c r="C13" s="162">
        <v>3067619</v>
      </c>
      <c r="D13" s="162">
        <v>1158733</v>
      </c>
      <c r="E13" s="162">
        <v>609755</v>
      </c>
      <c r="F13" s="162">
        <v>2885157</v>
      </c>
      <c r="G13" s="162">
        <v>3255711</v>
      </c>
      <c r="H13" s="162">
        <v>3528077</v>
      </c>
      <c r="I13" s="162">
        <v>3466541</v>
      </c>
      <c r="J13" s="180">
        <f>IFERROR(I13/H13-1,"-")</f>
        <v>-1.7441796196625003E-2</v>
      </c>
      <c r="K13" s="161">
        <f t="shared" si="0"/>
        <v>-61536</v>
      </c>
      <c r="L13" s="163">
        <f t="shared" si="1"/>
        <v>0.81178591960920454</v>
      </c>
      <c r="O13" s="161" t="s">
        <v>109</v>
      </c>
      <c r="P13" s="162">
        <v>30469</v>
      </c>
      <c r="Q13" s="162">
        <v>30544</v>
      </c>
      <c r="R13" s="162">
        <v>57575</v>
      </c>
      <c r="S13" s="162">
        <v>65102</v>
      </c>
      <c r="T13" s="162">
        <v>65114</v>
      </c>
      <c r="U13" s="162">
        <v>68963</v>
      </c>
      <c r="V13" s="180">
        <f>IFERROR(U13/T13-1,"-")</f>
        <v>5.9111711767054764E-2</v>
      </c>
      <c r="W13" s="161">
        <f t="shared" si="3"/>
        <v>3849</v>
      </c>
      <c r="X13" s="163">
        <f t="shared" si="2"/>
        <v>0.3645210055606064</v>
      </c>
    </row>
    <row r="14" spans="1:24" s="57" customFormat="1" x14ac:dyDescent="0.25">
      <c r="B14" s="165" t="s">
        <v>112</v>
      </c>
      <c r="C14" s="166">
        <v>1411611</v>
      </c>
      <c r="D14" s="166">
        <v>458396</v>
      </c>
      <c r="E14" s="166">
        <v>92644</v>
      </c>
      <c r="F14" s="166">
        <v>1330954</v>
      </c>
      <c r="G14" s="166">
        <v>1521476</v>
      </c>
      <c r="H14" s="166">
        <v>1659309</v>
      </c>
      <c r="I14" s="166">
        <v>1642218</v>
      </c>
      <c r="J14" s="181">
        <f t="shared" ref="J14:J21" si="4">IFERROR(I14/H14-1,"-")</f>
        <v>-1.0300070692077279E-2</v>
      </c>
      <c r="K14" s="165">
        <f t="shared" si="0"/>
        <v>-17091</v>
      </c>
      <c r="L14" s="167">
        <f t="shared" si="1"/>
        <v>0.38457051260284786</v>
      </c>
      <c r="O14" s="165" t="s">
        <v>112</v>
      </c>
      <c r="P14" s="166">
        <v>3184</v>
      </c>
      <c r="Q14" s="166">
        <v>1094</v>
      </c>
      <c r="R14" s="166">
        <v>6182</v>
      </c>
      <c r="S14" s="166">
        <v>8634</v>
      </c>
      <c r="T14" s="166">
        <v>7829</v>
      </c>
      <c r="U14" s="166">
        <v>7234</v>
      </c>
      <c r="V14" s="181">
        <f t="shared" ref="V14:V21" si="5">IFERROR(U14/T14-1,"-")</f>
        <v>-7.5999489079065063E-2</v>
      </c>
      <c r="W14" s="165">
        <f t="shared" si="3"/>
        <v>-595</v>
      </c>
      <c r="X14" s="167">
        <f t="shared" si="2"/>
        <v>3.8237097490327082E-2</v>
      </c>
    </row>
    <row r="15" spans="1:24" s="57" customFormat="1" x14ac:dyDescent="0.25">
      <c r="B15" s="165" t="s">
        <v>115</v>
      </c>
      <c r="C15" s="166">
        <v>406643</v>
      </c>
      <c r="D15" s="166">
        <v>155260</v>
      </c>
      <c r="E15" s="166">
        <v>91327</v>
      </c>
      <c r="F15" s="166">
        <v>294503</v>
      </c>
      <c r="G15" s="166">
        <v>336065</v>
      </c>
      <c r="H15" s="166">
        <v>353991</v>
      </c>
      <c r="I15" s="166">
        <v>344997</v>
      </c>
      <c r="J15" s="181">
        <f t="shared" si="4"/>
        <v>-2.5407425612515522E-2</v>
      </c>
      <c r="K15" s="165">
        <f t="shared" si="0"/>
        <v>-8994</v>
      </c>
      <c r="L15" s="167">
        <f t="shared" si="1"/>
        <v>8.0790536418700015E-2</v>
      </c>
      <c r="O15" s="165" t="s">
        <v>115</v>
      </c>
      <c r="P15" s="166">
        <v>3368</v>
      </c>
      <c r="Q15" s="166">
        <v>3124</v>
      </c>
      <c r="R15" s="166">
        <v>6247</v>
      </c>
      <c r="S15" s="166">
        <v>9339</v>
      </c>
      <c r="T15" s="166">
        <v>8995</v>
      </c>
      <c r="U15" s="166">
        <v>9648</v>
      </c>
      <c r="V15" s="181">
        <f t="shared" si="5"/>
        <v>7.2595886603668669E-2</v>
      </c>
      <c r="W15" s="165">
        <f t="shared" si="3"/>
        <v>653</v>
      </c>
      <c r="X15" s="167">
        <f t="shared" si="2"/>
        <v>5.0996891980463879E-2</v>
      </c>
    </row>
    <row r="16" spans="1:24" x14ac:dyDescent="0.25">
      <c r="A16" s="1"/>
      <c r="B16" s="165" t="s">
        <v>118</v>
      </c>
      <c r="C16" s="166">
        <v>137718</v>
      </c>
      <c r="D16" s="166">
        <v>52428</v>
      </c>
      <c r="E16" s="166">
        <v>81972</v>
      </c>
      <c r="F16" s="166">
        <v>150437</v>
      </c>
      <c r="G16" s="166">
        <v>170559</v>
      </c>
      <c r="H16" s="166">
        <v>189745</v>
      </c>
      <c r="I16" s="166">
        <v>179658</v>
      </c>
      <c r="J16" s="181">
        <f t="shared" si="4"/>
        <v>-5.3160821102005373E-2</v>
      </c>
      <c r="K16" s="165">
        <f t="shared" si="0"/>
        <v>-10087</v>
      </c>
      <c r="L16" s="167">
        <f t="shared" si="1"/>
        <v>4.2071862050715822E-2</v>
      </c>
      <c r="O16" s="165" t="s">
        <v>118</v>
      </c>
      <c r="P16" s="166">
        <v>2241</v>
      </c>
      <c r="Q16" s="166">
        <v>4526</v>
      </c>
      <c r="R16" s="166">
        <v>5675</v>
      </c>
      <c r="S16" s="166">
        <v>6182</v>
      </c>
      <c r="T16" s="166">
        <v>6008</v>
      </c>
      <c r="U16" s="166">
        <v>6415</v>
      </c>
      <c r="V16" s="181">
        <f t="shared" si="5"/>
        <v>6.774300932090549E-2</v>
      </c>
      <c r="W16" s="165">
        <f t="shared" si="3"/>
        <v>407</v>
      </c>
      <c r="X16" s="167">
        <f t="shared" si="2"/>
        <v>3.3908070279298895E-2</v>
      </c>
    </row>
    <row r="17" spans="1:24" x14ac:dyDescent="0.25">
      <c r="A17" s="1"/>
      <c r="B17" s="165" t="s">
        <v>125</v>
      </c>
      <c r="C17" s="166">
        <v>118310</v>
      </c>
      <c r="D17" s="166">
        <v>43312</v>
      </c>
      <c r="E17" s="166">
        <v>33803</v>
      </c>
      <c r="F17" s="166">
        <v>147355</v>
      </c>
      <c r="G17" s="166">
        <v>136467</v>
      </c>
      <c r="H17" s="166">
        <v>142339</v>
      </c>
      <c r="I17" s="166">
        <v>133012</v>
      </c>
      <c r="J17" s="181">
        <f t="shared" si="4"/>
        <v>-6.5526665214733826E-2</v>
      </c>
      <c r="K17" s="165">
        <f t="shared" si="0"/>
        <v>-9327</v>
      </c>
      <c r="L17" s="167">
        <f t="shared" si="1"/>
        <v>3.1148418189503462E-2</v>
      </c>
      <c r="O17" s="165" t="s">
        <v>125</v>
      </c>
      <c r="P17" s="166">
        <v>608</v>
      </c>
      <c r="Q17" s="166">
        <v>567</v>
      </c>
      <c r="R17" s="166">
        <v>1732</v>
      </c>
      <c r="S17" s="166">
        <v>1847</v>
      </c>
      <c r="T17" s="166">
        <v>1702</v>
      </c>
      <c r="U17" s="166">
        <v>1836</v>
      </c>
      <c r="V17" s="181">
        <f t="shared" si="5"/>
        <v>7.8730904817861269E-2</v>
      </c>
      <c r="W17" s="165">
        <f t="shared" si="3"/>
        <v>134</v>
      </c>
      <c r="X17" s="167">
        <f t="shared" si="2"/>
        <v>9.7046324291181259E-3</v>
      </c>
    </row>
    <row r="18" spans="1:24" x14ac:dyDescent="0.25">
      <c r="A18" s="1"/>
      <c r="B18" s="165" t="s">
        <v>121</v>
      </c>
      <c r="C18" s="166">
        <v>108628</v>
      </c>
      <c r="D18" s="166">
        <v>49067</v>
      </c>
      <c r="E18" s="166">
        <v>39969</v>
      </c>
      <c r="F18" s="166">
        <v>118238</v>
      </c>
      <c r="G18" s="166">
        <v>118784</v>
      </c>
      <c r="H18" s="166">
        <v>127762</v>
      </c>
      <c r="I18" s="166">
        <v>114920</v>
      </c>
      <c r="J18" s="181">
        <f t="shared" si="4"/>
        <v>-0.10051502011552726</v>
      </c>
      <c r="K18" s="165">
        <f t="shared" si="0"/>
        <v>-12842</v>
      </c>
      <c r="L18" s="167">
        <f t="shared" si="1"/>
        <v>2.6911678783401029E-2</v>
      </c>
      <c r="O18" s="165" t="s">
        <v>121</v>
      </c>
      <c r="P18" s="166">
        <v>531</v>
      </c>
      <c r="Q18" s="166">
        <v>516</v>
      </c>
      <c r="R18" s="166">
        <v>1251</v>
      </c>
      <c r="S18" s="166">
        <v>1281</v>
      </c>
      <c r="T18" s="166">
        <v>1324</v>
      </c>
      <c r="U18" s="166">
        <v>1659</v>
      </c>
      <c r="V18" s="181">
        <f t="shared" si="5"/>
        <v>0.25302114803625386</v>
      </c>
      <c r="W18" s="165">
        <f t="shared" si="3"/>
        <v>335</v>
      </c>
      <c r="X18" s="167">
        <f t="shared" si="2"/>
        <v>8.7690551197750384E-3</v>
      </c>
    </row>
    <row r="19" spans="1:24" x14ac:dyDescent="0.25">
      <c r="A19" s="1"/>
      <c r="B19" s="165" t="s">
        <v>130</v>
      </c>
      <c r="C19" s="166">
        <v>61825</v>
      </c>
      <c r="D19" s="166">
        <v>35606</v>
      </c>
      <c r="E19" s="166">
        <v>3496</v>
      </c>
      <c r="F19" s="166">
        <v>45393</v>
      </c>
      <c r="G19" s="166">
        <v>55153</v>
      </c>
      <c r="H19" s="166">
        <v>51986</v>
      </c>
      <c r="I19" s="166">
        <v>49079</v>
      </c>
      <c r="J19" s="181">
        <f t="shared" si="4"/>
        <v>-5.5918901242642205E-2</v>
      </c>
      <c r="K19" s="165">
        <f t="shared" si="0"/>
        <v>-2907</v>
      </c>
      <c r="L19" s="167">
        <f t="shared" si="1"/>
        <v>1.1493197728946565E-2</v>
      </c>
      <c r="O19" s="165" t="s">
        <v>130</v>
      </c>
      <c r="P19" s="166">
        <v>680</v>
      </c>
      <c r="Q19" s="166">
        <v>86</v>
      </c>
      <c r="R19" s="166">
        <v>672</v>
      </c>
      <c r="S19" s="166">
        <v>883</v>
      </c>
      <c r="T19" s="166">
        <v>1004</v>
      </c>
      <c r="U19" s="166">
        <v>800</v>
      </c>
      <c r="V19" s="181">
        <f t="shared" si="5"/>
        <v>-0.20318725099601598</v>
      </c>
      <c r="W19" s="165">
        <f t="shared" si="3"/>
        <v>-204</v>
      </c>
      <c r="X19" s="167">
        <f t="shared" si="2"/>
        <v>4.2285980083303382E-3</v>
      </c>
    </row>
    <row r="20" spans="1:24" x14ac:dyDescent="0.25">
      <c r="A20" s="164" t="s">
        <v>146</v>
      </c>
      <c r="B20" s="165" t="s">
        <v>133</v>
      </c>
      <c r="C20" s="166">
        <v>78482</v>
      </c>
      <c r="D20" s="166">
        <v>51702</v>
      </c>
      <c r="E20" s="166">
        <v>3912</v>
      </c>
      <c r="F20" s="166">
        <v>34670</v>
      </c>
      <c r="G20" s="166">
        <v>50294</v>
      </c>
      <c r="H20" s="166">
        <v>53644</v>
      </c>
      <c r="I20" s="166">
        <v>42427</v>
      </c>
      <c r="J20" s="181">
        <f t="shared" si="4"/>
        <v>-0.20910073819998509</v>
      </c>
      <c r="K20" s="165">
        <f t="shared" si="0"/>
        <v>-11217</v>
      </c>
      <c r="L20" s="167">
        <f t="shared" si="1"/>
        <v>9.9354489709655019E-3</v>
      </c>
      <c r="O20" s="165" t="s">
        <v>133</v>
      </c>
      <c r="P20" s="166">
        <v>1033</v>
      </c>
      <c r="Q20" s="166">
        <v>207</v>
      </c>
      <c r="R20" s="166">
        <v>1122</v>
      </c>
      <c r="S20" s="166">
        <v>1593</v>
      </c>
      <c r="T20" s="166">
        <v>1519</v>
      </c>
      <c r="U20" s="166">
        <v>1460</v>
      </c>
      <c r="V20" s="181">
        <f t="shared" si="5"/>
        <v>-3.884134298880848E-2</v>
      </c>
      <c r="W20" s="165">
        <f t="shared" si="3"/>
        <v>-59</v>
      </c>
      <c r="X20" s="167">
        <f t="shared" si="2"/>
        <v>7.7171913652028671E-3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744402</v>
      </c>
      <c r="D21" s="171">
        <f t="shared" ref="D21:I21" si="7">D13-SUM(D14:D20)</f>
        <v>312962</v>
      </c>
      <c r="E21" s="171">
        <f t="shared" si="7"/>
        <v>262632</v>
      </c>
      <c r="F21" s="171">
        <f t="shared" si="7"/>
        <v>763607</v>
      </c>
      <c r="G21" s="171">
        <f t="shared" si="7"/>
        <v>866913</v>
      </c>
      <c r="H21" s="171">
        <f t="shared" si="7"/>
        <v>949301</v>
      </c>
      <c r="I21" s="171">
        <f t="shared" si="7"/>
        <v>960230</v>
      </c>
      <c r="J21" s="182">
        <f t="shared" si="4"/>
        <v>1.1512681436130379E-2</v>
      </c>
      <c r="K21" s="170">
        <f t="shared" si="0"/>
        <v>10929</v>
      </c>
      <c r="L21" s="172">
        <f t="shared" si="1"/>
        <v>0.22486426486412436</v>
      </c>
      <c r="O21" s="170" t="s">
        <v>147</v>
      </c>
      <c r="P21" s="171">
        <f t="shared" ref="P21:U21" si="8">P13-SUM(P14:P20)</f>
        <v>18824</v>
      </c>
      <c r="Q21" s="171">
        <f t="shared" si="8"/>
        <v>20424</v>
      </c>
      <c r="R21" s="171">
        <f t="shared" si="8"/>
        <v>34694</v>
      </c>
      <c r="S21" s="171">
        <f t="shared" si="8"/>
        <v>35343</v>
      </c>
      <c r="T21" s="171">
        <f t="shared" si="8"/>
        <v>36733</v>
      </c>
      <c r="U21" s="171">
        <f t="shared" si="8"/>
        <v>39911</v>
      </c>
      <c r="V21" s="182">
        <f t="shared" si="5"/>
        <v>8.6516211580867308E-2</v>
      </c>
      <c r="W21" s="170">
        <f>U21-T21</f>
        <v>3178</v>
      </c>
      <c r="X21" s="172">
        <f t="shared" si="2"/>
        <v>0.21095946888809014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1436210</v>
      </c>
      <c r="D23" s="178">
        <v>499696</v>
      </c>
      <c r="E23" s="178">
        <v>453494</v>
      </c>
      <c r="F23" s="178">
        <v>1387341</v>
      </c>
      <c r="G23" s="178">
        <v>1502826</v>
      </c>
      <c r="H23" s="178">
        <v>1565928</v>
      </c>
      <c r="I23" s="178">
        <v>1480834</v>
      </c>
      <c r="J23" s="179">
        <f>IFERROR(I23/H23-1,"-")</f>
        <v>-5.434094032420389E-2</v>
      </c>
      <c r="K23" s="178">
        <f>I23-H23</f>
        <v>-85094</v>
      </c>
      <c r="L23" s="179">
        <f t="shared" ref="L23:L35" si="9">I23/I$9</f>
        <v>0.34677801026400001</v>
      </c>
    </row>
    <row r="24" spans="1:24" x14ac:dyDescent="0.25">
      <c r="A24" s="1" t="s">
        <v>98</v>
      </c>
      <c r="B24" s="161" t="s">
        <v>99</v>
      </c>
      <c r="C24" s="162">
        <v>176339</v>
      </c>
      <c r="D24" s="162">
        <v>57990</v>
      </c>
      <c r="E24" s="162">
        <v>194791</v>
      </c>
      <c r="F24" s="162">
        <v>166149</v>
      </c>
      <c r="G24" s="162">
        <v>145158</v>
      </c>
      <c r="H24" s="162">
        <v>129895</v>
      </c>
      <c r="I24" s="162">
        <v>116215</v>
      </c>
      <c r="J24" s="180">
        <f>IFERROR(I24/H24-1,"-")</f>
        <v>-0.10531583201816852</v>
      </c>
      <c r="K24" s="161">
        <f t="shared" ref="K24:K34" si="10">I24-H24</f>
        <v>-13680</v>
      </c>
      <c r="L24" s="163">
        <f t="shared" si="9"/>
        <v>2.7214938651348334E-2</v>
      </c>
    </row>
    <row r="25" spans="1:24" x14ac:dyDescent="0.25">
      <c r="A25" s="164" t="s">
        <v>105</v>
      </c>
      <c r="B25" s="165" t="s">
        <v>105</v>
      </c>
      <c r="C25" s="166">
        <v>88466</v>
      </c>
      <c r="D25" s="166">
        <v>29984</v>
      </c>
      <c r="E25" s="166">
        <v>103931</v>
      </c>
      <c r="F25" s="166">
        <v>69611</v>
      </c>
      <c r="G25" s="166">
        <v>60257</v>
      </c>
      <c r="H25" s="166">
        <v>49049</v>
      </c>
      <c r="I25" s="166">
        <v>51594</v>
      </c>
      <c r="J25" s="181">
        <f>IFERROR(I25/H25-1,"-")</f>
        <v>5.1886888621582417E-2</v>
      </c>
      <c r="K25" s="165">
        <f t="shared" si="10"/>
        <v>2545</v>
      </c>
      <c r="L25" s="167">
        <f t="shared" si="9"/>
        <v>1.2082154152025694E-2</v>
      </c>
    </row>
    <row r="26" spans="1:24" x14ac:dyDescent="0.25">
      <c r="A26" s="164" t="s">
        <v>102</v>
      </c>
      <c r="B26" s="165" t="s">
        <v>102</v>
      </c>
      <c r="C26" s="166">
        <v>87873</v>
      </c>
      <c r="D26" s="166">
        <v>28006</v>
      </c>
      <c r="E26" s="166">
        <v>90860</v>
      </c>
      <c r="F26" s="166">
        <v>96538</v>
      </c>
      <c r="G26" s="166">
        <v>84901</v>
      </c>
      <c r="H26" s="166">
        <v>80846</v>
      </c>
      <c r="I26" s="166">
        <v>64621</v>
      </c>
      <c r="J26" s="181">
        <f>IFERROR(I26/H26-1,"-")</f>
        <v>-0.20069020112312297</v>
      </c>
      <c r="K26" s="165">
        <f t="shared" si="10"/>
        <v>-16225</v>
      </c>
      <c r="L26" s="167">
        <f t="shared" si="9"/>
        <v>1.5132784499322642E-2</v>
      </c>
    </row>
    <row r="27" spans="1:24" x14ac:dyDescent="0.25">
      <c r="A27" s="1"/>
      <c r="B27" s="161" t="s">
        <v>109</v>
      </c>
      <c r="C27" s="162">
        <v>1259871</v>
      </c>
      <c r="D27" s="162">
        <v>441706</v>
      </c>
      <c r="E27" s="162">
        <v>258703</v>
      </c>
      <c r="F27" s="162">
        <v>1221192</v>
      </c>
      <c r="G27" s="162">
        <v>1357668</v>
      </c>
      <c r="H27" s="162">
        <v>1436033</v>
      </c>
      <c r="I27" s="162">
        <v>1364619</v>
      </c>
      <c r="J27" s="180">
        <f>IFERROR(I27/H27-1,"-")</f>
        <v>-4.9730054949990721E-2</v>
      </c>
      <c r="K27" s="161">
        <f t="shared" si="10"/>
        <v>-71414</v>
      </c>
      <c r="L27" s="163">
        <f t="shared" si="9"/>
        <v>0.31956307161265168</v>
      </c>
    </row>
    <row r="28" spans="1:24" s="57" customFormat="1" x14ac:dyDescent="0.25">
      <c r="B28" s="165" t="s">
        <v>112</v>
      </c>
      <c r="C28" s="166">
        <v>622426</v>
      </c>
      <c r="D28" s="166">
        <v>196301</v>
      </c>
      <c r="E28" s="166">
        <v>45932</v>
      </c>
      <c r="F28" s="166">
        <v>610693</v>
      </c>
      <c r="G28" s="166">
        <v>699240</v>
      </c>
      <c r="H28" s="166">
        <v>747733</v>
      </c>
      <c r="I28" s="166">
        <v>719411</v>
      </c>
      <c r="J28" s="181">
        <f t="shared" ref="J28:J35" si="11">IFERROR(I28/H28-1,"-")</f>
        <v>-3.7877156685608315E-2</v>
      </c>
      <c r="K28" s="165">
        <f t="shared" si="10"/>
        <v>-28322</v>
      </c>
      <c r="L28" s="167">
        <f t="shared" si="9"/>
        <v>0.16846987247864009</v>
      </c>
    </row>
    <row r="29" spans="1:24" s="57" customFormat="1" x14ac:dyDescent="0.25">
      <c r="B29" s="165" t="s">
        <v>115</v>
      </c>
      <c r="C29" s="166">
        <v>167449</v>
      </c>
      <c r="D29" s="166">
        <v>57030</v>
      </c>
      <c r="E29" s="166">
        <v>45271</v>
      </c>
      <c r="F29" s="166">
        <v>133111</v>
      </c>
      <c r="G29" s="166">
        <v>144607</v>
      </c>
      <c r="H29" s="166">
        <v>145894</v>
      </c>
      <c r="I29" s="166">
        <v>135964</v>
      </c>
      <c r="J29" s="181">
        <f t="shared" si="11"/>
        <v>-6.8063114315873197E-2</v>
      </c>
      <c r="K29" s="165">
        <f t="shared" si="10"/>
        <v>-9930</v>
      </c>
      <c r="L29" s="167">
        <f t="shared" si="9"/>
        <v>3.1839710181920791E-2</v>
      </c>
    </row>
    <row r="30" spans="1:24" x14ac:dyDescent="0.25">
      <c r="A30" s="1"/>
      <c r="B30" s="165" t="s">
        <v>118</v>
      </c>
      <c r="C30" s="166">
        <v>44795</v>
      </c>
      <c r="D30" s="166">
        <v>18432</v>
      </c>
      <c r="E30" s="166">
        <v>29895</v>
      </c>
      <c r="F30" s="166">
        <v>50829</v>
      </c>
      <c r="G30" s="166">
        <v>53366</v>
      </c>
      <c r="H30" s="166">
        <v>51784</v>
      </c>
      <c r="I30" s="166">
        <v>42767</v>
      </c>
      <c r="J30" s="181">
        <f t="shared" si="11"/>
        <v>-0.17412714351923375</v>
      </c>
      <c r="K30" s="165">
        <f t="shared" si="10"/>
        <v>-9017</v>
      </c>
      <c r="L30" s="167">
        <f t="shared" si="9"/>
        <v>1.0015069322395683E-2</v>
      </c>
    </row>
    <row r="31" spans="1:24" x14ac:dyDescent="0.25">
      <c r="A31" s="1"/>
      <c r="B31" s="165" t="s">
        <v>125</v>
      </c>
      <c r="C31" s="166">
        <v>52351</v>
      </c>
      <c r="D31" s="166">
        <v>18607</v>
      </c>
      <c r="E31" s="166">
        <v>15827</v>
      </c>
      <c r="F31" s="166">
        <v>68035</v>
      </c>
      <c r="G31" s="166">
        <v>60429</v>
      </c>
      <c r="H31" s="166">
        <v>59128</v>
      </c>
      <c r="I31" s="166">
        <v>56088</v>
      </c>
      <c r="J31" s="181">
        <f t="shared" si="11"/>
        <v>-5.1413881748071932E-2</v>
      </c>
      <c r="K31" s="165">
        <f t="shared" si="10"/>
        <v>-3040</v>
      </c>
      <c r="L31" s="167">
        <f t="shared" si="9"/>
        <v>1.3134547855929315E-2</v>
      </c>
    </row>
    <row r="32" spans="1:24" x14ac:dyDescent="0.25">
      <c r="A32" s="1"/>
      <c r="B32" s="165" t="s">
        <v>121</v>
      </c>
      <c r="C32" s="166">
        <v>58097</v>
      </c>
      <c r="D32" s="166">
        <v>24128</v>
      </c>
      <c r="E32" s="166">
        <v>22564</v>
      </c>
      <c r="F32" s="166">
        <v>68451</v>
      </c>
      <c r="G32" s="166">
        <v>63375</v>
      </c>
      <c r="H32" s="166">
        <v>66230</v>
      </c>
      <c r="I32" s="166">
        <v>60461</v>
      </c>
      <c r="J32" s="181">
        <f t="shared" si="11"/>
        <v>-8.7105541295485422E-2</v>
      </c>
      <c r="K32" s="165">
        <f t="shared" si="10"/>
        <v>-5769</v>
      </c>
      <c r="L32" s="167">
        <f t="shared" si="9"/>
        <v>1.4158606081823961E-2</v>
      </c>
    </row>
    <row r="33" spans="1:12" x14ac:dyDescent="0.25">
      <c r="A33" s="1"/>
      <c r="B33" s="165" t="s">
        <v>130</v>
      </c>
      <c r="C33" s="166">
        <v>26284</v>
      </c>
      <c r="D33" s="166">
        <v>14171</v>
      </c>
      <c r="E33" s="166">
        <v>602</v>
      </c>
      <c r="F33" s="166">
        <v>17306</v>
      </c>
      <c r="G33" s="166">
        <v>19725</v>
      </c>
      <c r="H33" s="166">
        <v>19429</v>
      </c>
      <c r="I33" s="166">
        <v>17180</v>
      </c>
      <c r="J33" s="181">
        <f t="shared" si="11"/>
        <v>-0.11575479952648104</v>
      </c>
      <c r="K33" s="165">
        <f t="shared" si="10"/>
        <v>-2249</v>
      </c>
      <c r="L33" s="167">
        <f t="shared" si="9"/>
        <v>4.0231695222661826E-3</v>
      </c>
    </row>
    <row r="34" spans="1:12" x14ac:dyDescent="0.25">
      <c r="A34" s="164" t="s">
        <v>146</v>
      </c>
      <c r="B34" s="165" t="s">
        <v>133</v>
      </c>
      <c r="C34" s="166">
        <v>25198</v>
      </c>
      <c r="D34" s="166">
        <v>16075</v>
      </c>
      <c r="E34" s="166">
        <v>598</v>
      </c>
      <c r="F34" s="166">
        <v>10856</v>
      </c>
      <c r="G34" s="166">
        <v>17767</v>
      </c>
      <c r="H34" s="166">
        <v>17817</v>
      </c>
      <c r="I34" s="166">
        <v>13924</v>
      </c>
      <c r="J34" s="181">
        <f t="shared" si="11"/>
        <v>-0.21849918617051134</v>
      </c>
      <c r="K34" s="165">
        <f t="shared" si="10"/>
        <v>-3893</v>
      </c>
      <c r="L34" s="167">
        <f t="shared" si="9"/>
        <v>3.2606875685701002E-3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263271</v>
      </c>
      <c r="D35" s="171">
        <f t="shared" ref="D35:I35" si="13">D27-SUM(D28:D34)</f>
        <v>96962</v>
      </c>
      <c r="E35" s="171">
        <f t="shared" si="13"/>
        <v>98014</v>
      </c>
      <c r="F35" s="171">
        <f t="shared" si="13"/>
        <v>261911</v>
      </c>
      <c r="G35" s="171">
        <f t="shared" si="13"/>
        <v>299159</v>
      </c>
      <c r="H35" s="171">
        <f t="shared" si="13"/>
        <v>328018</v>
      </c>
      <c r="I35" s="171">
        <f t="shared" si="13"/>
        <v>318824</v>
      </c>
      <c r="J35" s="182">
        <f t="shared" si="11"/>
        <v>-2.8028949630812927E-2</v>
      </c>
      <c r="K35" s="170">
        <f>I35-H35</f>
        <v>-9194</v>
      </c>
      <c r="L35" s="172">
        <f t="shared" si="9"/>
        <v>7.4661408601105553E-2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1065891</v>
      </c>
      <c r="D37" s="178">
        <v>360487</v>
      </c>
      <c r="E37" s="178">
        <v>200588</v>
      </c>
      <c r="F37" s="178">
        <v>966907</v>
      </c>
      <c r="G37" s="178">
        <v>1048846</v>
      </c>
      <c r="H37" s="178">
        <v>1110160</v>
      </c>
      <c r="I37" s="178">
        <v>1130008</v>
      </c>
      <c r="J37" s="179">
        <f>IFERROR(I37/H37-1,"-")</f>
        <v>1.7878503999423589E-2</v>
      </c>
      <c r="K37" s="178">
        <f>I37-H37</f>
        <v>19848</v>
      </c>
      <c r="L37" s="179">
        <f t="shared" ref="L37:L49" si="14">I37/I$9</f>
        <v>0.26462245317328081</v>
      </c>
    </row>
    <row r="38" spans="1:12" x14ac:dyDescent="0.25">
      <c r="A38" s="1" t="s">
        <v>98</v>
      </c>
      <c r="B38" s="161" t="s">
        <v>99</v>
      </c>
      <c r="C38" s="162">
        <v>100927</v>
      </c>
      <c r="D38" s="162">
        <v>31545</v>
      </c>
      <c r="E38" s="162">
        <v>57689</v>
      </c>
      <c r="F38" s="162">
        <v>96354</v>
      </c>
      <c r="G38" s="162">
        <v>92616</v>
      </c>
      <c r="H38" s="162">
        <v>89973</v>
      </c>
      <c r="I38" s="162">
        <v>89886</v>
      </c>
      <c r="J38" s="180">
        <f>IFERROR(I38/H38-1,"-")</f>
        <v>-9.6695675369273815E-4</v>
      </c>
      <c r="K38" s="161">
        <f t="shared" ref="K38:K48" si="15">I38-H38</f>
        <v>-87</v>
      </c>
      <c r="L38" s="163">
        <f t="shared" si="14"/>
        <v>2.1049279143097677E-2</v>
      </c>
    </row>
    <row r="39" spans="1:12" x14ac:dyDescent="0.25">
      <c r="A39" s="164" t="s">
        <v>105</v>
      </c>
      <c r="B39" s="165" t="s">
        <v>105</v>
      </c>
      <c r="C39" s="166">
        <v>41005</v>
      </c>
      <c r="D39" s="166">
        <v>13549</v>
      </c>
      <c r="E39" s="166">
        <v>35066</v>
      </c>
      <c r="F39" s="166">
        <v>39148</v>
      </c>
      <c r="G39" s="166">
        <v>40028</v>
      </c>
      <c r="H39" s="166">
        <v>41049</v>
      </c>
      <c r="I39" s="166">
        <v>38167</v>
      </c>
      <c r="J39" s="181">
        <f>IFERROR(I39/H39-1,"-")</f>
        <v>-7.0208774878803393E-2</v>
      </c>
      <c r="K39" s="165">
        <f t="shared" si="15"/>
        <v>-2882</v>
      </c>
      <c r="L39" s="167">
        <f t="shared" si="14"/>
        <v>8.9378528030461812E-3</v>
      </c>
    </row>
    <row r="40" spans="1:12" x14ac:dyDescent="0.25">
      <c r="A40" s="164" t="s">
        <v>102</v>
      </c>
      <c r="B40" s="165" t="s">
        <v>102</v>
      </c>
      <c r="C40" s="166">
        <v>59922</v>
      </c>
      <c r="D40" s="166">
        <v>17996</v>
      </c>
      <c r="E40" s="166">
        <v>22623</v>
      </c>
      <c r="F40" s="166">
        <v>57206</v>
      </c>
      <c r="G40" s="166">
        <v>52588</v>
      </c>
      <c r="H40" s="166">
        <v>48924</v>
      </c>
      <c r="I40" s="166">
        <v>51719</v>
      </c>
      <c r="J40" s="181">
        <f>IFERROR(I40/H40-1,"-")</f>
        <v>5.7129425230970421E-2</v>
      </c>
      <c r="K40" s="165">
        <f t="shared" si="15"/>
        <v>2795</v>
      </c>
      <c r="L40" s="167">
        <f t="shared" si="14"/>
        <v>1.2111426340051495E-2</v>
      </c>
    </row>
    <row r="41" spans="1:12" x14ac:dyDescent="0.25">
      <c r="A41" s="1"/>
      <c r="B41" s="161" t="s">
        <v>109</v>
      </c>
      <c r="C41" s="162">
        <v>964964</v>
      </c>
      <c r="D41" s="162">
        <v>328942</v>
      </c>
      <c r="E41" s="162">
        <v>142899</v>
      </c>
      <c r="F41" s="162">
        <v>870553</v>
      </c>
      <c r="G41" s="162">
        <v>956230</v>
      </c>
      <c r="H41" s="162">
        <v>1020187</v>
      </c>
      <c r="I41" s="162">
        <v>1040122</v>
      </c>
      <c r="J41" s="180">
        <f>IFERROR(I41/H41-1,"-")</f>
        <v>1.9540535215602617E-2</v>
      </c>
      <c r="K41" s="161">
        <f t="shared" si="15"/>
        <v>19935</v>
      </c>
      <c r="L41" s="163">
        <f t="shared" si="14"/>
        <v>0.24357317403018314</v>
      </c>
    </row>
    <row r="42" spans="1:12" s="57" customFormat="1" x14ac:dyDescent="0.25">
      <c r="B42" s="165" t="s">
        <v>112</v>
      </c>
      <c r="C42" s="166">
        <v>533103</v>
      </c>
      <c r="D42" s="166">
        <v>148429</v>
      </c>
      <c r="E42" s="166">
        <v>25048</v>
      </c>
      <c r="F42" s="166">
        <v>445801</v>
      </c>
      <c r="G42" s="166">
        <v>502133</v>
      </c>
      <c r="H42" s="166">
        <v>546136</v>
      </c>
      <c r="I42" s="166">
        <v>552672</v>
      </c>
      <c r="J42" s="181">
        <f t="shared" ref="J42:J49" si="16">IFERROR(I42/H42-1,"-")</f>
        <v>1.1967715001391488E-2</v>
      </c>
      <c r="K42" s="165">
        <f t="shared" si="15"/>
        <v>6536</v>
      </c>
      <c r="L42" s="167">
        <f t="shared" si="14"/>
        <v>0.12942334960476692</v>
      </c>
    </row>
    <row r="43" spans="1:12" s="57" customFormat="1" x14ac:dyDescent="0.25">
      <c r="B43" s="165" t="s">
        <v>115</v>
      </c>
      <c r="C43" s="166">
        <v>44194</v>
      </c>
      <c r="D43" s="166">
        <v>16351</v>
      </c>
      <c r="E43" s="166">
        <v>8063</v>
      </c>
      <c r="F43" s="166">
        <v>29268</v>
      </c>
      <c r="G43" s="166">
        <v>34684</v>
      </c>
      <c r="H43" s="166">
        <v>34060</v>
      </c>
      <c r="I43" s="166">
        <v>36742</v>
      </c>
      <c r="J43" s="181">
        <f t="shared" si="16"/>
        <v>7.8743394010569512E-2</v>
      </c>
      <c r="K43" s="165">
        <f t="shared" si="15"/>
        <v>2682</v>
      </c>
      <c r="L43" s="167">
        <f t="shared" si="14"/>
        <v>8.6041498595520426E-3</v>
      </c>
    </row>
    <row r="44" spans="1:12" x14ac:dyDescent="0.25">
      <c r="A44" s="1"/>
      <c r="B44" s="165" t="s">
        <v>118</v>
      </c>
      <c r="C44" s="166">
        <v>20326</v>
      </c>
      <c r="D44" s="166">
        <v>8113</v>
      </c>
      <c r="E44" s="166">
        <v>12878</v>
      </c>
      <c r="F44" s="166">
        <v>21221</v>
      </c>
      <c r="G44" s="166">
        <v>23820</v>
      </c>
      <c r="H44" s="166">
        <v>24726</v>
      </c>
      <c r="I44" s="166">
        <v>26099</v>
      </c>
      <c r="J44" s="181">
        <f t="shared" si="16"/>
        <v>5.5528593383483038E-2</v>
      </c>
      <c r="K44" s="165">
        <f t="shared" si="15"/>
        <v>1373</v>
      </c>
      <c r="L44" s="167">
        <f t="shared" si="14"/>
        <v>6.1117986822831838E-3</v>
      </c>
    </row>
    <row r="45" spans="1:12" x14ac:dyDescent="0.25">
      <c r="A45" s="1"/>
      <c r="B45" s="165" t="s">
        <v>125</v>
      </c>
      <c r="C45" s="166">
        <v>47168</v>
      </c>
      <c r="D45" s="166">
        <v>15038</v>
      </c>
      <c r="E45" s="166">
        <v>11446</v>
      </c>
      <c r="F45" s="166">
        <v>50259</v>
      </c>
      <c r="G45" s="166">
        <v>46719</v>
      </c>
      <c r="H45" s="166">
        <v>48389</v>
      </c>
      <c r="I45" s="166">
        <v>44496</v>
      </c>
      <c r="J45" s="181">
        <f t="shared" si="16"/>
        <v>-8.0452168881357311E-2</v>
      </c>
      <c r="K45" s="165">
        <f t="shared" si="15"/>
        <v>-3893</v>
      </c>
      <c r="L45" s="167">
        <f t="shared" si="14"/>
        <v>1.0419962227168572E-2</v>
      </c>
    </row>
    <row r="46" spans="1:12" x14ac:dyDescent="0.25">
      <c r="A46" s="1"/>
      <c r="B46" s="165" t="s">
        <v>121</v>
      </c>
      <c r="C46" s="166">
        <v>32259</v>
      </c>
      <c r="D46" s="166">
        <v>13488</v>
      </c>
      <c r="E46" s="166">
        <v>8127</v>
      </c>
      <c r="F46" s="166">
        <v>29684</v>
      </c>
      <c r="G46" s="166">
        <v>34568</v>
      </c>
      <c r="H46" s="166">
        <v>37191</v>
      </c>
      <c r="I46" s="166">
        <v>32228</v>
      </c>
      <c r="J46" s="181">
        <f t="shared" si="16"/>
        <v>-0.13344626388104652</v>
      </c>
      <c r="K46" s="165">
        <f t="shared" si="15"/>
        <v>-4963</v>
      </c>
      <c r="L46" s="167">
        <f t="shared" si="14"/>
        <v>7.5470726055642916E-3</v>
      </c>
    </row>
    <row r="47" spans="1:12" x14ac:dyDescent="0.25">
      <c r="A47" s="1"/>
      <c r="B47" s="165" t="s">
        <v>130</v>
      </c>
      <c r="C47" s="166">
        <v>22705</v>
      </c>
      <c r="D47" s="166">
        <v>12196</v>
      </c>
      <c r="E47" s="166">
        <v>2145</v>
      </c>
      <c r="F47" s="166">
        <v>17352</v>
      </c>
      <c r="G47" s="166">
        <v>18993</v>
      </c>
      <c r="H47" s="166">
        <v>18002</v>
      </c>
      <c r="I47" s="166">
        <v>18181</v>
      </c>
      <c r="J47" s="181">
        <f t="shared" si="16"/>
        <v>9.9433396289301257E-3</v>
      </c>
      <c r="K47" s="165">
        <f t="shared" si="15"/>
        <v>179</v>
      </c>
      <c r="L47" s="167">
        <f t="shared" si="14"/>
        <v>4.2575812039768023E-3</v>
      </c>
    </row>
    <row r="48" spans="1:12" x14ac:dyDescent="0.25">
      <c r="A48" s="164" t="s">
        <v>146</v>
      </c>
      <c r="B48" s="165" t="s">
        <v>133</v>
      </c>
      <c r="C48" s="166">
        <v>32648</v>
      </c>
      <c r="D48" s="166">
        <v>20207</v>
      </c>
      <c r="E48" s="166">
        <v>2266</v>
      </c>
      <c r="F48" s="166">
        <v>15076</v>
      </c>
      <c r="G48" s="166">
        <v>18792</v>
      </c>
      <c r="H48" s="166">
        <v>19988</v>
      </c>
      <c r="I48" s="166">
        <v>15846</v>
      </c>
      <c r="J48" s="181">
        <f t="shared" si="16"/>
        <v>-0.20722433460076051</v>
      </c>
      <c r="K48" s="165">
        <f t="shared" si="15"/>
        <v>-4142</v>
      </c>
      <c r="L48" s="167">
        <f t="shared" si="14"/>
        <v>3.7107767316548268E-3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232561</v>
      </c>
      <c r="D49" s="171">
        <f t="shared" ref="D49:I49" si="18">D41-SUM(D42:D48)</f>
        <v>95120</v>
      </c>
      <c r="E49" s="171">
        <f t="shared" si="18"/>
        <v>72926</v>
      </c>
      <c r="F49" s="171">
        <f t="shared" si="18"/>
        <v>261892</v>
      </c>
      <c r="G49" s="171">
        <f t="shared" si="18"/>
        <v>276521</v>
      </c>
      <c r="H49" s="171">
        <f t="shared" si="18"/>
        <v>291695</v>
      </c>
      <c r="I49" s="171">
        <f t="shared" si="18"/>
        <v>313858</v>
      </c>
      <c r="J49" s="182">
        <f t="shared" si="16"/>
        <v>7.5980047652513649E-2</v>
      </c>
      <c r="K49" s="170">
        <f>I49-H49</f>
        <v>22163</v>
      </c>
      <c r="L49" s="172">
        <f t="shared" si="14"/>
        <v>7.3498483115216506E-2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33901</v>
      </c>
      <c r="D51" s="178">
        <v>13071</v>
      </c>
      <c r="E51" s="178">
        <v>10140</v>
      </c>
      <c r="F51" s="178">
        <v>25130</v>
      </c>
      <c r="G51" s="178">
        <v>35869</v>
      </c>
      <c r="H51" s="178">
        <v>31904</v>
      </c>
      <c r="I51" s="178">
        <v>31282</v>
      </c>
      <c r="J51" s="179">
        <f>IFERROR(I51/H51-1,"-")</f>
        <v>-1.9495987963891626E-2</v>
      </c>
      <c r="K51" s="178">
        <f>I51-H51</f>
        <v>-622</v>
      </c>
      <c r="L51" s="179">
        <f t="shared" ref="L51:L63" si="19">I51/I$9</f>
        <v>7.3255406865850243E-3</v>
      </c>
    </row>
    <row r="52" spans="1:12" x14ac:dyDescent="0.25">
      <c r="A52" s="1" t="s">
        <v>98</v>
      </c>
      <c r="B52" s="161" t="s">
        <v>99</v>
      </c>
      <c r="C52" s="162">
        <v>7804</v>
      </c>
      <c r="D52" s="162">
        <v>2154</v>
      </c>
      <c r="E52" s="162">
        <v>3506</v>
      </c>
      <c r="F52" s="162">
        <v>3950</v>
      </c>
      <c r="G52" s="162">
        <v>15092</v>
      </c>
      <c r="H52" s="162">
        <v>8144</v>
      </c>
      <c r="I52" s="162">
        <v>6034</v>
      </c>
      <c r="J52" s="180">
        <f>IFERROR(I52/H52-1,"-")</f>
        <v>-0.25908644400785852</v>
      </c>
      <c r="K52" s="161">
        <f t="shared" ref="K52:K62" si="20">I52-H52</f>
        <v>-2110</v>
      </c>
      <c r="L52" s="163">
        <f t="shared" si="19"/>
        <v>1.4130270603814985E-3</v>
      </c>
    </row>
    <row r="53" spans="1:12" x14ac:dyDescent="0.25">
      <c r="A53" s="164" t="s">
        <v>105</v>
      </c>
      <c r="B53" s="165" t="s">
        <v>105</v>
      </c>
      <c r="C53" s="166">
        <v>4417</v>
      </c>
      <c r="D53" s="166">
        <v>1550</v>
      </c>
      <c r="E53" s="166">
        <v>1760</v>
      </c>
      <c r="F53" s="166">
        <v>1932</v>
      </c>
      <c r="G53" s="166">
        <v>11108</v>
      </c>
      <c r="H53" s="166">
        <v>5355</v>
      </c>
      <c r="I53" s="166">
        <v>3410</v>
      </c>
      <c r="J53" s="181">
        <f>IFERROR(I53/H53-1,"-")</f>
        <v>-0.36321195144724561</v>
      </c>
      <c r="K53" s="165">
        <f t="shared" si="20"/>
        <v>-1945</v>
      </c>
      <c r="L53" s="167">
        <f t="shared" si="19"/>
        <v>7.9854528934386972E-4</v>
      </c>
    </row>
    <row r="54" spans="1:12" x14ac:dyDescent="0.25">
      <c r="A54" s="164" t="s">
        <v>102</v>
      </c>
      <c r="B54" s="165" t="s">
        <v>102</v>
      </c>
      <c r="C54" s="166">
        <v>3387</v>
      </c>
      <c r="D54" s="166">
        <v>604</v>
      </c>
      <c r="E54" s="166">
        <v>1746</v>
      </c>
      <c r="F54" s="166">
        <v>2018</v>
      </c>
      <c r="G54" s="166">
        <v>3984</v>
      </c>
      <c r="H54" s="166">
        <v>2789</v>
      </c>
      <c r="I54" s="166">
        <v>2624</v>
      </c>
      <c r="J54" s="181">
        <f>IFERROR(I54/H54-1,"-")</f>
        <v>-5.9160989602007885E-2</v>
      </c>
      <c r="K54" s="165">
        <f t="shared" si="20"/>
        <v>-165</v>
      </c>
      <c r="L54" s="167">
        <f t="shared" si="19"/>
        <v>6.1448177103762876E-4</v>
      </c>
    </row>
    <row r="55" spans="1:12" x14ac:dyDescent="0.25">
      <c r="A55" s="1"/>
      <c r="B55" s="161" t="s">
        <v>109</v>
      </c>
      <c r="C55" s="162">
        <v>26097</v>
      </c>
      <c r="D55" s="162">
        <v>10917</v>
      </c>
      <c r="E55" s="162">
        <v>6634</v>
      </c>
      <c r="F55" s="162">
        <v>21180</v>
      </c>
      <c r="G55" s="162">
        <v>20777</v>
      </c>
      <c r="H55" s="162">
        <v>23760</v>
      </c>
      <c r="I55" s="162">
        <v>25248</v>
      </c>
      <c r="J55" s="180">
        <f>IFERROR(I55/H55-1,"-")</f>
        <v>6.2626262626262585E-2</v>
      </c>
      <c r="K55" s="161">
        <f t="shared" si="20"/>
        <v>1488</v>
      </c>
      <c r="L55" s="163">
        <f t="shared" si="19"/>
        <v>5.912513626203526E-3</v>
      </c>
    </row>
    <row r="56" spans="1:12" s="57" customFormat="1" x14ac:dyDescent="0.25">
      <c r="B56" s="165" t="s">
        <v>112</v>
      </c>
      <c r="C56" s="166">
        <v>8034</v>
      </c>
      <c r="D56" s="166">
        <v>3664</v>
      </c>
      <c r="E56" s="166">
        <v>463</v>
      </c>
      <c r="F56" s="166">
        <v>7968</v>
      </c>
      <c r="G56" s="166">
        <v>6839</v>
      </c>
      <c r="H56" s="166">
        <v>8578</v>
      </c>
      <c r="I56" s="166">
        <v>9318</v>
      </c>
      <c r="J56" s="181">
        <f t="shared" ref="J56:J63" si="21">IFERROR(I56/H56-1,"-")</f>
        <v>8.6267195150384612E-2</v>
      </c>
      <c r="K56" s="165">
        <f t="shared" si="20"/>
        <v>740</v>
      </c>
      <c r="L56" s="167">
        <f t="shared" si="19"/>
        <v>2.1820659841953602E-3</v>
      </c>
    </row>
    <row r="57" spans="1:12" s="57" customFormat="1" x14ac:dyDescent="0.25">
      <c r="B57" s="165" t="s">
        <v>115</v>
      </c>
      <c r="C57" s="166">
        <v>6985</v>
      </c>
      <c r="D57" s="166">
        <v>2802</v>
      </c>
      <c r="E57" s="166">
        <v>2323</v>
      </c>
      <c r="F57" s="166">
        <v>4836</v>
      </c>
      <c r="G57" s="166">
        <v>3681</v>
      </c>
      <c r="H57" s="166">
        <v>4796</v>
      </c>
      <c r="I57" s="166">
        <v>4949</v>
      </c>
      <c r="J57" s="181">
        <f t="shared" si="21"/>
        <v>3.1901584653878157E-2</v>
      </c>
      <c r="K57" s="165">
        <f t="shared" si="20"/>
        <v>153</v>
      </c>
      <c r="L57" s="167">
        <f t="shared" si="19"/>
        <v>1.15894446831754E-3</v>
      </c>
    </row>
    <row r="58" spans="1:12" x14ac:dyDescent="0.25">
      <c r="A58" s="1"/>
      <c r="B58" s="165" t="s">
        <v>118</v>
      </c>
      <c r="C58" s="166">
        <v>1832</v>
      </c>
      <c r="D58" s="166">
        <v>516</v>
      </c>
      <c r="E58" s="166">
        <v>977</v>
      </c>
      <c r="F58" s="166">
        <v>1594</v>
      </c>
      <c r="G58" s="166">
        <v>2031</v>
      </c>
      <c r="H58" s="166">
        <v>1578</v>
      </c>
      <c r="I58" s="166">
        <v>1775</v>
      </c>
      <c r="J58" s="181">
        <f t="shared" si="21"/>
        <v>0.1248415716096325</v>
      </c>
      <c r="K58" s="165">
        <f t="shared" si="20"/>
        <v>197</v>
      </c>
      <c r="L58" s="167">
        <f t="shared" si="19"/>
        <v>4.1566506996638383E-4</v>
      </c>
    </row>
    <row r="59" spans="1:12" x14ac:dyDescent="0.25">
      <c r="A59" s="1"/>
      <c r="B59" s="165" t="s">
        <v>125</v>
      </c>
      <c r="C59" s="166">
        <v>641</v>
      </c>
      <c r="D59" s="166">
        <v>258</v>
      </c>
      <c r="E59" s="166">
        <v>173</v>
      </c>
      <c r="F59" s="166">
        <v>597</v>
      </c>
      <c r="G59" s="166">
        <v>453</v>
      </c>
      <c r="H59" s="166">
        <v>785</v>
      </c>
      <c r="I59" s="166">
        <v>776</v>
      </c>
      <c r="J59" s="181">
        <f t="shared" si="21"/>
        <v>-1.1464968152866239E-2</v>
      </c>
      <c r="K59" s="165">
        <f t="shared" si="20"/>
        <v>-9</v>
      </c>
      <c r="L59" s="167">
        <f t="shared" si="19"/>
        <v>1.8172174326417683E-4</v>
      </c>
    </row>
    <row r="60" spans="1:12" x14ac:dyDescent="0.25">
      <c r="A60" s="1"/>
      <c r="B60" s="165" t="s">
        <v>121</v>
      </c>
      <c r="C60" s="166">
        <v>620</v>
      </c>
      <c r="D60" s="166">
        <v>229</v>
      </c>
      <c r="E60" s="166">
        <v>213</v>
      </c>
      <c r="F60" s="166">
        <v>526</v>
      </c>
      <c r="G60" s="166">
        <v>493</v>
      </c>
      <c r="H60" s="166">
        <v>499</v>
      </c>
      <c r="I60" s="166">
        <v>621</v>
      </c>
      <c r="J60" s="181">
        <f t="shared" si="21"/>
        <v>0.24448897795591185</v>
      </c>
      <c r="K60" s="165">
        <f t="shared" si="20"/>
        <v>122</v>
      </c>
      <c r="L60" s="167">
        <f t="shared" si="19"/>
        <v>1.4542423011218274E-4</v>
      </c>
    </row>
    <row r="61" spans="1:12" x14ac:dyDescent="0.25">
      <c r="A61" s="1"/>
      <c r="B61" s="165" t="s">
        <v>130</v>
      </c>
      <c r="C61" s="166">
        <v>201</v>
      </c>
      <c r="D61" s="166">
        <v>147</v>
      </c>
      <c r="E61" s="166">
        <v>42</v>
      </c>
      <c r="F61" s="166">
        <v>73</v>
      </c>
      <c r="G61" s="166">
        <v>175</v>
      </c>
      <c r="H61" s="166">
        <v>107</v>
      </c>
      <c r="I61" s="166">
        <v>184</v>
      </c>
      <c r="J61" s="181">
        <f t="shared" si="21"/>
        <v>0.71962616822429903</v>
      </c>
      <c r="K61" s="165">
        <f t="shared" si="20"/>
        <v>77</v>
      </c>
      <c r="L61" s="167">
        <f t="shared" si="19"/>
        <v>4.3088660773980066E-5</v>
      </c>
    </row>
    <row r="62" spans="1:12" x14ac:dyDescent="0.25">
      <c r="A62" s="164" t="s">
        <v>146</v>
      </c>
      <c r="B62" s="165" t="s">
        <v>133</v>
      </c>
      <c r="C62" s="166">
        <v>336</v>
      </c>
      <c r="D62" s="166">
        <v>253</v>
      </c>
      <c r="E62" s="166">
        <v>23</v>
      </c>
      <c r="F62" s="166">
        <v>103</v>
      </c>
      <c r="G62" s="166">
        <v>161</v>
      </c>
      <c r="H62" s="166">
        <v>103</v>
      </c>
      <c r="I62" s="166">
        <v>439</v>
      </c>
      <c r="J62" s="181">
        <f t="shared" si="21"/>
        <v>3.2621359223300974</v>
      </c>
      <c r="K62" s="165">
        <f t="shared" si="20"/>
        <v>336</v>
      </c>
      <c r="L62" s="167">
        <f t="shared" si="19"/>
        <v>1.028039243466155E-4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7448</v>
      </c>
      <c r="D63" s="171">
        <f t="shared" ref="D63:I63" si="23">D55-SUM(D56:D62)</f>
        <v>3048</v>
      </c>
      <c r="E63" s="171">
        <f t="shared" si="23"/>
        <v>2420</v>
      </c>
      <c r="F63" s="171">
        <f t="shared" si="23"/>
        <v>5483</v>
      </c>
      <c r="G63" s="171">
        <f t="shared" si="23"/>
        <v>6944</v>
      </c>
      <c r="H63" s="171">
        <f t="shared" si="23"/>
        <v>7314</v>
      </c>
      <c r="I63" s="171">
        <f t="shared" si="23"/>
        <v>7186</v>
      </c>
      <c r="J63" s="182">
        <f t="shared" si="21"/>
        <v>-1.7500683620453872E-2</v>
      </c>
      <c r="K63" s="170">
        <f>I63-H63</f>
        <v>-128</v>
      </c>
      <c r="L63" s="172">
        <f t="shared" si="19"/>
        <v>1.6827995452272867E-3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106733</v>
      </c>
      <c r="D65" s="178">
        <v>36764</v>
      </c>
      <c r="E65" s="178">
        <v>30447</v>
      </c>
      <c r="F65" s="178">
        <v>125631</v>
      </c>
      <c r="G65" s="178">
        <v>141231</v>
      </c>
      <c r="H65" s="178">
        <v>184286</v>
      </c>
      <c r="I65" s="178">
        <v>148140</v>
      </c>
      <c r="J65" s="179">
        <f>IFERROR(I65/H65-1,"-")</f>
        <v>-0.19614078117708345</v>
      </c>
      <c r="K65" s="178">
        <f>I65-H65</f>
        <v>-36146</v>
      </c>
      <c r="L65" s="179">
        <f t="shared" ref="L65:L77" si="24">I65/I$9</f>
        <v>3.4691055473138083E-2</v>
      </c>
    </row>
    <row r="66" spans="1:12" x14ac:dyDescent="0.25">
      <c r="A66" s="1" t="s">
        <v>98</v>
      </c>
      <c r="B66" s="161" t="s">
        <v>99</v>
      </c>
      <c r="C66" s="162">
        <v>30403</v>
      </c>
      <c r="D66" s="162">
        <v>12916</v>
      </c>
      <c r="E66" s="162">
        <v>15915</v>
      </c>
      <c r="F66" s="162">
        <v>30514</v>
      </c>
      <c r="G66" s="162">
        <v>33368</v>
      </c>
      <c r="H66" s="162">
        <v>46386</v>
      </c>
      <c r="I66" s="162">
        <v>33904</v>
      </c>
      <c r="J66" s="180">
        <f>IFERROR(I66/H66-1,"-")</f>
        <v>-0.26908981158108047</v>
      </c>
      <c r="K66" s="161">
        <f t="shared" ref="K66:K76" si="25">I66-H66</f>
        <v>-12482</v>
      </c>
      <c r="L66" s="163">
        <f t="shared" si="24"/>
        <v>7.9395541026142397E-3</v>
      </c>
    </row>
    <row r="67" spans="1:12" x14ac:dyDescent="0.25">
      <c r="A67" s="164" t="s">
        <v>105</v>
      </c>
      <c r="B67" s="165" t="s">
        <v>105</v>
      </c>
      <c r="C67" s="166">
        <v>16165</v>
      </c>
      <c r="D67" s="166">
        <v>4586</v>
      </c>
      <c r="E67" s="166">
        <v>14432</v>
      </c>
      <c r="F67" s="166">
        <v>23942</v>
      </c>
      <c r="G67" s="166">
        <v>22651</v>
      </c>
      <c r="H67" s="166">
        <v>27462</v>
      </c>
      <c r="I67" s="166">
        <v>11737</v>
      </c>
      <c r="J67" s="181">
        <f>IFERROR(I67/H67-1,"-")</f>
        <v>-0.57260942393125047</v>
      </c>
      <c r="K67" s="165">
        <f t="shared" si="25"/>
        <v>-15725</v>
      </c>
      <c r="L67" s="167">
        <f t="shared" si="24"/>
        <v>2.7485413668706742E-3</v>
      </c>
    </row>
    <row r="68" spans="1:12" x14ac:dyDescent="0.25">
      <c r="A68" s="164" t="s">
        <v>102</v>
      </c>
      <c r="B68" s="165" t="s">
        <v>102</v>
      </c>
      <c r="C68" s="166">
        <v>14238</v>
      </c>
      <c r="D68" s="166">
        <v>8330</v>
      </c>
      <c r="E68" s="166">
        <v>1483</v>
      </c>
      <c r="F68" s="166">
        <v>6572</v>
      </c>
      <c r="G68" s="166">
        <v>10717</v>
      </c>
      <c r="H68" s="166">
        <v>18924</v>
      </c>
      <c r="I68" s="166">
        <v>22167</v>
      </c>
      <c r="J68" s="181">
        <f>IFERROR(I68/H68-1,"-")</f>
        <v>0.17136968928344953</v>
      </c>
      <c r="K68" s="165">
        <f t="shared" si="25"/>
        <v>3243</v>
      </c>
      <c r="L68" s="167">
        <f t="shared" si="24"/>
        <v>5.191012735743566E-3</v>
      </c>
    </row>
    <row r="69" spans="1:12" x14ac:dyDescent="0.25">
      <c r="A69" s="1"/>
      <c r="B69" s="161" t="s">
        <v>109</v>
      </c>
      <c r="C69" s="162">
        <v>76330</v>
      </c>
      <c r="D69" s="162">
        <v>23848</v>
      </c>
      <c r="E69" s="162">
        <v>14532</v>
      </c>
      <c r="F69" s="162">
        <v>95117</v>
      </c>
      <c r="G69" s="162">
        <v>107863</v>
      </c>
      <c r="H69" s="162">
        <v>137900</v>
      </c>
      <c r="I69" s="162">
        <v>114236</v>
      </c>
      <c r="J69" s="180">
        <f>IFERROR(I69/H69-1,"-")</f>
        <v>-0.17160261058738213</v>
      </c>
      <c r="K69" s="161">
        <f t="shared" si="25"/>
        <v>-23664</v>
      </c>
      <c r="L69" s="163">
        <f t="shared" si="24"/>
        <v>2.6751501370523845E-2</v>
      </c>
    </row>
    <row r="70" spans="1:12" s="57" customFormat="1" x14ac:dyDescent="0.25">
      <c r="B70" s="165" t="s">
        <v>112</v>
      </c>
      <c r="C70" s="166">
        <v>33900</v>
      </c>
      <c r="D70" s="166">
        <v>9202</v>
      </c>
      <c r="E70" s="166">
        <v>1497</v>
      </c>
      <c r="F70" s="166">
        <v>45339</v>
      </c>
      <c r="G70" s="166">
        <v>40154</v>
      </c>
      <c r="H70" s="166">
        <v>59318</v>
      </c>
      <c r="I70" s="166">
        <v>58793</v>
      </c>
      <c r="J70" s="181">
        <f t="shared" ref="J70:J77" si="26">IFERROR(I70/H70-1,"-")</f>
        <v>-8.8506018409252318E-3</v>
      </c>
      <c r="K70" s="165">
        <f t="shared" si="25"/>
        <v>-525</v>
      </c>
      <c r="L70" s="167">
        <f t="shared" si="24"/>
        <v>1.3767998004807665E-2</v>
      </c>
    </row>
    <row r="71" spans="1:12" s="57" customFormat="1" x14ac:dyDescent="0.25">
      <c r="B71" s="165" t="s">
        <v>115</v>
      </c>
      <c r="C71" s="166">
        <v>8868</v>
      </c>
      <c r="D71" s="166">
        <v>3027</v>
      </c>
      <c r="E71" s="166">
        <v>2209</v>
      </c>
      <c r="F71" s="166">
        <v>6894</v>
      </c>
      <c r="G71" s="166">
        <v>7744</v>
      </c>
      <c r="H71" s="166">
        <v>7964</v>
      </c>
      <c r="I71" s="166">
        <v>7984</v>
      </c>
      <c r="J71" s="181">
        <f t="shared" si="26"/>
        <v>2.5113008538422132E-3</v>
      </c>
      <c r="K71" s="165">
        <f t="shared" si="25"/>
        <v>20</v>
      </c>
      <c r="L71" s="167">
        <f t="shared" si="24"/>
        <v>1.8696731935840048E-3</v>
      </c>
    </row>
    <row r="72" spans="1:12" x14ac:dyDescent="0.25">
      <c r="A72" s="1"/>
      <c r="B72" s="165" t="s">
        <v>118</v>
      </c>
      <c r="C72" s="166">
        <v>8552</v>
      </c>
      <c r="D72" s="166">
        <v>2945</v>
      </c>
      <c r="E72" s="166">
        <v>2714</v>
      </c>
      <c r="F72" s="166">
        <v>11858</v>
      </c>
      <c r="G72" s="166">
        <v>12639</v>
      </c>
      <c r="H72" s="166">
        <v>15918</v>
      </c>
      <c r="I72" s="166">
        <v>8150</v>
      </c>
      <c r="J72" s="181">
        <f t="shared" si="26"/>
        <v>-0.48800100515140088</v>
      </c>
      <c r="K72" s="165">
        <f t="shared" si="25"/>
        <v>-7768</v>
      </c>
      <c r="L72" s="167">
        <f t="shared" si="24"/>
        <v>1.9085466592822693E-3</v>
      </c>
    </row>
    <row r="73" spans="1:12" x14ac:dyDescent="0.25">
      <c r="A73" s="1"/>
      <c r="B73" s="165" t="s">
        <v>125</v>
      </c>
      <c r="C73" s="166">
        <v>1543</v>
      </c>
      <c r="D73" s="166">
        <v>283</v>
      </c>
      <c r="E73" s="166">
        <v>662</v>
      </c>
      <c r="F73" s="166">
        <v>2773</v>
      </c>
      <c r="G73" s="166">
        <v>3271</v>
      </c>
      <c r="H73" s="166">
        <v>5075</v>
      </c>
      <c r="I73" s="166">
        <v>4211</v>
      </c>
      <c r="J73" s="181">
        <f t="shared" si="26"/>
        <v>-0.17024630541871921</v>
      </c>
      <c r="K73" s="165">
        <f t="shared" si="25"/>
        <v>-864</v>
      </c>
      <c r="L73" s="167">
        <f t="shared" si="24"/>
        <v>9.8612147021320687E-4</v>
      </c>
    </row>
    <row r="74" spans="1:12" x14ac:dyDescent="0.25">
      <c r="A74" s="1"/>
      <c r="B74" s="165" t="s">
        <v>121</v>
      </c>
      <c r="C74" s="166">
        <v>1744</v>
      </c>
      <c r="D74" s="166">
        <v>740</v>
      </c>
      <c r="E74" s="166">
        <v>1185</v>
      </c>
      <c r="F74" s="166">
        <v>2648</v>
      </c>
      <c r="G74" s="166">
        <v>2460</v>
      </c>
      <c r="H74" s="166">
        <v>3387</v>
      </c>
      <c r="I74" s="166">
        <v>2348</v>
      </c>
      <c r="J74" s="181">
        <f t="shared" si="26"/>
        <v>-0.30676114555653966</v>
      </c>
      <c r="K74" s="165">
        <f t="shared" si="25"/>
        <v>-1039</v>
      </c>
      <c r="L74" s="167">
        <f t="shared" si="24"/>
        <v>5.4984877987665872E-4</v>
      </c>
    </row>
    <row r="75" spans="1:12" x14ac:dyDescent="0.25">
      <c r="A75" s="1"/>
      <c r="B75" s="165" t="s">
        <v>130</v>
      </c>
      <c r="C75" s="166">
        <v>1431</v>
      </c>
      <c r="D75" s="166">
        <v>833</v>
      </c>
      <c r="E75" s="166">
        <v>2</v>
      </c>
      <c r="F75" s="166">
        <v>1453</v>
      </c>
      <c r="G75" s="166">
        <v>3944</v>
      </c>
      <c r="H75" s="166">
        <v>2835</v>
      </c>
      <c r="I75" s="166">
        <v>1809</v>
      </c>
      <c r="J75" s="181">
        <f t="shared" si="26"/>
        <v>-0.36190476190476195</v>
      </c>
      <c r="K75" s="165">
        <f t="shared" si="25"/>
        <v>-1026</v>
      </c>
      <c r="L75" s="167">
        <f t="shared" si="24"/>
        <v>4.2362710510940186E-4</v>
      </c>
    </row>
    <row r="76" spans="1:12" x14ac:dyDescent="0.25">
      <c r="A76" s="164" t="s">
        <v>146</v>
      </c>
      <c r="B76" s="165" t="s">
        <v>133</v>
      </c>
      <c r="C76" s="166">
        <v>1565</v>
      </c>
      <c r="D76" s="166">
        <v>961</v>
      </c>
      <c r="E76" s="166">
        <v>0</v>
      </c>
      <c r="F76" s="166">
        <v>496</v>
      </c>
      <c r="G76" s="166">
        <v>1097</v>
      </c>
      <c r="H76" s="166">
        <v>2071</v>
      </c>
      <c r="I76" s="166">
        <v>2368</v>
      </c>
      <c r="J76" s="181">
        <f t="shared" si="26"/>
        <v>0.14340898116851752</v>
      </c>
      <c r="K76" s="165">
        <f t="shared" si="25"/>
        <v>297</v>
      </c>
      <c r="L76" s="167">
        <f t="shared" si="24"/>
        <v>5.5453232996078693E-4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18727</v>
      </c>
      <c r="D77" s="171">
        <f t="shared" ref="D77:I77" si="28">D69-SUM(D70:D76)</f>
        <v>5857</v>
      </c>
      <c r="E77" s="171">
        <f t="shared" si="28"/>
        <v>6263</v>
      </c>
      <c r="F77" s="171">
        <f t="shared" si="28"/>
        <v>23656</v>
      </c>
      <c r="G77" s="171">
        <f t="shared" si="28"/>
        <v>36554</v>
      </c>
      <c r="H77" s="171">
        <f t="shared" si="28"/>
        <v>41332</v>
      </c>
      <c r="I77" s="171">
        <f t="shared" si="28"/>
        <v>28573</v>
      </c>
      <c r="J77" s="182">
        <f t="shared" si="26"/>
        <v>-0.30869544178844477</v>
      </c>
      <c r="K77" s="170">
        <f>I77-H77</f>
        <v>-12759</v>
      </c>
      <c r="L77" s="172">
        <f t="shared" si="24"/>
        <v>6.6911538276898507E-3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626650</v>
      </c>
      <c r="D79" s="178">
        <v>206914</v>
      </c>
      <c r="E79" s="178">
        <v>177367</v>
      </c>
      <c r="F79" s="178">
        <v>532479</v>
      </c>
      <c r="G79" s="178">
        <v>616430</v>
      </c>
      <c r="H79" s="178">
        <v>713747</v>
      </c>
      <c r="I79" s="178">
        <v>731835</v>
      </c>
      <c r="J79" s="179">
        <f>IFERROR(I79/H79-1,"-")</f>
        <v>2.5342313172594721E-2</v>
      </c>
      <c r="K79" s="178">
        <f>I79-H79</f>
        <v>18088</v>
      </c>
      <c r="L79" s="179">
        <f t="shared" ref="L79:L91" si="29">I79/I$9</f>
        <v>0.17137929379090056</v>
      </c>
    </row>
    <row r="80" spans="1:12" x14ac:dyDescent="0.25">
      <c r="A80" s="1" t="s">
        <v>98</v>
      </c>
      <c r="B80" s="161" t="s">
        <v>99</v>
      </c>
      <c r="C80" s="162">
        <v>280167</v>
      </c>
      <c r="D80" s="162">
        <v>71683</v>
      </c>
      <c r="E80" s="162">
        <v>106133</v>
      </c>
      <c r="F80" s="162">
        <v>260829</v>
      </c>
      <c r="G80" s="162">
        <v>272716</v>
      </c>
      <c r="H80" s="162">
        <v>296748</v>
      </c>
      <c r="I80" s="162">
        <v>309306</v>
      </c>
      <c r="J80" s="180">
        <f>IFERROR(I80/H80-1,"-")</f>
        <v>4.2318735088357817E-2</v>
      </c>
      <c r="K80" s="161">
        <f t="shared" ref="K80:K90" si="30">I80-H80</f>
        <v>12558</v>
      </c>
      <c r="L80" s="163">
        <f t="shared" si="29"/>
        <v>7.2432507116068912E-2</v>
      </c>
    </row>
    <row r="81" spans="1:12" x14ac:dyDescent="0.25">
      <c r="A81" s="164" t="s">
        <v>105</v>
      </c>
      <c r="B81" s="165" t="s">
        <v>105</v>
      </c>
      <c r="C81" s="166">
        <v>51635</v>
      </c>
      <c r="D81" s="166">
        <v>13872</v>
      </c>
      <c r="E81" s="166">
        <v>39001</v>
      </c>
      <c r="F81" s="166">
        <v>70699</v>
      </c>
      <c r="G81" s="166">
        <v>69255</v>
      </c>
      <c r="H81" s="166">
        <v>82235</v>
      </c>
      <c r="I81" s="166">
        <v>72797</v>
      </c>
      <c r="J81" s="181">
        <f>IFERROR(I81/H81-1,"-")</f>
        <v>-0.11476865081777832</v>
      </c>
      <c r="K81" s="165">
        <f t="shared" si="30"/>
        <v>-9438</v>
      </c>
      <c r="L81" s="167">
        <f t="shared" si="29"/>
        <v>1.7047419773714278E-2</v>
      </c>
    </row>
    <row r="82" spans="1:12" x14ac:dyDescent="0.25">
      <c r="A82" s="164" t="s">
        <v>102</v>
      </c>
      <c r="B82" s="165" t="s">
        <v>102</v>
      </c>
      <c r="C82" s="166">
        <v>228532</v>
      </c>
      <c r="D82" s="166">
        <v>57811</v>
      </c>
      <c r="E82" s="166">
        <v>67132</v>
      </c>
      <c r="F82" s="166">
        <v>190130</v>
      </c>
      <c r="G82" s="166">
        <v>203461</v>
      </c>
      <c r="H82" s="166">
        <v>214513</v>
      </c>
      <c r="I82" s="166">
        <v>236509</v>
      </c>
      <c r="J82" s="181">
        <f>IFERROR(I82/H82-1,"-")</f>
        <v>0.10253924004605786</v>
      </c>
      <c r="K82" s="165">
        <f t="shared" si="30"/>
        <v>21996</v>
      </c>
      <c r="L82" s="167">
        <f t="shared" si="29"/>
        <v>5.538508734235463E-2</v>
      </c>
    </row>
    <row r="83" spans="1:12" x14ac:dyDescent="0.25">
      <c r="A83" s="1"/>
      <c r="B83" s="161" t="s">
        <v>109</v>
      </c>
      <c r="C83" s="162">
        <v>346483</v>
      </c>
      <c r="D83" s="162">
        <v>135231</v>
      </c>
      <c r="E83" s="162">
        <v>71234</v>
      </c>
      <c r="F83" s="162">
        <v>271650</v>
      </c>
      <c r="G83" s="162">
        <v>343714</v>
      </c>
      <c r="H83" s="162">
        <v>416999</v>
      </c>
      <c r="I83" s="162">
        <v>422529</v>
      </c>
      <c r="J83" s="180">
        <f>IFERROR(I83/H83-1,"-")</f>
        <v>1.3261422689263114E-2</v>
      </c>
      <c r="K83" s="161">
        <f t="shared" si="30"/>
        <v>5530</v>
      </c>
      <c r="L83" s="163">
        <f t="shared" si="29"/>
        <v>9.8946786674831658E-2</v>
      </c>
    </row>
    <row r="84" spans="1:12" s="57" customFormat="1" x14ac:dyDescent="0.25">
      <c r="B84" s="165" t="s">
        <v>112</v>
      </c>
      <c r="C84" s="166">
        <v>57478</v>
      </c>
      <c r="D84" s="166">
        <v>22072</v>
      </c>
      <c r="E84" s="166">
        <v>4933</v>
      </c>
      <c r="F84" s="166">
        <v>52946</v>
      </c>
      <c r="G84" s="166">
        <v>69206</v>
      </c>
      <c r="H84" s="166">
        <v>85297</v>
      </c>
      <c r="I84" s="166">
        <v>88987</v>
      </c>
      <c r="J84" s="181">
        <f t="shared" ref="J84:J91" si="31">IFERROR(I84/H84-1,"-")</f>
        <v>4.3260607055347844E-2</v>
      </c>
      <c r="K84" s="165">
        <f t="shared" si="30"/>
        <v>3690</v>
      </c>
      <c r="L84" s="167">
        <f t="shared" si="29"/>
        <v>2.0838753566816109E-2</v>
      </c>
    </row>
    <row r="85" spans="1:12" s="57" customFormat="1" x14ac:dyDescent="0.25">
      <c r="B85" s="165" t="s">
        <v>115</v>
      </c>
      <c r="C85" s="166">
        <v>135549</v>
      </c>
      <c r="D85" s="166">
        <v>49358</v>
      </c>
      <c r="E85" s="166">
        <v>17420</v>
      </c>
      <c r="F85" s="166">
        <v>85795</v>
      </c>
      <c r="G85" s="166">
        <v>100655</v>
      </c>
      <c r="H85" s="166">
        <v>114995</v>
      </c>
      <c r="I85" s="166">
        <v>113008</v>
      </c>
      <c r="J85" s="181">
        <f t="shared" si="31"/>
        <v>-1.7279012130962168E-2</v>
      </c>
      <c r="K85" s="165">
        <f t="shared" si="30"/>
        <v>-1987</v>
      </c>
      <c r="L85" s="167">
        <f t="shared" si="29"/>
        <v>2.6463931395358367E-2</v>
      </c>
    </row>
    <row r="86" spans="1:12" x14ac:dyDescent="0.25">
      <c r="A86" s="1"/>
      <c r="B86" s="165" t="s">
        <v>118</v>
      </c>
      <c r="C86" s="166">
        <v>19779</v>
      </c>
      <c r="D86" s="166">
        <v>7451</v>
      </c>
      <c r="E86" s="166">
        <v>11314</v>
      </c>
      <c r="F86" s="166">
        <v>23046</v>
      </c>
      <c r="G86" s="166">
        <v>31183</v>
      </c>
      <c r="H86" s="166">
        <v>46820</v>
      </c>
      <c r="I86" s="166">
        <v>46973</v>
      </c>
      <c r="J86" s="181">
        <f t="shared" si="31"/>
        <v>3.2678342588636777E-3</v>
      </c>
      <c r="K86" s="165">
        <f t="shared" si="30"/>
        <v>153</v>
      </c>
      <c r="L86" s="167">
        <f t="shared" si="29"/>
        <v>1.1000019905087857E-2</v>
      </c>
    </row>
    <row r="87" spans="1:12" x14ac:dyDescent="0.25">
      <c r="A87" s="1"/>
      <c r="B87" s="165" t="s">
        <v>125</v>
      </c>
      <c r="C87" s="166">
        <v>8096</v>
      </c>
      <c r="D87" s="166">
        <v>2108</v>
      </c>
      <c r="E87" s="166">
        <v>2127</v>
      </c>
      <c r="F87" s="166">
        <v>8390</v>
      </c>
      <c r="G87" s="166">
        <v>9035</v>
      </c>
      <c r="H87" s="166">
        <v>14024</v>
      </c>
      <c r="I87" s="166">
        <v>12805</v>
      </c>
      <c r="J87" s="181">
        <f t="shared" si="31"/>
        <v>-8.6922418710781546E-2</v>
      </c>
      <c r="K87" s="165">
        <f t="shared" si="30"/>
        <v>-1219</v>
      </c>
      <c r="L87" s="167">
        <f t="shared" si="29"/>
        <v>2.9986429413631239E-3</v>
      </c>
    </row>
    <row r="88" spans="1:12" x14ac:dyDescent="0.25">
      <c r="A88" s="1"/>
      <c r="B88" s="165" t="s">
        <v>121</v>
      </c>
      <c r="C88" s="166">
        <v>5453</v>
      </c>
      <c r="D88" s="166">
        <v>1570</v>
      </c>
      <c r="E88" s="166">
        <v>2111</v>
      </c>
      <c r="F88" s="166">
        <v>4351</v>
      </c>
      <c r="G88" s="166">
        <v>5046</v>
      </c>
      <c r="H88" s="166">
        <v>6755</v>
      </c>
      <c r="I88" s="166">
        <v>6973</v>
      </c>
      <c r="J88" s="181">
        <f t="shared" si="31"/>
        <v>3.2272390821613595E-2</v>
      </c>
      <c r="K88" s="165">
        <f t="shared" si="30"/>
        <v>218</v>
      </c>
      <c r="L88" s="167">
        <f t="shared" si="29"/>
        <v>1.6329197368313208E-3</v>
      </c>
    </row>
    <row r="89" spans="1:12" x14ac:dyDescent="0.25">
      <c r="A89" s="1"/>
      <c r="B89" s="165" t="s">
        <v>130</v>
      </c>
      <c r="C89" s="166">
        <v>6973</v>
      </c>
      <c r="D89" s="166">
        <v>4103</v>
      </c>
      <c r="E89" s="166">
        <v>431</v>
      </c>
      <c r="F89" s="166">
        <v>4928</v>
      </c>
      <c r="G89" s="166">
        <v>7046</v>
      </c>
      <c r="H89" s="166">
        <v>6284</v>
      </c>
      <c r="I89" s="166">
        <v>6612</v>
      </c>
      <c r="J89" s="181">
        <f t="shared" si="31"/>
        <v>5.2196053469127923E-2</v>
      </c>
      <c r="K89" s="165">
        <f t="shared" si="30"/>
        <v>328</v>
      </c>
      <c r="L89" s="167">
        <f t="shared" si="29"/>
        <v>1.5483816578128055E-3</v>
      </c>
    </row>
    <row r="90" spans="1:12" x14ac:dyDescent="0.25">
      <c r="A90" s="164" t="s">
        <v>146</v>
      </c>
      <c r="B90" s="165" t="s">
        <v>133</v>
      </c>
      <c r="C90" s="166">
        <v>9372</v>
      </c>
      <c r="D90" s="166">
        <v>6563</v>
      </c>
      <c r="E90" s="166">
        <v>599</v>
      </c>
      <c r="F90" s="166">
        <v>4366</v>
      </c>
      <c r="G90" s="166">
        <v>7310</v>
      </c>
      <c r="H90" s="166">
        <v>7895</v>
      </c>
      <c r="I90" s="166">
        <v>5466</v>
      </c>
      <c r="J90" s="181">
        <f t="shared" si="31"/>
        <v>-0.30766307789740344</v>
      </c>
      <c r="K90" s="165">
        <f t="shared" si="30"/>
        <v>-2429</v>
      </c>
      <c r="L90" s="167">
        <f t="shared" si="29"/>
        <v>1.2800142379922558E-3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103783</v>
      </c>
      <c r="D91" s="171">
        <f t="shared" ref="D91:I91" si="33">D83-SUM(D84:D90)</f>
        <v>42006</v>
      </c>
      <c r="E91" s="171">
        <f t="shared" si="33"/>
        <v>32299</v>
      </c>
      <c r="F91" s="171">
        <f t="shared" si="33"/>
        <v>87828</v>
      </c>
      <c r="G91" s="171">
        <f t="shared" si="33"/>
        <v>114233</v>
      </c>
      <c r="H91" s="171">
        <f t="shared" si="33"/>
        <v>134929</v>
      </c>
      <c r="I91" s="171">
        <f t="shared" si="33"/>
        <v>141705</v>
      </c>
      <c r="J91" s="182">
        <f t="shared" si="31"/>
        <v>5.0219004068806639E-2</v>
      </c>
      <c r="K91" s="170">
        <f>I91-H91</f>
        <v>6776</v>
      </c>
      <c r="L91" s="172">
        <f t="shared" si="29"/>
        <v>3.3184123233569812E-2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37387</v>
      </c>
      <c r="D93" s="178">
        <v>16374</v>
      </c>
      <c r="E93" s="178">
        <v>17855</v>
      </c>
      <c r="F93" s="178">
        <v>34377</v>
      </c>
      <c r="G93" s="178">
        <v>41604</v>
      </c>
      <c r="H93" s="178">
        <v>38605</v>
      </c>
      <c r="I93" s="178">
        <v>37957</v>
      </c>
      <c r="J93" s="179">
        <f>IFERROR(I93/H93-1,"-")</f>
        <v>-1.6785390493459396E-2</v>
      </c>
      <c r="K93" s="178">
        <f>I93-H93</f>
        <v>-648</v>
      </c>
      <c r="L93" s="179">
        <f t="shared" ref="L93:L105" si="34">I93/I$9</f>
        <v>8.8886755271628346E-3</v>
      </c>
    </row>
    <row r="94" spans="1:12" x14ac:dyDescent="0.25">
      <c r="A94" s="1" t="s">
        <v>98</v>
      </c>
      <c r="B94" s="161" t="s">
        <v>99</v>
      </c>
      <c r="C94" s="162">
        <v>24136</v>
      </c>
      <c r="D94" s="162">
        <v>9870</v>
      </c>
      <c r="E94" s="162">
        <v>11100</v>
      </c>
      <c r="F94" s="162">
        <v>21675</v>
      </c>
      <c r="G94" s="162">
        <v>27233</v>
      </c>
      <c r="H94" s="162">
        <v>22651</v>
      </c>
      <c r="I94" s="162">
        <v>22770</v>
      </c>
      <c r="J94" s="180">
        <f>IFERROR(I94/H94-1,"-")</f>
        <v>5.2536311862609875E-3</v>
      </c>
      <c r="K94" s="161">
        <f t="shared" ref="K94:K104" si="35">I94-H94</f>
        <v>119</v>
      </c>
      <c r="L94" s="163">
        <f t="shared" si="34"/>
        <v>5.3322217707800334E-3</v>
      </c>
    </row>
    <row r="95" spans="1:12" x14ac:dyDescent="0.25">
      <c r="A95" s="164" t="s">
        <v>105</v>
      </c>
      <c r="B95" s="165" t="s">
        <v>105</v>
      </c>
      <c r="C95" s="166">
        <v>11713</v>
      </c>
      <c r="D95" s="166">
        <v>5398</v>
      </c>
      <c r="E95" s="166">
        <v>5615</v>
      </c>
      <c r="F95" s="166">
        <v>10123</v>
      </c>
      <c r="G95" s="166">
        <v>8763</v>
      </c>
      <c r="H95" s="166">
        <v>6545</v>
      </c>
      <c r="I95" s="166">
        <v>8085</v>
      </c>
      <c r="J95" s="181">
        <f>IFERROR(I95/H95-1,"-")</f>
        <v>0.23529411764705888</v>
      </c>
      <c r="K95" s="165">
        <f t="shared" si="35"/>
        <v>1540</v>
      </c>
      <c r="L95" s="167">
        <f t="shared" si="34"/>
        <v>1.8933251215088524E-3</v>
      </c>
    </row>
    <row r="96" spans="1:12" x14ac:dyDescent="0.25">
      <c r="A96" s="164" t="s">
        <v>102</v>
      </c>
      <c r="B96" s="165" t="s">
        <v>102</v>
      </c>
      <c r="C96" s="166">
        <v>12423</v>
      </c>
      <c r="D96" s="166">
        <v>4472</v>
      </c>
      <c r="E96" s="166">
        <v>5485</v>
      </c>
      <c r="F96" s="166">
        <v>11552</v>
      </c>
      <c r="G96" s="166">
        <v>18470</v>
      </c>
      <c r="H96" s="166">
        <v>16106</v>
      </c>
      <c r="I96" s="166">
        <v>14685</v>
      </c>
      <c r="J96" s="181">
        <f>IFERROR(I96/H96-1,"-")</f>
        <v>-8.8227989569104714E-2</v>
      </c>
      <c r="K96" s="165">
        <f t="shared" si="35"/>
        <v>-1421</v>
      </c>
      <c r="L96" s="167">
        <f t="shared" si="34"/>
        <v>3.438896649271181E-3</v>
      </c>
    </row>
    <row r="97" spans="1:12" x14ac:dyDescent="0.25">
      <c r="A97" s="1"/>
      <c r="B97" s="161" t="s">
        <v>109</v>
      </c>
      <c r="C97" s="162">
        <v>13251</v>
      </c>
      <c r="D97" s="162">
        <v>6504</v>
      </c>
      <c r="E97" s="162">
        <v>6755</v>
      </c>
      <c r="F97" s="162">
        <v>12702</v>
      </c>
      <c r="G97" s="162">
        <v>14371</v>
      </c>
      <c r="H97" s="162">
        <v>15954</v>
      </c>
      <c r="I97" s="162">
        <v>15187</v>
      </c>
      <c r="J97" s="180">
        <f>IFERROR(I97/H97-1,"-")</f>
        <v>-4.8075717688354058E-2</v>
      </c>
      <c r="K97" s="161">
        <f t="shared" si="35"/>
        <v>-767</v>
      </c>
      <c r="L97" s="163">
        <f t="shared" si="34"/>
        <v>3.5564537563828008E-3</v>
      </c>
    </row>
    <row r="98" spans="1:12" s="57" customFormat="1" x14ac:dyDescent="0.25">
      <c r="B98" s="165" t="s">
        <v>112</v>
      </c>
      <c r="C98" s="166">
        <v>1757</v>
      </c>
      <c r="D98" s="166">
        <v>1118</v>
      </c>
      <c r="E98" s="166">
        <v>292</v>
      </c>
      <c r="F98" s="166">
        <v>1681</v>
      </c>
      <c r="G98" s="166">
        <v>2097</v>
      </c>
      <c r="H98" s="166">
        <v>2330</v>
      </c>
      <c r="I98" s="166">
        <v>1911</v>
      </c>
      <c r="J98" s="181">
        <f t="shared" ref="J98:J105" si="36">IFERROR(I98/H98-1,"-")</f>
        <v>-0.17982832618025746</v>
      </c>
      <c r="K98" s="165">
        <f t="shared" si="35"/>
        <v>-419</v>
      </c>
      <c r="L98" s="167">
        <f t="shared" si="34"/>
        <v>4.4751321053845605E-4</v>
      </c>
    </row>
    <row r="99" spans="1:12" s="57" customFormat="1" x14ac:dyDescent="0.25">
      <c r="B99" s="165" t="s">
        <v>115</v>
      </c>
      <c r="C99" s="166">
        <v>2865</v>
      </c>
      <c r="D99" s="166">
        <v>1393</v>
      </c>
      <c r="E99" s="166">
        <v>1167</v>
      </c>
      <c r="F99" s="166">
        <v>2576</v>
      </c>
      <c r="G99" s="166">
        <v>2792</v>
      </c>
      <c r="H99" s="166">
        <v>3232</v>
      </c>
      <c r="I99" s="166">
        <v>2917</v>
      </c>
      <c r="J99" s="181">
        <f t="shared" si="36"/>
        <v>-9.7462871287128716E-2</v>
      </c>
      <c r="K99" s="165">
        <f t="shared" si="35"/>
        <v>-315</v>
      </c>
      <c r="L99" s="167">
        <f t="shared" si="34"/>
        <v>6.8309577977010796E-4</v>
      </c>
    </row>
    <row r="100" spans="1:12" x14ac:dyDescent="0.25">
      <c r="A100" s="1"/>
      <c r="B100" s="165" t="s">
        <v>118</v>
      </c>
      <c r="C100" s="166">
        <v>2734</v>
      </c>
      <c r="D100" s="166">
        <v>1504</v>
      </c>
      <c r="E100" s="166">
        <v>2585</v>
      </c>
      <c r="F100" s="166">
        <v>2515</v>
      </c>
      <c r="G100" s="166">
        <v>2697</v>
      </c>
      <c r="H100" s="166">
        <v>2721</v>
      </c>
      <c r="I100" s="166">
        <v>2633</v>
      </c>
      <c r="J100" s="181">
        <f t="shared" si="36"/>
        <v>-3.2341051084160188E-2</v>
      </c>
      <c r="K100" s="165">
        <f t="shared" si="35"/>
        <v>-88</v>
      </c>
      <c r="L100" s="167">
        <f t="shared" si="34"/>
        <v>6.165893685754865E-4</v>
      </c>
    </row>
    <row r="101" spans="1:12" x14ac:dyDescent="0.25">
      <c r="A101" s="1"/>
      <c r="B101" s="165" t="s">
        <v>125</v>
      </c>
      <c r="C101" s="166">
        <v>447</v>
      </c>
      <c r="D101" s="166">
        <v>291</v>
      </c>
      <c r="E101" s="166">
        <v>132</v>
      </c>
      <c r="F101" s="166">
        <v>897</v>
      </c>
      <c r="G101" s="166">
        <v>680</v>
      </c>
      <c r="H101" s="166">
        <v>748</v>
      </c>
      <c r="I101" s="166">
        <v>676</v>
      </c>
      <c r="J101" s="181">
        <f t="shared" si="36"/>
        <v>-9.6256684491978661E-2</v>
      </c>
      <c r="K101" s="165">
        <f t="shared" si="35"/>
        <v>-72</v>
      </c>
      <c r="L101" s="167">
        <f t="shared" si="34"/>
        <v>1.5830399284353546E-4</v>
      </c>
    </row>
    <row r="102" spans="1:12" x14ac:dyDescent="0.25">
      <c r="A102" s="1"/>
      <c r="B102" s="165" t="s">
        <v>121</v>
      </c>
      <c r="C102" s="166">
        <v>376</v>
      </c>
      <c r="D102" s="166">
        <v>187</v>
      </c>
      <c r="E102" s="166">
        <v>248</v>
      </c>
      <c r="F102" s="166">
        <v>526</v>
      </c>
      <c r="G102" s="166">
        <v>406</v>
      </c>
      <c r="H102" s="166">
        <v>639</v>
      </c>
      <c r="I102" s="166">
        <v>610</v>
      </c>
      <c r="J102" s="181">
        <f t="shared" si="36"/>
        <v>-4.5383411580594668E-2</v>
      </c>
      <c r="K102" s="165">
        <f t="shared" si="35"/>
        <v>-29</v>
      </c>
      <c r="L102" s="167">
        <f t="shared" si="34"/>
        <v>1.4284827756591217E-4</v>
      </c>
    </row>
    <row r="103" spans="1:12" x14ac:dyDescent="0.25">
      <c r="A103" s="1"/>
      <c r="B103" s="165" t="s">
        <v>130</v>
      </c>
      <c r="C103" s="166">
        <v>124</v>
      </c>
      <c r="D103" s="166">
        <v>126</v>
      </c>
      <c r="E103" s="166">
        <v>19</v>
      </c>
      <c r="F103" s="166">
        <v>217</v>
      </c>
      <c r="G103" s="166">
        <v>105</v>
      </c>
      <c r="H103" s="166">
        <v>179</v>
      </c>
      <c r="I103" s="166">
        <v>157</v>
      </c>
      <c r="J103" s="181">
        <f t="shared" si="36"/>
        <v>-0.12290502793296088</v>
      </c>
      <c r="K103" s="165">
        <f t="shared" si="35"/>
        <v>-22</v>
      </c>
      <c r="L103" s="167">
        <f t="shared" si="34"/>
        <v>3.6765868160406904E-5</v>
      </c>
    </row>
    <row r="104" spans="1:12" x14ac:dyDescent="0.25">
      <c r="A104" s="164" t="s">
        <v>146</v>
      </c>
      <c r="B104" s="165" t="s">
        <v>133</v>
      </c>
      <c r="C104" s="166">
        <v>153</v>
      </c>
      <c r="D104" s="166">
        <v>73</v>
      </c>
      <c r="E104" s="166">
        <v>55</v>
      </c>
      <c r="F104" s="166">
        <v>110</v>
      </c>
      <c r="G104" s="166">
        <v>189</v>
      </c>
      <c r="H104" s="166">
        <v>313</v>
      </c>
      <c r="I104" s="166">
        <v>162</v>
      </c>
      <c r="J104" s="181">
        <f t="shared" si="36"/>
        <v>-0.48242811501597449</v>
      </c>
      <c r="K104" s="165">
        <f t="shared" si="35"/>
        <v>-151</v>
      </c>
      <c r="L104" s="167">
        <f t="shared" si="34"/>
        <v>3.7936755681438971E-5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4795</v>
      </c>
      <c r="D105" s="171">
        <f t="shared" ref="D105:I105" si="38">D97-SUM(D98:D104)</f>
        <v>1812</v>
      </c>
      <c r="E105" s="171">
        <f t="shared" si="38"/>
        <v>2257</v>
      </c>
      <c r="F105" s="171">
        <f t="shared" si="38"/>
        <v>4180</v>
      </c>
      <c r="G105" s="171">
        <f t="shared" si="38"/>
        <v>5405</v>
      </c>
      <c r="H105" s="171">
        <f t="shared" si="38"/>
        <v>5792</v>
      </c>
      <c r="I105" s="171">
        <f t="shared" si="38"/>
        <v>6121</v>
      </c>
      <c r="J105" s="182">
        <f t="shared" si="36"/>
        <v>5.6802486187845336E-2</v>
      </c>
      <c r="K105" s="170">
        <f>I105-H105</f>
        <v>329</v>
      </c>
      <c r="L105" s="172">
        <f t="shared" si="34"/>
        <v>1.4334005032474565E-3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115117</v>
      </c>
      <c r="D107" s="178">
        <v>56783</v>
      </c>
      <c r="E107" s="178">
        <v>65785</v>
      </c>
      <c r="F107" s="178">
        <v>150691</v>
      </c>
      <c r="G107" s="178">
        <v>191150</v>
      </c>
      <c r="H107" s="178">
        <v>187665</v>
      </c>
      <c r="I107" s="178">
        <v>199356</v>
      </c>
      <c r="J107" s="179">
        <f>IFERROR(I107/H107-1,"-")</f>
        <v>6.2297178482934923E-2</v>
      </c>
      <c r="K107" s="178">
        <f>I107-H107</f>
        <v>11691</v>
      </c>
      <c r="L107" s="179">
        <f t="shared" ref="L107:L119" si="39">I107/I$9</f>
        <v>4.6684690528573755E-2</v>
      </c>
    </row>
    <row r="108" spans="1:12" x14ac:dyDescent="0.25">
      <c r="A108" s="1" t="s">
        <v>98</v>
      </c>
      <c r="B108" s="161" t="s">
        <v>99</v>
      </c>
      <c r="C108" s="162">
        <v>23030</v>
      </c>
      <c r="D108" s="162">
        <v>17766</v>
      </c>
      <c r="E108" s="162">
        <v>34827</v>
      </c>
      <c r="F108" s="162">
        <v>34685</v>
      </c>
      <c r="G108" s="162">
        <v>41543</v>
      </c>
      <c r="H108" s="162">
        <v>38704</v>
      </c>
      <c r="I108" s="162">
        <v>41975</v>
      </c>
      <c r="J108" s="180">
        <f>IFERROR(I108/H108-1,"-")</f>
        <v>8.4513228606862389E-2</v>
      </c>
      <c r="K108" s="161">
        <f t="shared" ref="K108:K118" si="40">I108-H108</f>
        <v>3271</v>
      </c>
      <c r="L108" s="163">
        <f t="shared" si="39"/>
        <v>9.829600739064203E-3</v>
      </c>
    </row>
    <row r="109" spans="1:12" x14ac:dyDescent="0.25">
      <c r="A109" s="164" t="s">
        <v>105</v>
      </c>
      <c r="B109" s="165" t="s">
        <v>105</v>
      </c>
      <c r="C109" s="166">
        <v>8635</v>
      </c>
      <c r="D109" s="166">
        <v>1974</v>
      </c>
      <c r="E109" s="166">
        <v>20772</v>
      </c>
      <c r="F109" s="166">
        <v>12582</v>
      </c>
      <c r="G109" s="166">
        <v>15999</v>
      </c>
      <c r="H109" s="166">
        <v>12288</v>
      </c>
      <c r="I109" s="166">
        <v>15311</v>
      </c>
      <c r="J109" s="181">
        <f>IFERROR(I109/H109-1,"-")</f>
        <v>0.24601236979166674</v>
      </c>
      <c r="K109" s="165">
        <f t="shared" si="40"/>
        <v>3023</v>
      </c>
      <c r="L109" s="167">
        <f t="shared" si="39"/>
        <v>3.585491766904396E-3</v>
      </c>
    </row>
    <row r="110" spans="1:12" x14ac:dyDescent="0.25">
      <c r="A110" s="164" t="s">
        <v>102</v>
      </c>
      <c r="B110" s="165" t="s">
        <v>102</v>
      </c>
      <c r="C110" s="166">
        <v>14395</v>
      </c>
      <c r="D110" s="166">
        <v>15792</v>
      </c>
      <c r="E110" s="166">
        <v>14055</v>
      </c>
      <c r="F110" s="166">
        <v>22103</v>
      </c>
      <c r="G110" s="166">
        <v>25544</v>
      </c>
      <c r="H110" s="166">
        <v>26416</v>
      </c>
      <c r="I110" s="166">
        <v>26664</v>
      </c>
      <c r="J110" s="181">
        <f>IFERROR(I110/H110-1,"-")</f>
        <v>9.3882495457298099E-3</v>
      </c>
      <c r="K110" s="165">
        <f t="shared" si="40"/>
        <v>248</v>
      </c>
      <c r="L110" s="167">
        <f t="shared" si="39"/>
        <v>6.2441089721598075E-3</v>
      </c>
    </row>
    <row r="111" spans="1:12" x14ac:dyDescent="0.25">
      <c r="A111" s="1"/>
      <c r="B111" s="161" t="s">
        <v>109</v>
      </c>
      <c r="C111" s="162">
        <v>92087</v>
      </c>
      <c r="D111" s="162">
        <v>39017</v>
      </c>
      <c r="E111" s="162">
        <v>30958</v>
      </c>
      <c r="F111" s="162">
        <v>116006</v>
      </c>
      <c r="G111" s="162">
        <v>149607</v>
      </c>
      <c r="H111" s="162">
        <v>148961</v>
      </c>
      <c r="I111" s="162">
        <v>157381</v>
      </c>
      <c r="J111" s="180">
        <f>IFERROR(I111/H111-1,"-")</f>
        <v>5.6524862212256943E-2</v>
      </c>
      <c r="K111" s="161">
        <f t="shared" si="40"/>
        <v>8420</v>
      </c>
      <c r="L111" s="163">
        <f t="shared" si="39"/>
        <v>3.6855089789509549E-2</v>
      </c>
    </row>
    <row r="112" spans="1:12" s="57" customFormat="1" x14ac:dyDescent="0.25">
      <c r="B112" s="165" t="s">
        <v>112</v>
      </c>
      <c r="C112" s="166">
        <v>50483</v>
      </c>
      <c r="D112" s="166">
        <v>20709</v>
      </c>
      <c r="E112" s="166">
        <v>8225</v>
      </c>
      <c r="F112" s="166">
        <v>69301</v>
      </c>
      <c r="G112" s="166">
        <v>96164</v>
      </c>
      <c r="H112" s="166">
        <v>92013</v>
      </c>
      <c r="I112" s="166">
        <v>94532</v>
      </c>
      <c r="J112" s="181">
        <f t="shared" ref="J112:J119" si="41">IFERROR(I112/H112-1,"-")</f>
        <v>2.7376566354754273E-2</v>
      </c>
      <c r="K112" s="165">
        <f t="shared" si="40"/>
        <v>2519</v>
      </c>
      <c r="L112" s="167">
        <f t="shared" si="39"/>
        <v>2.2137267827640673E-2</v>
      </c>
    </row>
    <row r="113" spans="1:12" s="57" customFormat="1" x14ac:dyDescent="0.25">
      <c r="B113" s="165" t="s">
        <v>115</v>
      </c>
      <c r="C113" s="166">
        <v>7697</v>
      </c>
      <c r="D113" s="166">
        <v>2681</v>
      </c>
      <c r="E113" s="166">
        <v>5417</v>
      </c>
      <c r="F113" s="166">
        <v>4959</v>
      </c>
      <c r="G113" s="166">
        <v>6678</v>
      </c>
      <c r="H113" s="166">
        <v>6419</v>
      </c>
      <c r="I113" s="166">
        <v>7423</v>
      </c>
      <c r="J113" s="181">
        <f t="shared" si="41"/>
        <v>0.15641065586539971</v>
      </c>
      <c r="K113" s="165">
        <f t="shared" si="40"/>
        <v>1004</v>
      </c>
      <c r="L113" s="167">
        <f t="shared" si="39"/>
        <v>1.7382996137242069E-3</v>
      </c>
    </row>
    <row r="114" spans="1:12" x14ac:dyDescent="0.25">
      <c r="A114" s="1"/>
      <c r="B114" s="165" t="s">
        <v>118</v>
      </c>
      <c r="C114" s="166">
        <v>10799</v>
      </c>
      <c r="D114" s="166">
        <v>1970</v>
      </c>
      <c r="E114" s="166">
        <v>5329</v>
      </c>
      <c r="F114" s="166">
        <v>7182</v>
      </c>
      <c r="G114" s="166">
        <v>11515</v>
      </c>
      <c r="H114" s="166">
        <v>10432</v>
      </c>
      <c r="I114" s="166">
        <v>12569</v>
      </c>
      <c r="J114" s="181">
        <f t="shared" si="41"/>
        <v>0.20485046012269947</v>
      </c>
      <c r="K114" s="165">
        <f t="shared" si="40"/>
        <v>2137</v>
      </c>
      <c r="L114" s="167">
        <f t="shared" si="39"/>
        <v>2.9433770503704102E-3</v>
      </c>
    </row>
    <row r="115" spans="1:12" x14ac:dyDescent="0.25">
      <c r="A115" s="1"/>
      <c r="B115" s="165" t="s">
        <v>125</v>
      </c>
      <c r="C115" s="166">
        <v>2230</v>
      </c>
      <c r="D115" s="166">
        <v>1136</v>
      </c>
      <c r="E115" s="166">
        <v>1853</v>
      </c>
      <c r="F115" s="166">
        <v>4985</v>
      </c>
      <c r="G115" s="166">
        <v>4884</v>
      </c>
      <c r="H115" s="166">
        <v>4841</v>
      </c>
      <c r="I115" s="166">
        <v>5385</v>
      </c>
      <c r="J115" s="181">
        <f t="shared" si="41"/>
        <v>0.11237347655443086</v>
      </c>
      <c r="K115" s="165">
        <f t="shared" si="40"/>
        <v>544</v>
      </c>
      <c r="L115" s="167">
        <f t="shared" si="39"/>
        <v>1.2610458601515363E-3</v>
      </c>
    </row>
    <row r="116" spans="1:12" x14ac:dyDescent="0.25">
      <c r="A116" s="1"/>
      <c r="B116" s="165" t="s">
        <v>121</v>
      </c>
      <c r="C116" s="166">
        <v>3263</v>
      </c>
      <c r="D116" s="166">
        <v>1539</v>
      </c>
      <c r="E116" s="166">
        <v>2565</v>
      </c>
      <c r="F116" s="166">
        <v>4390</v>
      </c>
      <c r="G116" s="166">
        <v>4301</v>
      </c>
      <c r="H116" s="166">
        <v>3901</v>
      </c>
      <c r="I116" s="166">
        <v>4146</v>
      </c>
      <c r="J116" s="181">
        <f t="shared" si="41"/>
        <v>6.2804409125865268E-2</v>
      </c>
      <c r="K116" s="165">
        <f t="shared" si="40"/>
        <v>245</v>
      </c>
      <c r="L116" s="167">
        <f t="shared" si="39"/>
        <v>9.7089993243978999E-4</v>
      </c>
    </row>
    <row r="117" spans="1:12" x14ac:dyDescent="0.25">
      <c r="A117" s="1"/>
      <c r="B117" s="165" t="s">
        <v>130</v>
      </c>
      <c r="C117" s="166">
        <v>615</v>
      </c>
      <c r="D117" s="166">
        <v>443</v>
      </c>
      <c r="E117" s="166">
        <v>59</v>
      </c>
      <c r="F117" s="166">
        <v>639</v>
      </c>
      <c r="G117" s="166">
        <v>1003</v>
      </c>
      <c r="H117" s="166">
        <v>1217</v>
      </c>
      <c r="I117" s="166">
        <v>1028</v>
      </c>
      <c r="J117" s="181">
        <f t="shared" si="41"/>
        <v>-0.15529991783073127</v>
      </c>
      <c r="K117" s="165">
        <f t="shared" si="40"/>
        <v>-189</v>
      </c>
      <c r="L117" s="167">
        <f t="shared" si="39"/>
        <v>2.40734474324193E-4</v>
      </c>
    </row>
    <row r="118" spans="1:12" x14ac:dyDescent="0.25">
      <c r="A118" s="164" t="s">
        <v>146</v>
      </c>
      <c r="B118" s="165" t="s">
        <v>133</v>
      </c>
      <c r="C118" s="166">
        <v>1126</v>
      </c>
      <c r="D118" s="166">
        <v>1160</v>
      </c>
      <c r="E118" s="166">
        <v>29</v>
      </c>
      <c r="F118" s="166">
        <v>858</v>
      </c>
      <c r="G118" s="166">
        <v>617</v>
      </c>
      <c r="H118" s="166">
        <v>1444</v>
      </c>
      <c r="I118" s="166">
        <v>883</v>
      </c>
      <c r="J118" s="181">
        <f t="shared" si="41"/>
        <v>-0.38850415512465375</v>
      </c>
      <c r="K118" s="165">
        <f t="shared" si="40"/>
        <v>-561</v>
      </c>
      <c r="L118" s="167">
        <f t="shared" si="39"/>
        <v>2.0677873621426305E-4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15874</v>
      </c>
      <c r="D119" s="171">
        <f t="shared" ref="D119:I119" si="43">D111-SUM(D112:D118)</f>
        <v>9379</v>
      </c>
      <c r="E119" s="171">
        <f t="shared" si="43"/>
        <v>7481</v>
      </c>
      <c r="F119" s="171">
        <f t="shared" si="43"/>
        <v>23692</v>
      </c>
      <c r="G119" s="171">
        <f t="shared" si="43"/>
        <v>24445</v>
      </c>
      <c r="H119" s="171">
        <f t="shared" si="43"/>
        <v>28694</v>
      </c>
      <c r="I119" s="171">
        <f t="shared" si="43"/>
        <v>31415</v>
      </c>
      <c r="J119" s="182">
        <f t="shared" si="41"/>
        <v>9.4828187077437898E-2</v>
      </c>
      <c r="K119" s="170">
        <f>I119-H119</f>
        <v>2721</v>
      </c>
      <c r="L119" s="172">
        <f t="shared" si="39"/>
        <v>7.3566862946444775E-3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149330</v>
      </c>
      <c r="D121" s="178">
        <v>62863</v>
      </c>
      <c r="E121" s="178">
        <v>89783</v>
      </c>
      <c r="F121" s="178">
        <v>144568</v>
      </c>
      <c r="G121" s="178">
        <v>165345</v>
      </c>
      <c r="H121" s="178">
        <v>169531</v>
      </c>
      <c r="I121" s="178">
        <v>189188</v>
      </c>
      <c r="J121" s="179">
        <f>IFERROR(I121/H121-1,"-")</f>
        <v>0.11594929540909926</v>
      </c>
      <c r="K121" s="178">
        <f>I121-H121</f>
        <v>19657</v>
      </c>
      <c r="L121" s="179">
        <f t="shared" ref="L121:L133" si="44">I121/I$9</f>
        <v>4.4303573665802939E-2</v>
      </c>
    </row>
    <row r="122" spans="1:12" x14ac:dyDescent="0.25">
      <c r="A122" s="1" t="s">
        <v>98</v>
      </c>
      <c r="B122" s="161" t="s">
        <v>99</v>
      </c>
      <c r="C122" s="162">
        <v>80378</v>
      </c>
      <c r="D122" s="162">
        <v>32394</v>
      </c>
      <c r="E122" s="162">
        <v>59239</v>
      </c>
      <c r="F122" s="162">
        <v>86993</v>
      </c>
      <c r="G122" s="162">
        <v>100243</v>
      </c>
      <c r="H122" s="162">
        <v>104417</v>
      </c>
      <c r="I122" s="162">
        <v>120225</v>
      </c>
      <c r="J122" s="180">
        <f>IFERROR(I122/H122-1,"-")</f>
        <v>0.1513929724087073</v>
      </c>
      <c r="K122" s="161">
        <f t="shared" ref="K122:K132" si="45">I122-H122</f>
        <v>15808</v>
      </c>
      <c r="L122" s="163">
        <f t="shared" si="44"/>
        <v>2.8153990443216054E-2</v>
      </c>
    </row>
    <row r="123" spans="1:12" x14ac:dyDescent="0.25">
      <c r="A123" s="164" t="s">
        <v>105</v>
      </c>
      <c r="B123" s="165" t="s">
        <v>105</v>
      </c>
      <c r="C123" s="166">
        <v>40473</v>
      </c>
      <c r="D123" s="166">
        <v>15419</v>
      </c>
      <c r="E123" s="166">
        <v>30242</v>
      </c>
      <c r="F123" s="166">
        <v>45207</v>
      </c>
      <c r="G123" s="166">
        <v>45339</v>
      </c>
      <c r="H123" s="166">
        <v>50531</v>
      </c>
      <c r="I123" s="166">
        <v>63511</v>
      </c>
      <c r="J123" s="181">
        <f>IFERROR(I123/H123-1,"-")</f>
        <v>0.25687201915655744</v>
      </c>
      <c r="K123" s="165">
        <f t="shared" si="45"/>
        <v>12980</v>
      </c>
      <c r="L123" s="167">
        <f t="shared" si="44"/>
        <v>1.4872847469653522E-2</v>
      </c>
    </row>
    <row r="124" spans="1:12" x14ac:dyDescent="0.25">
      <c r="A124" s="164" t="s">
        <v>102</v>
      </c>
      <c r="B124" s="165" t="s">
        <v>102</v>
      </c>
      <c r="C124" s="166">
        <v>39905</v>
      </c>
      <c r="D124" s="166">
        <v>16975</v>
      </c>
      <c r="E124" s="166">
        <v>28997</v>
      </c>
      <c r="F124" s="166">
        <v>41786</v>
      </c>
      <c r="G124" s="166">
        <v>54904</v>
      </c>
      <c r="H124" s="166">
        <v>53886</v>
      </c>
      <c r="I124" s="166">
        <v>56714</v>
      </c>
      <c r="J124" s="181">
        <f>IFERROR(I124/H124-1,"-")</f>
        <v>5.2481163938685294E-2</v>
      </c>
      <c r="K124" s="165">
        <f t="shared" si="45"/>
        <v>2828</v>
      </c>
      <c r="L124" s="167">
        <f t="shared" si="44"/>
        <v>1.328114297356253E-2</v>
      </c>
    </row>
    <row r="125" spans="1:12" x14ac:dyDescent="0.25">
      <c r="A125" s="1"/>
      <c r="B125" s="161" t="s">
        <v>109</v>
      </c>
      <c r="C125" s="162">
        <v>68952</v>
      </c>
      <c r="D125" s="162">
        <v>30469</v>
      </c>
      <c r="E125" s="162">
        <v>30544</v>
      </c>
      <c r="F125" s="162">
        <v>57575</v>
      </c>
      <c r="G125" s="162">
        <v>65102</v>
      </c>
      <c r="H125" s="162">
        <v>65114</v>
      </c>
      <c r="I125" s="162">
        <v>68963</v>
      </c>
      <c r="J125" s="180">
        <f>IFERROR(I125/H125-1,"-")</f>
        <v>5.9111711767054764E-2</v>
      </c>
      <c r="K125" s="161">
        <f t="shared" si="45"/>
        <v>3849</v>
      </c>
      <c r="L125" s="163">
        <f t="shared" si="44"/>
        <v>1.6149583222586888E-2</v>
      </c>
    </row>
    <row r="126" spans="1:12" s="57" customFormat="1" x14ac:dyDescent="0.25">
      <c r="B126" s="165" t="s">
        <v>112</v>
      </c>
      <c r="C126" s="166">
        <v>7272</v>
      </c>
      <c r="D126" s="166">
        <v>3184</v>
      </c>
      <c r="E126" s="166">
        <v>1094</v>
      </c>
      <c r="F126" s="166">
        <v>6182</v>
      </c>
      <c r="G126" s="166">
        <v>8634</v>
      </c>
      <c r="H126" s="166">
        <v>7829</v>
      </c>
      <c r="I126" s="166">
        <v>7234</v>
      </c>
      <c r="J126" s="181">
        <f t="shared" ref="J126:J133" si="46">IFERROR(I126/H126-1,"-")</f>
        <v>-7.5999489079065063E-2</v>
      </c>
      <c r="K126" s="165">
        <f t="shared" si="45"/>
        <v>-595</v>
      </c>
      <c r="L126" s="167">
        <f t="shared" si="44"/>
        <v>1.6940400654291946E-3</v>
      </c>
    </row>
    <row r="127" spans="1:12" s="57" customFormat="1" x14ac:dyDescent="0.25">
      <c r="B127" s="165" t="s">
        <v>115</v>
      </c>
      <c r="C127" s="166">
        <v>6774</v>
      </c>
      <c r="D127" s="166">
        <v>3368</v>
      </c>
      <c r="E127" s="166">
        <v>3124</v>
      </c>
      <c r="F127" s="166">
        <v>6247</v>
      </c>
      <c r="G127" s="166">
        <v>9339</v>
      </c>
      <c r="H127" s="166">
        <v>8995</v>
      </c>
      <c r="I127" s="166">
        <v>9648</v>
      </c>
      <c r="J127" s="181">
        <f t="shared" si="46"/>
        <v>7.2595886603668669E-2</v>
      </c>
      <c r="K127" s="165">
        <f t="shared" si="45"/>
        <v>653</v>
      </c>
      <c r="L127" s="167">
        <f t="shared" si="44"/>
        <v>2.2593445605834767E-3</v>
      </c>
    </row>
    <row r="128" spans="1:12" x14ac:dyDescent="0.25">
      <c r="A128" s="1"/>
      <c r="B128" s="165" t="s">
        <v>118</v>
      </c>
      <c r="C128" s="166">
        <v>4824</v>
      </c>
      <c r="D128" s="166">
        <v>2241</v>
      </c>
      <c r="E128" s="166">
        <v>4526</v>
      </c>
      <c r="F128" s="166">
        <v>5675</v>
      </c>
      <c r="G128" s="166">
        <v>6182</v>
      </c>
      <c r="H128" s="166">
        <v>6008</v>
      </c>
      <c r="I128" s="166">
        <v>6415</v>
      </c>
      <c r="J128" s="181">
        <f t="shared" si="46"/>
        <v>6.774300932090549E-2</v>
      </c>
      <c r="K128" s="165">
        <f t="shared" si="45"/>
        <v>407</v>
      </c>
      <c r="L128" s="167">
        <f t="shared" si="44"/>
        <v>1.5022486894841422E-3</v>
      </c>
    </row>
    <row r="129" spans="1:12" x14ac:dyDescent="0.25">
      <c r="A129" s="1"/>
      <c r="B129" s="165" t="s">
        <v>125</v>
      </c>
      <c r="C129" s="166">
        <v>1167</v>
      </c>
      <c r="D129" s="166">
        <v>608</v>
      </c>
      <c r="E129" s="166">
        <v>567</v>
      </c>
      <c r="F129" s="166">
        <v>1732</v>
      </c>
      <c r="G129" s="166">
        <v>1847</v>
      </c>
      <c r="H129" s="166">
        <v>1702</v>
      </c>
      <c r="I129" s="166">
        <v>1836</v>
      </c>
      <c r="J129" s="181">
        <f t="shared" si="46"/>
        <v>7.8730904817861269E-2</v>
      </c>
      <c r="K129" s="165">
        <f t="shared" si="45"/>
        <v>134</v>
      </c>
      <c r="L129" s="167">
        <f t="shared" si="44"/>
        <v>4.2994989772297506E-4</v>
      </c>
    </row>
    <row r="130" spans="1:12" x14ac:dyDescent="0.25">
      <c r="A130" s="1"/>
      <c r="B130" s="165" t="s">
        <v>121</v>
      </c>
      <c r="C130" s="166">
        <v>978</v>
      </c>
      <c r="D130" s="166">
        <v>531</v>
      </c>
      <c r="E130" s="166">
        <v>516</v>
      </c>
      <c r="F130" s="166">
        <v>1251</v>
      </c>
      <c r="G130" s="166">
        <v>1281</v>
      </c>
      <c r="H130" s="166">
        <v>1324</v>
      </c>
      <c r="I130" s="166">
        <v>1659</v>
      </c>
      <c r="J130" s="181">
        <f t="shared" si="46"/>
        <v>0.25302114803625386</v>
      </c>
      <c r="K130" s="165">
        <f t="shared" si="45"/>
        <v>335</v>
      </c>
      <c r="L130" s="167">
        <f t="shared" si="44"/>
        <v>3.8850047947843987E-4</v>
      </c>
    </row>
    <row r="131" spans="1:12" x14ac:dyDescent="0.25">
      <c r="A131" s="1"/>
      <c r="B131" s="165" t="s">
        <v>130</v>
      </c>
      <c r="C131" s="166">
        <v>1144</v>
      </c>
      <c r="D131" s="166">
        <v>680</v>
      </c>
      <c r="E131" s="166">
        <v>86</v>
      </c>
      <c r="F131" s="166">
        <v>672</v>
      </c>
      <c r="G131" s="166">
        <v>883</v>
      </c>
      <c r="H131" s="166">
        <v>1004</v>
      </c>
      <c r="I131" s="166">
        <v>800</v>
      </c>
      <c r="J131" s="181">
        <f t="shared" si="46"/>
        <v>-0.20318725099601598</v>
      </c>
      <c r="K131" s="165">
        <f t="shared" si="45"/>
        <v>-204</v>
      </c>
      <c r="L131" s="167">
        <f t="shared" si="44"/>
        <v>1.8734200336513075E-4</v>
      </c>
    </row>
    <row r="132" spans="1:12" x14ac:dyDescent="0.25">
      <c r="A132" s="164" t="s">
        <v>146</v>
      </c>
      <c r="B132" s="165" t="s">
        <v>133</v>
      </c>
      <c r="C132" s="166">
        <v>1718</v>
      </c>
      <c r="D132" s="166">
        <v>1033</v>
      </c>
      <c r="E132" s="166">
        <v>207</v>
      </c>
      <c r="F132" s="166">
        <v>1122</v>
      </c>
      <c r="G132" s="166">
        <v>1593</v>
      </c>
      <c r="H132" s="166">
        <v>1519</v>
      </c>
      <c r="I132" s="166">
        <v>1460</v>
      </c>
      <c r="J132" s="181">
        <f t="shared" si="46"/>
        <v>-3.884134298880848E-2</v>
      </c>
      <c r="K132" s="165">
        <f t="shared" si="45"/>
        <v>-59</v>
      </c>
      <c r="L132" s="167">
        <f t="shared" si="44"/>
        <v>3.4189915614136357E-4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45075</v>
      </c>
      <c r="D133" s="171">
        <f t="shared" ref="D133:I133" si="48">D125-SUM(D126:D132)</f>
        <v>18824</v>
      </c>
      <c r="E133" s="171">
        <f t="shared" si="48"/>
        <v>20424</v>
      </c>
      <c r="F133" s="171">
        <f t="shared" si="48"/>
        <v>34694</v>
      </c>
      <c r="G133" s="171">
        <f t="shared" si="48"/>
        <v>35343</v>
      </c>
      <c r="H133" s="171">
        <f t="shared" si="48"/>
        <v>36733</v>
      </c>
      <c r="I133" s="171">
        <f t="shared" si="48"/>
        <v>39911</v>
      </c>
      <c r="J133" s="182">
        <f t="shared" si="46"/>
        <v>8.6516211580867308E-2</v>
      </c>
      <c r="K133" s="170">
        <f>I133-H133</f>
        <v>3178</v>
      </c>
      <c r="L133" s="172">
        <f t="shared" si="44"/>
        <v>9.3462583703821656E-3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197984</v>
      </c>
      <c r="D135" s="178">
        <v>80740</v>
      </c>
      <c r="E135" s="178">
        <v>68473</v>
      </c>
      <c r="F135" s="178">
        <v>201809</v>
      </c>
      <c r="G135" s="178">
        <v>218175</v>
      </c>
      <c r="H135" s="178">
        <v>230645</v>
      </c>
      <c r="I135" s="178">
        <v>226004</v>
      </c>
      <c r="J135" s="179">
        <f>IFERROR(I135/H135-1,"-")</f>
        <v>-2.0121832253029548E-2</v>
      </c>
      <c r="K135" s="178">
        <f>I135-H135</f>
        <v>-4641</v>
      </c>
      <c r="L135" s="179">
        <f t="shared" ref="L135:L147" si="49">I135/I$9</f>
        <v>5.2925052660666258E-2</v>
      </c>
    </row>
    <row r="136" spans="1:12" x14ac:dyDescent="0.25">
      <c r="A136" s="1" t="s">
        <v>98</v>
      </c>
      <c r="B136" s="161" t="s">
        <v>99</v>
      </c>
      <c r="C136" s="162">
        <v>34597</v>
      </c>
      <c r="D136" s="162">
        <v>11671</v>
      </c>
      <c r="E136" s="162">
        <v>34413</v>
      </c>
      <c r="F136" s="162">
        <v>22548</v>
      </c>
      <c r="G136" s="162">
        <v>25182</v>
      </c>
      <c r="H136" s="162">
        <v>21768</v>
      </c>
      <c r="I136" s="162">
        <v>22583</v>
      </c>
      <c r="J136" s="180">
        <f>IFERROR(I136/H136-1,"-")</f>
        <v>3.7440279309077562E-2</v>
      </c>
      <c r="K136" s="161">
        <f t="shared" ref="K136:K146" si="50">I136-H136</f>
        <v>815</v>
      </c>
      <c r="L136" s="163">
        <f t="shared" si="49"/>
        <v>5.2884305774934344E-3</v>
      </c>
    </row>
    <row r="137" spans="1:12" x14ac:dyDescent="0.25">
      <c r="A137" s="164" t="s">
        <v>105</v>
      </c>
      <c r="B137" s="165" t="s">
        <v>105</v>
      </c>
      <c r="C137" s="166">
        <v>20724</v>
      </c>
      <c r="D137" s="166">
        <v>8355</v>
      </c>
      <c r="E137" s="166">
        <v>26091</v>
      </c>
      <c r="F137" s="166">
        <v>15250</v>
      </c>
      <c r="G137" s="166">
        <v>16233</v>
      </c>
      <c r="H137" s="166">
        <v>13928</v>
      </c>
      <c r="I137" s="166">
        <v>13031</v>
      </c>
      <c r="J137" s="181">
        <f>IFERROR(I137/H137-1,"-")</f>
        <v>-6.4402642159678392E-2</v>
      </c>
      <c r="K137" s="165">
        <f t="shared" si="50"/>
        <v>-897</v>
      </c>
      <c r="L137" s="167">
        <f t="shared" si="49"/>
        <v>3.0515670573137733E-3</v>
      </c>
    </row>
    <row r="138" spans="1:12" x14ac:dyDescent="0.25">
      <c r="A138" s="164" t="s">
        <v>102</v>
      </c>
      <c r="B138" s="165" t="s">
        <v>102</v>
      </c>
      <c r="C138" s="166">
        <v>13873</v>
      </c>
      <c r="D138" s="166">
        <v>3316</v>
      </c>
      <c r="E138" s="166">
        <v>8322</v>
      </c>
      <c r="F138" s="166">
        <v>7298</v>
      </c>
      <c r="G138" s="166">
        <v>8949</v>
      </c>
      <c r="H138" s="166">
        <v>7840</v>
      </c>
      <c r="I138" s="166">
        <v>9552</v>
      </c>
      <c r="J138" s="181">
        <f>IFERROR(I138/H138-1,"-")</f>
        <v>0.21836734693877546</v>
      </c>
      <c r="K138" s="165">
        <f t="shared" si="50"/>
        <v>1712</v>
      </c>
      <c r="L138" s="167">
        <f t="shared" si="49"/>
        <v>2.236863520179661E-3</v>
      </c>
    </row>
    <row r="139" spans="1:12" x14ac:dyDescent="0.25">
      <c r="A139" s="1"/>
      <c r="B139" s="161" t="s">
        <v>109</v>
      </c>
      <c r="C139" s="162">
        <v>163387</v>
      </c>
      <c r="D139" s="162">
        <v>69069</v>
      </c>
      <c r="E139" s="162">
        <v>34060</v>
      </c>
      <c r="F139" s="162">
        <v>179261</v>
      </c>
      <c r="G139" s="162">
        <v>192993</v>
      </c>
      <c r="H139" s="162">
        <v>208877</v>
      </c>
      <c r="I139" s="162">
        <v>203421</v>
      </c>
      <c r="J139" s="180">
        <f>IFERROR(I139/H139-1,"-")</f>
        <v>-2.6120635589365948E-2</v>
      </c>
      <c r="K139" s="161">
        <f t="shared" si="50"/>
        <v>-5456</v>
      </c>
      <c r="L139" s="163">
        <f t="shared" si="49"/>
        <v>4.7636622083172826E-2</v>
      </c>
    </row>
    <row r="140" spans="1:12" s="57" customFormat="1" x14ac:dyDescent="0.25">
      <c r="B140" s="165" t="s">
        <v>112</v>
      </c>
      <c r="C140" s="166">
        <v>80122</v>
      </c>
      <c r="D140" s="166">
        <v>29175</v>
      </c>
      <c r="E140" s="166">
        <v>4339</v>
      </c>
      <c r="F140" s="166">
        <v>76612</v>
      </c>
      <c r="G140" s="166">
        <v>81089</v>
      </c>
      <c r="H140" s="166">
        <v>93384</v>
      </c>
      <c r="I140" s="166">
        <v>95363</v>
      </c>
      <c r="J140" s="181">
        <f t="shared" ref="J140:J147" si="51">IFERROR(I140/H140-1,"-")</f>
        <v>2.1192067163539718E-2</v>
      </c>
      <c r="K140" s="165">
        <f t="shared" si="50"/>
        <v>1979</v>
      </c>
      <c r="L140" s="167">
        <f t="shared" si="49"/>
        <v>2.2331869333636203E-2</v>
      </c>
    </row>
    <row r="141" spans="1:12" s="57" customFormat="1" x14ac:dyDescent="0.25">
      <c r="B141" s="165" t="s">
        <v>115</v>
      </c>
      <c r="C141" s="166">
        <v>11014</v>
      </c>
      <c r="D141" s="166">
        <v>5114</v>
      </c>
      <c r="E141" s="166">
        <v>3626</v>
      </c>
      <c r="F141" s="166">
        <v>12053</v>
      </c>
      <c r="G141" s="166">
        <v>16580</v>
      </c>
      <c r="H141" s="166">
        <v>17738</v>
      </c>
      <c r="I141" s="166">
        <v>16906</v>
      </c>
      <c r="J141" s="181">
        <f t="shared" si="51"/>
        <v>-4.6904949825233966E-2</v>
      </c>
      <c r="K141" s="165">
        <f t="shared" si="50"/>
        <v>-832</v>
      </c>
      <c r="L141" s="167">
        <f t="shared" si="49"/>
        <v>3.9590048861136255E-3</v>
      </c>
    </row>
    <row r="142" spans="1:12" x14ac:dyDescent="0.25">
      <c r="A142" s="1"/>
      <c r="B142" s="165" t="s">
        <v>118</v>
      </c>
      <c r="C142" s="166">
        <v>16096</v>
      </c>
      <c r="D142" s="166">
        <v>5245</v>
      </c>
      <c r="E142" s="166">
        <v>8319</v>
      </c>
      <c r="F142" s="166">
        <v>21874</v>
      </c>
      <c r="G142" s="166">
        <v>19812</v>
      </c>
      <c r="H142" s="166">
        <v>20940</v>
      </c>
      <c r="I142" s="166">
        <v>18317</v>
      </c>
      <c r="J142" s="181">
        <f t="shared" si="51"/>
        <v>-0.12526265520534863</v>
      </c>
      <c r="K142" s="165">
        <f t="shared" si="50"/>
        <v>-2623</v>
      </c>
      <c r="L142" s="167">
        <f t="shared" si="49"/>
        <v>4.2894293445488747E-3</v>
      </c>
    </row>
    <row r="143" spans="1:12" x14ac:dyDescent="0.25">
      <c r="A143" s="1"/>
      <c r="B143" s="165" t="s">
        <v>125</v>
      </c>
      <c r="C143" s="166">
        <v>3535</v>
      </c>
      <c r="D143" s="166">
        <v>1139</v>
      </c>
      <c r="E143" s="166">
        <v>611</v>
      </c>
      <c r="F143" s="166">
        <v>8536</v>
      </c>
      <c r="G143" s="166">
        <v>7720</v>
      </c>
      <c r="H143" s="166">
        <v>5580</v>
      </c>
      <c r="I143" s="166">
        <v>4966</v>
      </c>
      <c r="J143" s="181">
        <f t="shared" si="51"/>
        <v>-0.11003584229390684</v>
      </c>
      <c r="K143" s="165">
        <f t="shared" si="50"/>
        <v>-614</v>
      </c>
      <c r="L143" s="167">
        <f t="shared" si="49"/>
        <v>1.162925485889049E-3</v>
      </c>
    </row>
    <row r="144" spans="1:12" x14ac:dyDescent="0.25">
      <c r="A144" s="1"/>
      <c r="B144" s="165" t="s">
        <v>121</v>
      </c>
      <c r="C144" s="166">
        <v>3539</v>
      </c>
      <c r="D144" s="166">
        <v>1685</v>
      </c>
      <c r="E144" s="166">
        <v>1383</v>
      </c>
      <c r="F144" s="166">
        <v>3755</v>
      </c>
      <c r="G144" s="166">
        <v>4388</v>
      </c>
      <c r="H144" s="166">
        <v>5051</v>
      </c>
      <c r="I144" s="166">
        <v>3720</v>
      </c>
      <c r="J144" s="181">
        <f t="shared" si="51"/>
        <v>-0.26351217580677089</v>
      </c>
      <c r="K144" s="165">
        <f t="shared" si="50"/>
        <v>-1331</v>
      </c>
      <c r="L144" s="167">
        <f t="shared" si="49"/>
        <v>8.7114031564785796E-4</v>
      </c>
    </row>
    <row r="145" spans="1:12" x14ac:dyDescent="0.25">
      <c r="A145" s="1"/>
      <c r="B145" s="165" t="s">
        <v>130</v>
      </c>
      <c r="C145" s="166">
        <v>1925</v>
      </c>
      <c r="D145" s="166">
        <v>2359</v>
      </c>
      <c r="E145" s="166">
        <v>72</v>
      </c>
      <c r="F145" s="166">
        <v>2429</v>
      </c>
      <c r="G145" s="166">
        <v>2769</v>
      </c>
      <c r="H145" s="166">
        <v>2561</v>
      </c>
      <c r="I145" s="166">
        <v>2779</v>
      </c>
      <c r="J145" s="181">
        <f t="shared" si="51"/>
        <v>8.5122998828582652E-2</v>
      </c>
      <c r="K145" s="165">
        <f t="shared" si="50"/>
        <v>218</v>
      </c>
      <c r="L145" s="167">
        <f t="shared" si="49"/>
        <v>6.5077928418962288E-4</v>
      </c>
    </row>
    <row r="146" spans="1:12" x14ac:dyDescent="0.25">
      <c r="A146" s="164" t="s">
        <v>146</v>
      </c>
      <c r="B146" s="165" t="s">
        <v>133</v>
      </c>
      <c r="C146" s="166">
        <v>5533</v>
      </c>
      <c r="D146" s="166">
        <v>4703</v>
      </c>
      <c r="E146" s="166">
        <v>65</v>
      </c>
      <c r="F146" s="166">
        <v>1161</v>
      </c>
      <c r="G146" s="166">
        <v>2076</v>
      </c>
      <c r="H146" s="166">
        <v>1880</v>
      </c>
      <c r="I146" s="166">
        <v>1382</v>
      </c>
      <c r="J146" s="181">
        <f t="shared" si="51"/>
        <v>-0.26489361702127656</v>
      </c>
      <c r="K146" s="165">
        <f t="shared" si="50"/>
        <v>-498</v>
      </c>
      <c r="L146" s="167">
        <f t="shared" si="49"/>
        <v>3.2363331081326335E-4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41623</v>
      </c>
      <c r="D147" s="171">
        <f t="shared" ref="D147:I147" si="53">D139-SUM(D140:D146)</f>
        <v>19649</v>
      </c>
      <c r="E147" s="171">
        <f t="shared" si="53"/>
        <v>15645</v>
      </c>
      <c r="F147" s="171">
        <f t="shared" si="53"/>
        <v>52841</v>
      </c>
      <c r="G147" s="171">
        <f t="shared" si="53"/>
        <v>58559</v>
      </c>
      <c r="H147" s="171">
        <f t="shared" si="53"/>
        <v>61743</v>
      </c>
      <c r="I147" s="171">
        <f t="shared" si="53"/>
        <v>59988</v>
      </c>
      <c r="J147" s="182">
        <f t="shared" si="51"/>
        <v>-2.8424274816578388E-2</v>
      </c>
      <c r="K147" s="170">
        <f>I147-H147</f>
        <v>-1755</v>
      </c>
      <c r="L147" s="172">
        <f t="shared" si="49"/>
        <v>1.4047840122334327E-2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100187</v>
      </c>
      <c r="D149" s="178">
        <v>34288</v>
      </c>
      <c r="E149" s="178">
        <v>37608</v>
      </c>
      <c r="F149" s="178">
        <v>82550</v>
      </c>
      <c r="G149" s="178">
        <v>94165</v>
      </c>
      <c r="H149" s="178">
        <v>96017</v>
      </c>
      <c r="I149" s="178">
        <v>95661</v>
      </c>
      <c r="J149" s="179">
        <f>IFERROR(I149/H149-1,"-")</f>
        <v>-3.7076767655727094E-3</v>
      </c>
      <c r="K149" s="178">
        <f>I149-H149</f>
        <v>-356</v>
      </c>
      <c r="L149" s="179">
        <f t="shared" ref="L149:L161" si="54">I149/I$9</f>
        <v>2.2401654229889715E-2</v>
      </c>
    </row>
    <row r="150" spans="1:12" x14ac:dyDescent="0.25">
      <c r="A150" s="1" t="s">
        <v>98</v>
      </c>
      <c r="B150" s="161" t="s">
        <v>99</v>
      </c>
      <c r="C150" s="162">
        <v>43990</v>
      </c>
      <c r="D150" s="162">
        <v>12944</v>
      </c>
      <c r="E150" s="162">
        <v>24172</v>
      </c>
      <c r="F150" s="162">
        <v>42629</v>
      </c>
      <c r="G150" s="162">
        <v>46779</v>
      </c>
      <c r="H150" s="162">
        <v>41725</v>
      </c>
      <c r="I150" s="162">
        <v>40826</v>
      </c>
      <c r="J150" s="180">
        <f>IFERROR(I150/H150-1,"-")</f>
        <v>-2.1545835829838267E-2</v>
      </c>
      <c r="K150" s="161">
        <f t="shared" ref="K150:K160" si="55">I150-H150</f>
        <v>-899</v>
      </c>
      <c r="L150" s="163">
        <f t="shared" si="54"/>
        <v>9.5605307867310339E-3</v>
      </c>
    </row>
    <row r="151" spans="1:12" x14ac:dyDescent="0.25">
      <c r="A151" s="164" t="s">
        <v>105</v>
      </c>
      <c r="B151" s="165" t="s">
        <v>105</v>
      </c>
      <c r="C151" s="166">
        <v>25975</v>
      </c>
      <c r="D151" s="166">
        <v>6545</v>
      </c>
      <c r="E151" s="166">
        <v>19273</v>
      </c>
      <c r="F151" s="166">
        <v>29602</v>
      </c>
      <c r="G151" s="166">
        <v>33119</v>
      </c>
      <c r="H151" s="166">
        <v>27548</v>
      </c>
      <c r="I151" s="166">
        <v>25081</v>
      </c>
      <c r="J151" s="181">
        <f>IFERROR(I151/H151-1,"-")</f>
        <v>-8.9552780601132587E-2</v>
      </c>
      <c r="K151" s="165">
        <f t="shared" si="55"/>
        <v>-2467</v>
      </c>
      <c r="L151" s="167">
        <f t="shared" si="54"/>
        <v>5.8734059830010546E-3</v>
      </c>
    </row>
    <row r="152" spans="1:12" x14ac:dyDescent="0.25">
      <c r="A152" s="164" t="s">
        <v>102</v>
      </c>
      <c r="B152" s="165" t="s">
        <v>102</v>
      </c>
      <c r="C152" s="166">
        <v>18015</v>
      </c>
      <c r="D152" s="166">
        <v>6399</v>
      </c>
      <c r="E152" s="166">
        <v>4899</v>
      </c>
      <c r="F152" s="166">
        <v>13027</v>
      </c>
      <c r="G152" s="166">
        <v>13660</v>
      </c>
      <c r="H152" s="166">
        <v>14177</v>
      </c>
      <c r="I152" s="166">
        <v>15745</v>
      </c>
      <c r="J152" s="181">
        <f>IFERROR(I152/H152-1,"-")</f>
        <v>0.11060167877548133</v>
      </c>
      <c r="K152" s="165">
        <f t="shared" si="55"/>
        <v>1568</v>
      </c>
      <c r="L152" s="167">
        <f t="shared" si="54"/>
        <v>3.6871248037299792E-3</v>
      </c>
    </row>
    <row r="153" spans="1:12" x14ac:dyDescent="0.25">
      <c r="A153" s="1"/>
      <c r="B153" s="161" t="s">
        <v>109</v>
      </c>
      <c r="C153" s="162">
        <v>56197</v>
      </c>
      <c r="D153" s="162">
        <v>21344</v>
      </c>
      <c r="E153" s="162">
        <v>13436</v>
      </c>
      <c r="F153" s="162">
        <v>39921</v>
      </c>
      <c r="G153" s="162">
        <v>47386</v>
      </c>
      <c r="H153" s="162">
        <v>54292</v>
      </c>
      <c r="I153" s="162">
        <v>54835</v>
      </c>
      <c r="J153" s="180">
        <f>IFERROR(I153/H153-1,"-")</f>
        <v>1.0001473513593151E-2</v>
      </c>
      <c r="K153" s="161">
        <f t="shared" si="55"/>
        <v>543</v>
      </c>
      <c r="L153" s="163">
        <f t="shared" si="54"/>
        <v>1.2841123443158679E-2</v>
      </c>
    </row>
    <row r="154" spans="1:12" s="57" customFormat="1" x14ac:dyDescent="0.25">
      <c r="B154" s="165" t="s">
        <v>112</v>
      </c>
      <c r="C154" s="166">
        <v>17036</v>
      </c>
      <c r="D154" s="166">
        <v>5911</v>
      </c>
      <c r="E154" s="166">
        <v>821</v>
      </c>
      <c r="F154" s="166">
        <v>14431</v>
      </c>
      <c r="G154" s="166">
        <v>15920</v>
      </c>
      <c r="H154" s="166">
        <v>16691</v>
      </c>
      <c r="I154" s="166">
        <v>13997</v>
      </c>
      <c r="J154" s="181">
        <f t="shared" ref="J154:J161" si="56">IFERROR(I154/H154-1,"-")</f>
        <v>-0.16140434964951167</v>
      </c>
      <c r="K154" s="165">
        <f t="shared" si="55"/>
        <v>-2694</v>
      </c>
      <c r="L154" s="167">
        <f t="shared" si="54"/>
        <v>3.2777825263771688E-3</v>
      </c>
    </row>
    <row r="155" spans="1:12" s="57" customFormat="1" x14ac:dyDescent="0.25">
      <c r="B155" s="165" t="s">
        <v>115</v>
      </c>
      <c r="C155" s="166">
        <v>15248</v>
      </c>
      <c r="D155" s="166">
        <v>5994</v>
      </c>
      <c r="E155" s="166">
        <v>2707</v>
      </c>
      <c r="F155" s="166">
        <v>8764</v>
      </c>
      <c r="G155" s="166">
        <v>9305</v>
      </c>
      <c r="H155" s="166">
        <v>9898</v>
      </c>
      <c r="I155" s="166">
        <v>9456</v>
      </c>
      <c r="J155" s="181">
        <f t="shared" si="56"/>
        <v>-4.4655485956758945E-2</v>
      </c>
      <c r="K155" s="165">
        <f t="shared" si="55"/>
        <v>-442</v>
      </c>
      <c r="L155" s="167">
        <f t="shared" si="54"/>
        <v>2.2143824797758453E-3</v>
      </c>
    </row>
    <row r="156" spans="1:12" x14ac:dyDescent="0.25">
      <c r="A156" s="1"/>
      <c r="B156" s="165" t="s">
        <v>118</v>
      </c>
      <c r="C156" s="166">
        <v>7981</v>
      </c>
      <c r="D156" s="166">
        <v>2298</v>
      </c>
      <c r="E156" s="166">
        <v>3435</v>
      </c>
      <c r="F156" s="166">
        <v>4643</v>
      </c>
      <c r="G156" s="166">
        <v>7314</v>
      </c>
      <c r="H156" s="166">
        <v>8818</v>
      </c>
      <c r="I156" s="166">
        <v>13960</v>
      </c>
      <c r="J156" s="181">
        <f t="shared" si="56"/>
        <v>0.58312542526650035</v>
      </c>
      <c r="K156" s="165">
        <f t="shared" si="55"/>
        <v>5142</v>
      </c>
      <c r="L156" s="167">
        <f t="shared" si="54"/>
        <v>3.2691179587215312E-3</v>
      </c>
    </row>
    <row r="157" spans="1:12" x14ac:dyDescent="0.25">
      <c r="A157" s="1"/>
      <c r="B157" s="165" t="s">
        <v>125</v>
      </c>
      <c r="C157" s="166">
        <v>1132</v>
      </c>
      <c r="D157" s="166">
        <v>632</v>
      </c>
      <c r="E157" s="166">
        <v>405</v>
      </c>
      <c r="F157" s="166">
        <v>1151</v>
      </c>
      <c r="G157" s="166">
        <v>1429</v>
      </c>
      <c r="H157" s="166">
        <v>2067</v>
      </c>
      <c r="I157" s="166">
        <v>1773</v>
      </c>
      <c r="J157" s="181">
        <f t="shared" si="56"/>
        <v>-0.14223512336719879</v>
      </c>
      <c r="K157" s="165">
        <f t="shared" si="55"/>
        <v>-294</v>
      </c>
      <c r="L157" s="167">
        <f t="shared" si="54"/>
        <v>4.1519671495797097E-4</v>
      </c>
    </row>
    <row r="158" spans="1:12" x14ac:dyDescent="0.25">
      <c r="A158" s="1"/>
      <c r="B158" s="165" t="s">
        <v>121</v>
      </c>
      <c r="C158" s="166">
        <v>2299</v>
      </c>
      <c r="D158" s="166">
        <v>1101</v>
      </c>
      <c r="E158" s="166">
        <v>1057</v>
      </c>
      <c r="F158" s="166">
        <v>2656</v>
      </c>
      <c r="G158" s="166">
        <v>2466</v>
      </c>
      <c r="H158" s="166">
        <v>2785</v>
      </c>
      <c r="I158" s="166">
        <v>2154</v>
      </c>
      <c r="J158" s="181">
        <f t="shared" si="56"/>
        <v>-0.22657091561938958</v>
      </c>
      <c r="K158" s="165">
        <f t="shared" si="55"/>
        <v>-631</v>
      </c>
      <c r="L158" s="167">
        <f t="shared" si="54"/>
        <v>5.0441834406061449E-4</v>
      </c>
    </row>
    <row r="159" spans="1:12" x14ac:dyDescent="0.25">
      <c r="A159" s="1"/>
      <c r="B159" s="165" t="s">
        <v>130</v>
      </c>
      <c r="C159" s="166">
        <v>423</v>
      </c>
      <c r="D159" s="166">
        <v>437</v>
      </c>
      <c r="E159" s="166">
        <v>38</v>
      </c>
      <c r="F159" s="166">
        <v>324</v>
      </c>
      <c r="G159" s="166">
        <v>510</v>
      </c>
      <c r="H159" s="166">
        <v>368</v>
      </c>
      <c r="I159" s="166">
        <v>349</v>
      </c>
      <c r="J159" s="181">
        <f t="shared" si="56"/>
        <v>-5.1630434782608647E-2</v>
      </c>
      <c r="K159" s="165">
        <f t="shared" si="55"/>
        <v>-19</v>
      </c>
      <c r="L159" s="167">
        <f t="shared" si="54"/>
        <v>8.1727948968038277E-5</v>
      </c>
    </row>
    <row r="160" spans="1:12" x14ac:dyDescent="0.25">
      <c r="A160" s="164" t="s">
        <v>146</v>
      </c>
      <c r="B160" s="165" t="s">
        <v>133</v>
      </c>
      <c r="C160" s="166">
        <v>833</v>
      </c>
      <c r="D160" s="166">
        <v>575</v>
      </c>
      <c r="E160" s="166">
        <v>70</v>
      </c>
      <c r="F160" s="166">
        <v>522</v>
      </c>
      <c r="G160" s="166">
        <v>692</v>
      </c>
      <c r="H160" s="166">
        <v>614</v>
      </c>
      <c r="I160" s="166">
        <v>497</v>
      </c>
      <c r="J160" s="181">
        <f t="shared" si="56"/>
        <v>-0.19055374592833874</v>
      </c>
      <c r="K160" s="165">
        <f t="shared" si="55"/>
        <v>-117</v>
      </c>
      <c r="L160" s="167">
        <f t="shared" si="54"/>
        <v>1.1638621959058747E-4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11245</v>
      </c>
      <c r="D161" s="171">
        <f t="shared" ref="D161:I161" si="58">D153-SUM(D154:D160)</f>
        <v>4396</v>
      </c>
      <c r="E161" s="171">
        <f t="shared" si="58"/>
        <v>4903</v>
      </c>
      <c r="F161" s="171">
        <f t="shared" si="58"/>
        <v>7430</v>
      </c>
      <c r="G161" s="171">
        <f t="shared" si="58"/>
        <v>9750</v>
      </c>
      <c r="H161" s="171">
        <f t="shared" si="58"/>
        <v>13051</v>
      </c>
      <c r="I161" s="171">
        <f t="shared" si="58"/>
        <v>12649</v>
      </c>
      <c r="J161" s="182">
        <f t="shared" si="56"/>
        <v>-3.0802237376446273E-2</v>
      </c>
      <c r="K161" s="170">
        <f>I161-H161</f>
        <v>-402</v>
      </c>
      <c r="L161" s="172">
        <f t="shared" si="54"/>
        <v>2.9621112507069234E-3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5CE05-3BD5-482F-A608-B75477F52CB4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101E2-B133-4BFA-935D-EF90F061D855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1" t="s">
        <v>269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 t="shared" ref="C7" si="0">E7-1</f>
        <v>2020</v>
      </c>
      <c r="D7" s="306"/>
      <c r="E7" s="307">
        <f t="shared" ref="E7" si="1">G7-1</f>
        <v>2021</v>
      </c>
      <c r="F7" s="306"/>
      <c r="G7" s="307">
        <f t="shared" ref="G7" si="2">I7-1</f>
        <v>2022</v>
      </c>
      <c r="H7" s="306"/>
      <c r="I7" s="307">
        <f t="shared" ref="I7" si="3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46163</v>
      </c>
      <c r="D9" s="121">
        <v>-7.8546049742504676E-2</v>
      </c>
      <c r="E9" s="120">
        <v>9068</v>
      </c>
      <c r="F9" s="121">
        <f t="shared" ref="F9:L21" si="4">IFERROR(E9/C9-1,"-")</f>
        <v>-0.80356562615081339</v>
      </c>
      <c r="G9" s="120">
        <v>40065</v>
      </c>
      <c r="H9" s="121">
        <f t="shared" si="4"/>
        <v>3.4182840758711954</v>
      </c>
      <c r="I9" s="120">
        <v>59578</v>
      </c>
      <c r="J9" s="121">
        <f t="shared" si="4"/>
        <v>0.48703357044802198</v>
      </c>
      <c r="K9" s="120">
        <v>62651</v>
      </c>
      <c r="L9" s="121">
        <f t="shared" si="4"/>
        <v>5.1579442075934123E-2</v>
      </c>
      <c r="M9" s="120">
        <v>57077</v>
      </c>
      <c r="N9" s="121">
        <f>IFERROR(M9/K9-1,"-")</f>
        <v>-8.8969050773331615E-2</v>
      </c>
    </row>
    <row r="10" spans="1:15" x14ac:dyDescent="0.25">
      <c r="A10" s="1" t="s">
        <v>74</v>
      </c>
      <c r="B10" s="119" t="s">
        <v>75</v>
      </c>
      <c r="C10" s="120">
        <v>51846</v>
      </c>
      <c r="D10" s="121">
        <v>9.6411275826337128E-2</v>
      </c>
      <c r="E10" s="120">
        <v>15142</v>
      </c>
      <c r="F10" s="121">
        <f t="shared" si="4"/>
        <v>-0.70794275353932801</v>
      </c>
      <c r="G10" s="120">
        <v>41909</v>
      </c>
      <c r="H10" s="121">
        <f t="shared" si="4"/>
        <v>1.7677321357812708</v>
      </c>
      <c r="I10" s="120">
        <v>52194</v>
      </c>
      <c r="J10" s="121">
        <f t="shared" si="4"/>
        <v>0.24541267985396931</v>
      </c>
      <c r="K10" s="120">
        <v>55957</v>
      </c>
      <c r="L10" s="121">
        <f t="shared" si="4"/>
        <v>7.2096409548990215E-2</v>
      </c>
      <c r="M10" s="120">
        <v>52638</v>
      </c>
      <c r="N10" s="121">
        <f t="shared" ref="N10:N16" si="5">IFERROR(M10/K10-1,"-")</f>
        <v>-5.9313401361759888E-2</v>
      </c>
    </row>
    <row r="11" spans="1:15" x14ac:dyDescent="0.25">
      <c r="A11" s="1" t="s">
        <v>76</v>
      </c>
      <c r="B11" s="119" t="s">
        <v>77</v>
      </c>
      <c r="C11" s="120">
        <v>20252</v>
      </c>
      <c r="D11" s="121">
        <v>-0.59010686528497414</v>
      </c>
      <c r="E11" s="120">
        <v>22329</v>
      </c>
      <c r="F11" s="121">
        <f t="shared" si="4"/>
        <v>0.1025577720718942</v>
      </c>
      <c r="G11" s="120">
        <v>47103</v>
      </c>
      <c r="H11" s="121">
        <f t="shared" si="4"/>
        <v>1.1094988579873708</v>
      </c>
      <c r="I11" s="120">
        <v>58354</v>
      </c>
      <c r="J11" s="121">
        <f t="shared" si="4"/>
        <v>0.23885952062501326</v>
      </c>
      <c r="K11" s="120">
        <v>58643</v>
      </c>
      <c r="L11" s="121">
        <f t="shared" si="4"/>
        <v>4.9525311032663222E-3</v>
      </c>
      <c r="M11" s="120">
        <v>56752</v>
      </c>
      <c r="N11" s="121">
        <f t="shared" si="5"/>
        <v>-3.2245962860017352E-2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19557</v>
      </c>
      <c r="F12" s="121" t="str">
        <f t="shared" si="4"/>
        <v>-</v>
      </c>
      <c r="G12" s="120">
        <v>43531</v>
      </c>
      <c r="H12" s="121">
        <f t="shared" si="4"/>
        <v>1.2258526358848494</v>
      </c>
      <c r="I12" s="120">
        <v>42717</v>
      </c>
      <c r="J12" s="121">
        <f t="shared" si="4"/>
        <v>-1.8699317727596476E-2</v>
      </c>
      <c r="K12" s="120">
        <v>46133</v>
      </c>
      <c r="L12" s="121">
        <f t="shared" si="4"/>
        <v>7.9968162558232025E-2</v>
      </c>
      <c r="M12" s="120">
        <v>47123</v>
      </c>
      <c r="N12" s="121">
        <f t="shared" si="5"/>
        <v>2.1459692627836979E-2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24025</v>
      </c>
      <c r="F13" s="121" t="str">
        <f t="shared" si="4"/>
        <v>-</v>
      </c>
      <c r="G13" s="120">
        <v>44866</v>
      </c>
      <c r="H13" s="121">
        <f t="shared" si="4"/>
        <v>0.8674713839750261</v>
      </c>
      <c r="I13" s="120">
        <v>42611</v>
      </c>
      <c r="J13" s="121">
        <f t="shared" si="4"/>
        <v>-5.0260776534569618E-2</v>
      </c>
      <c r="K13" s="120">
        <v>38316</v>
      </c>
      <c r="L13" s="121">
        <f t="shared" si="4"/>
        <v>-0.10079556921921573</v>
      </c>
      <c r="M13" s="120">
        <v>45582</v>
      </c>
      <c r="N13" s="121">
        <f t="shared" si="5"/>
        <v>0.18963357344190412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26795</v>
      </c>
      <c r="F14" s="121" t="str">
        <f t="shared" si="4"/>
        <v>-</v>
      </c>
      <c r="G14" s="120">
        <v>40470</v>
      </c>
      <c r="H14" s="121">
        <f t="shared" si="4"/>
        <v>0.51035640977794361</v>
      </c>
      <c r="I14" s="120">
        <v>38639</v>
      </c>
      <c r="J14" s="121">
        <f t="shared" si="4"/>
        <v>-4.5243390165554787E-2</v>
      </c>
      <c r="K14" s="120">
        <v>40074</v>
      </c>
      <c r="L14" s="121">
        <f t="shared" si="4"/>
        <v>3.7138642304407554E-2</v>
      </c>
      <c r="M14" s="120">
        <v>42497</v>
      </c>
      <c r="N14" s="121">
        <f t="shared" si="5"/>
        <v>6.0463143185107482E-2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31224</v>
      </c>
      <c r="F15" s="121" t="str">
        <f t="shared" si="4"/>
        <v>-</v>
      </c>
      <c r="G15" s="120">
        <v>43286</v>
      </c>
      <c r="H15" s="121">
        <f t="shared" si="4"/>
        <v>0.38630540609787345</v>
      </c>
      <c r="I15" s="120">
        <v>40407</v>
      </c>
      <c r="J15" s="121">
        <f t="shared" si="4"/>
        <v>-6.651111213787364E-2</v>
      </c>
      <c r="K15" s="120">
        <v>45242</v>
      </c>
      <c r="L15" s="121">
        <f t="shared" si="4"/>
        <v>0.11965748508921714</v>
      </c>
      <c r="M15" s="120">
        <v>49837</v>
      </c>
      <c r="N15" s="121">
        <f t="shared" si="5"/>
        <v>0.10156491755448482</v>
      </c>
    </row>
    <row r="16" spans="1:15" x14ac:dyDescent="0.25">
      <c r="A16" s="1" t="s">
        <v>86</v>
      </c>
      <c r="B16" s="119" t="s">
        <v>87</v>
      </c>
      <c r="C16" s="120">
        <v>15225</v>
      </c>
      <c r="D16" s="121">
        <v>-0.60673141499199257</v>
      </c>
      <c r="E16" s="120">
        <v>36151</v>
      </c>
      <c r="F16" s="121">
        <f t="shared" si="4"/>
        <v>1.3744499178981937</v>
      </c>
      <c r="G16" s="120">
        <v>41695</v>
      </c>
      <c r="H16" s="121">
        <f t="shared" si="4"/>
        <v>0.15335675361677414</v>
      </c>
      <c r="I16" s="120">
        <v>43373</v>
      </c>
      <c r="J16" s="121">
        <f t="shared" si="4"/>
        <v>4.0244633649118677E-2</v>
      </c>
      <c r="K16" s="120">
        <v>42595</v>
      </c>
      <c r="L16" s="121">
        <f t="shared" si="4"/>
        <v>-1.7937426509579746E-2</v>
      </c>
      <c r="M16" s="120">
        <v>49206</v>
      </c>
      <c r="N16" s="121">
        <f t="shared" si="5"/>
        <v>0.15520601009508161</v>
      </c>
    </row>
    <row r="17" spans="1:15" x14ac:dyDescent="0.25">
      <c r="A17" s="1" t="s">
        <v>88</v>
      </c>
      <c r="B17" s="119" t="s">
        <v>89</v>
      </c>
      <c r="C17" s="120">
        <v>14501</v>
      </c>
      <c r="D17" s="121">
        <v>-0.602396424556497</v>
      </c>
      <c r="E17" s="120">
        <v>36202</v>
      </c>
      <c r="F17" s="121">
        <f t="shared" si="4"/>
        <v>1.4965174815529965</v>
      </c>
      <c r="G17" s="120">
        <v>42224</v>
      </c>
      <c r="H17" s="121">
        <f t="shared" si="4"/>
        <v>0.16634440086183089</v>
      </c>
      <c r="I17" s="120">
        <v>40151</v>
      </c>
      <c r="J17" s="121">
        <f t="shared" si="4"/>
        <v>-4.9095301250473677E-2</v>
      </c>
      <c r="K17" s="120">
        <v>43154</v>
      </c>
      <c r="L17" s="121">
        <f t="shared" si="4"/>
        <v>7.479265771711785E-2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17308</v>
      </c>
      <c r="D18" s="121">
        <v>-0.56855120151560468</v>
      </c>
      <c r="E18" s="120">
        <v>42785</v>
      </c>
      <c r="F18" s="121">
        <f t="shared" si="4"/>
        <v>1.471978275941761</v>
      </c>
      <c r="G18" s="120">
        <v>48246</v>
      </c>
      <c r="H18" s="121">
        <f t="shared" si="4"/>
        <v>0.12763819095477391</v>
      </c>
      <c r="I18" s="120">
        <v>49321</v>
      </c>
      <c r="J18" s="121">
        <f t="shared" si="4"/>
        <v>2.2281639928698693E-2</v>
      </c>
      <c r="K18" s="120">
        <v>43124</v>
      </c>
      <c r="L18" s="121">
        <f t="shared" si="4"/>
        <v>-0.1256462764339733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14807</v>
      </c>
      <c r="D19" s="121">
        <v>-0.68922889644461227</v>
      </c>
      <c r="E19" s="120">
        <v>49146</v>
      </c>
      <c r="F19" s="121">
        <f t="shared" si="4"/>
        <v>2.319105828324441</v>
      </c>
      <c r="G19" s="120">
        <v>56046</v>
      </c>
      <c r="H19" s="121">
        <f t="shared" si="4"/>
        <v>0.14039799780246609</v>
      </c>
      <c r="I19" s="120">
        <v>55991</v>
      </c>
      <c r="J19" s="121">
        <f t="shared" si="4"/>
        <v>-9.8133675909073403E-4</v>
      </c>
      <c r="K19" s="120">
        <v>53169</v>
      </c>
      <c r="L19" s="121">
        <f t="shared" si="4"/>
        <v>-5.0400957296708349E-2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13546</v>
      </c>
      <c r="D20" s="121">
        <v>-0.72325168038899212</v>
      </c>
      <c r="E20" s="120">
        <v>46745</v>
      </c>
      <c r="F20" s="121">
        <f t="shared" si="4"/>
        <v>2.4508341945961907</v>
      </c>
      <c r="G20" s="120">
        <v>54058</v>
      </c>
      <c r="H20" s="121">
        <f t="shared" si="4"/>
        <v>0.15644453952294368</v>
      </c>
      <c r="I20" s="120">
        <v>53126</v>
      </c>
      <c r="J20" s="121">
        <f t="shared" si="4"/>
        <v>-1.7240741425875949E-2</v>
      </c>
      <c r="K20" s="120">
        <v>55215</v>
      </c>
      <c r="L20" s="121">
        <f t="shared" si="4"/>
        <v>3.9321612769642078E-2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216673</v>
      </c>
      <c r="D21" s="124">
        <v>-0.56961248378645191</v>
      </c>
      <c r="E21" s="123">
        <v>359169</v>
      </c>
      <c r="F21" s="124">
        <f t="shared" si="4"/>
        <v>0.65765462240334505</v>
      </c>
      <c r="G21" s="123">
        <v>543499</v>
      </c>
      <c r="H21" s="124">
        <f t="shared" si="4"/>
        <v>0.51321244316742254</v>
      </c>
      <c r="I21" s="123">
        <v>576462</v>
      </c>
      <c r="J21" s="124">
        <f t="shared" si="4"/>
        <v>6.0649605611049928E-2</v>
      </c>
      <c r="K21" s="123">
        <v>584273</v>
      </c>
      <c r="L21" s="124">
        <f t="shared" si="4"/>
        <v>1.3549895743344642E-2</v>
      </c>
      <c r="M21" s="123">
        <v>400712</v>
      </c>
      <c r="N21" s="124">
        <v>2.8492522028382261E-2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1" t="s">
        <v>270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$C$7</f>
        <v>2020</v>
      </c>
      <c r="D29" s="306"/>
      <c r="E29" s="307">
        <f>$E$7</f>
        <v>2021</v>
      </c>
      <c r="F29" s="306"/>
      <c r="G29" s="307">
        <f>$G$7</f>
        <v>2022</v>
      </c>
      <c r="H29" s="306"/>
      <c r="I29" s="307">
        <f>$I$7</f>
        <v>2023</v>
      </c>
      <c r="J29" s="306"/>
      <c r="K29" s="307">
        <f>$K$7</f>
        <v>2024</v>
      </c>
      <c r="L29" s="306"/>
      <c r="M29" s="307">
        <f>$M$7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248</v>
      </c>
      <c r="G30" s="118" t="s">
        <v>71</v>
      </c>
      <c r="H30" s="117" t="s">
        <v>248</v>
      </c>
      <c r="I30" s="118" t="s">
        <v>71</v>
      </c>
      <c r="J30" s="117" t="s">
        <v>248</v>
      </c>
      <c r="K30" s="118" t="s">
        <v>71</v>
      </c>
      <c r="L30" s="117" t="s">
        <v>248</v>
      </c>
      <c r="M30" s="118" t="s">
        <v>71</v>
      </c>
      <c r="N30" s="117" t="s">
        <v>271</v>
      </c>
    </row>
    <row r="31" spans="1:15" x14ac:dyDescent="0.25">
      <c r="B31" s="119" t="s">
        <v>73</v>
      </c>
      <c r="C31" s="120">
        <v>18094</v>
      </c>
      <c r="D31" s="121">
        <v>-2.9083494312084124E-2</v>
      </c>
      <c r="E31" s="120">
        <v>4627</v>
      </c>
      <c r="F31" s="121">
        <f t="shared" ref="F31:L43" si="6">IFERROR(E31/C31-1,"-")</f>
        <v>-0.74427987178070076</v>
      </c>
      <c r="G31" s="120">
        <v>15015</v>
      </c>
      <c r="H31" s="121">
        <f t="shared" si="6"/>
        <v>2.2450832072617248</v>
      </c>
      <c r="I31" s="120">
        <v>21636</v>
      </c>
      <c r="J31" s="121">
        <f t="shared" si="6"/>
        <v>0.44095904095904093</v>
      </c>
      <c r="K31" s="120">
        <v>25181</v>
      </c>
      <c r="L31" s="121">
        <f t="shared" si="6"/>
        <v>0.16384729155111843</v>
      </c>
      <c r="M31" s="120">
        <v>23120</v>
      </c>
      <c r="N31" s="121">
        <f t="shared" ref="N31:N38" si="7">IFERROR(M31/K31-1,"-")</f>
        <v>-8.1847424645566047E-2</v>
      </c>
    </row>
    <row r="32" spans="1:15" x14ac:dyDescent="0.25">
      <c r="B32" s="119" t="s">
        <v>75</v>
      </c>
      <c r="C32" s="120">
        <v>23371</v>
      </c>
      <c r="D32" s="121">
        <v>0.24825081450622233</v>
      </c>
      <c r="E32" s="120">
        <v>9380</v>
      </c>
      <c r="F32" s="121">
        <f t="shared" si="6"/>
        <v>-0.59864789696632581</v>
      </c>
      <c r="G32" s="120">
        <v>18026</v>
      </c>
      <c r="H32" s="121">
        <f t="shared" si="6"/>
        <v>0.92174840085287846</v>
      </c>
      <c r="I32" s="120">
        <v>23651</v>
      </c>
      <c r="J32" s="121">
        <f t="shared" si="6"/>
        <v>0.31204926217685558</v>
      </c>
      <c r="K32" s="120">
        <v>24442</v>
      </c>
      <c r="L32" s="121">
        <f t="shared" si="6"/>
        <v>3.3444674643778205E-2</v>
      </c>
      <c r="M32" s="120">
        <v>23832</v>
      </c>
      <c r="N32" s="121">
        <f t="shared" si="7"/>
        <v>-2.4957041158661375E-2</v>
      </c>
    </row>
    <row r="33" spans="2:15" x14ac:dyDescent="0.25">
      <c r="B33" s="119" t="s">
        <v>77</v>
      </c>
      <c r="C33" s="120">
        <v>9500</v>
      </c>
      <c r="D33" s="121">
        <v>-0.5267038660821044</v>
      </c>
      <c r="E33" s="120">
        <v>12289</v>
      </c>
      <c r="F33" s="121">
        <f t="shared" si="6"/>
        <v>0.29357894736842116</v>
      </c>
      <c r="G33" s="120">
        <v>22226</v>
      </c>
      <c r="H33" s="121">
        <f t="shared" si="6"/>
        <v>0.80860932541297093</v>
      </c>
      <c r="I33" s="120">
        <v>30146</v>
      </c>
      <c r="J33" s="121">
        <f t="shared" si="6"/>
        <v>0.35633942229820925</v>
      </c>
      <c r="K33" s="120">
        <v>25658</v>
      </c>
      <c r="L33" s="121">
        <f t="shared" si="6"/>
        <v>-0.14887547269952894</v>
      </c>
      <c r="M33" s="120">
        <v>30942</v>
      </c>
      <c r="N33" s="121">
        <f t="shared" si="7"/>
        <v>0.20593966793982377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11550</v>
      </c>
      <c r="F34" s="121" t="str">
        <f t="shared" si="6"/>
        <v>-</v>
      </c>
      <c r="G34" s="120">
        <v>22061</v>
      </c>
      <c r="H34" s="121">
        <f t="shared" si="6"/>
        <v>0.91004329004328999</v>
      </c>
      <c r="I34" s="120">
        <v>25115</v>
      </c>
      <c r="J34" s="121">
        <f t="shared" si="6"/>
        <v>0.13843434114500708</v>
      </c>
      <c r="K34" s="120">
        <v>22776</v>
      </c>
      <c r="L34" s="121">
        <f t="shared" si="6"/>
        <v>-9.3131594664543127E-2</v>
      </c>
      <c r="M34" s="120">
        <v>26836</v>
      </c>
      <c r="N34" s="121">
        <f t="shared" si="7"/>
        <v>0.17825781524411655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15346</v>
      </c>
      <c r="F35" s="121" t="str">
        <f t="shared" si="6"/>
        <v>-</v>
      </c>
      <c r="G35" s="120">
        <v>26282</v>
      </c>
      <c r="H35" s="121">
        <f t="shared" si="6"/>
        <v>0.71262869803206041</v>
      </c>
      <c r="I35" s="120">
        <v>28209</v>
      </c>
      <c r="J35" s="121">
        <f t="shared" si="6"/>
        <v>7.3320143063693832E-2</v>
      </c>
      <c r="K35" s="120">
        <v>24741</v>
      </c>
      <c r="L35" s="121">
        <f t="shared" si="6"/>
        <v>-0.12293948739763905</v>
      </c>
      <c r="M35" s="120">
        <v>30811</v>
      </c>
      <c r="N35" s="121">
        <f t="shared" si="7"/>
        <v>0.24534174043086376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18447</v>
      </c>
      <c r="F36" s="121" t="str">
        <f t="shared" si="6"/>
        <v>-</v>
      </c>
      <c r="G36" s="120">
        <v>24304</v>
      </c>
      <c r="H36" s="121">
        <f t="shared" si="6"/>
        <v>0.31750420122513145</v>
      </c>
      <c r="I36" s="120">
        <v>25871</v>
      </c>
      <c r="J36" s="121">
        <f t="shared" si="6"/>
        <v>6.4474983541803921E-2</v>
      </c>
      <c r="K36" s="120">
        <v>28215</v>
      </c>
      <c r="L36" s="121">
        <f t="shared" si="6"/>
        <v>9.0603378300027071E-2</v>
      </c>
      <c r="M36" s="120">
        <v>31150</v>
      </c>
      <c r="N36" s="121">
        <f t="shared" si="7"/>
        <v>0.10402268297005146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20547</v>
      </c>
      <c r="F37" s="121" t="str">
        <f t="shared" si="6"/>
        <v>-</v>
      </c>
      <c r="G37" s="120">
        <v>25584</v>
      </c>
      <c r="H37" s="121">
        <f t="shared" si="6"/>
        <v>0.24514527668272734</v>
      </c>
      <c r="I37" s="120">
        <v>25078</v>
      </c>
      <c r="J37" s="121">
        <f t="shared" si="6"/>
        <v>-1.9777986241400924E-2</v>
      </c>
      <c r="K37" s="120">
        <v>30089</v>
      </c>
      <c r="L37" s="121">
        <f t="shared" si="6"/>
        <v>0.19981657229444139</v>
      </c>
      <c r="M37" s="120">
        <v>32508</v>
      </c>
      <c r="N37" s="121">
        <f t="shared" si="7"/>
        <v>8.0394828674930974E-2</v>
      </c>
    </row>
    <row r="38" spans="2:15" x14ac:dyDescent="0.25">
      <c r="B38" s="119" t="s">
        <v>87</v>
      </c>
      <c r="C38" s="120">
        <v>9653</v>
      </c>
      <c r="D38" s="121">
        <v>-0.51242549752500255</v>
      </c>
      <c r="E38" s="120">
        <v>22058</v>
      </c>
      <c r="F38" s="121">
        <f t="shared" si="6"/>
        <v>1.2850927172899618</v>
      </c>
      <c r="G38" s="120">
        <v>20956</v>
      </c>
      <c r="H38" s="121">
        <f t="shared" si="6"/>
        <v>-4.9959198476743127E-2</v>
      </c>
      <c r="I38" s="120">
        <v>22168</v>
      </c>
      <c r="J38" s="121">
        <f t="shared" si="6"/>
        <v>5.7835464783355661E-2</v>
      </c>
      <c r="K38" s="120">
        <v>21698</v>
      </c>
      <c r="L38" s="121">
        <f t="shared" si="6"/>
        <v>-2.1201732226633019E-2</v>
      </c>
      <c r="M38" s="120">
        <v>27336</v>
      </c>
      <c r="N38" s="121">
        <f t="shared" si="7"/>
        <v>0.25983961655452115</v>
      </c>
    </row>
    <row r="39" spans="2:15" x14ac:dyDescent="0.25">
      <c r="B39" s="119" t="s">
        <v>89</v>
      </c>
      <c r="C39" s="120">
        <v>9944</v>
      </c>
      <c r="D39" s="121">
        <v>-0.45130497158307126</v>
      </c>
      <c r="E39" s="120">
        <v>22567</v>
      </c>
      <c r="F39" s="121">
        <f t="shared" si="6"/>
        <v>1.2694086886564762</v>
      </c>
      <c r="G39" s="120">
        <v>24548</v>
      </c>
      <c r="H39" s="121">
        <f t="shared" si="6"/>
        <v>8.7783046040678769E-2</v>
      </c>
      <c r="I39" s="120">
        <v>23087</v>
      </c>
      <c r="J39" s="121">
        <f t="shared" si="6"/>
        <v>-5.9516050187387926E-2</v>
      </c>
      <c r="K39" s="120">
        <v>27092</v>
      </c>
      <c r="L39" s="121">
        <f t="shared" si="6"/>
        <v>0.17347424957768443</v>
      </c>
      <c r="M39" s="120"/>
      <c r="N39" s="121"/>
    </row>
    <row r="40" spans="2:15" x14ac:dyDescent="0.25">
      <c r="B40" s="119" t="s">
        <v>91</v>
      </c>
      <c r="C40" s="120">
        <v>12162</v>
      </c>
      <c r="D40" s="121">
        <v>-0.40147637795275593</v>
      </c>
      <c r="E40" s="120">
        <v>24014</v>
      </c>
      <c r="F40" s="121">
        <f t="shared" si="6"/>
        <v>0.97451077125472785</v>
      </c>
      <c r="G40" s="120">
        <v>26214</v>
      </c>
      <c r="H40" s="121">
        <f t="shared" si="6"/>
        <v>9.1613225618389249E-2</v>
      </c>
      <c r="I40" s="120">
        <v>28464</v>
      </c>
      <c r="J40" s="121">
        <f t="shared" si="6"/>
        <v>8.583199816891729E-2</v>
      </c>
      <c r="K40" s="120">
        <v>24346</v>
      </c>
      <c r="L40" s="121">
        <f t="shared" si="6"/>
        <v>-0.14467397414277683</v>
      </c>
      <c r="M40" s="120"/>
      <c r="N40" s="121"/>
    </row>
    <row r="41" spans="2:15" x14ac:dyDescent="0.25">
      <c r="B41" s="119" t="s">
        <v>93</v>
      </c>
      <c r="C41" s="120">
        <v>9442</v>
      </c>
      <c r="D41" s="121">
        <v>-0.57268283852280955</v>
      </c>
      <c r="E41" s="120">
        <v>24464</v>
      </c>
      <c r="F41" s="121">
        <f t="shared" si="6"/>
        <v>1.5909764880321964</v>
      </c>
      <c r="G41" s="120">
        <v>25866</v>
      </c>
      <c r="H41" s="121">
        <f t="shared" si="6"/>
        <v>5.7308698495748933E-2</v>
      </c>
      <c r="I41" s="120">
        <v>26745</v>
      </c>
      <c r="J41" s="121">
        <f t="shared" si="6"/>
        <v>3.3982834609139312E-2</v>
      </c>
      <c r="K41" s="120">
        <v>29114</v>
      </c>
      <c r="L41" s="121">
        <f t="shared" si="6"/>
        <v>8.8577304169003446E-2</v>
      </c>
      <c r="M41" s="120"/>
      <c r="N41" s="121"/>
    </row>
    <row r="42" spans="2:15" x14ac:dyDescent="0.25">
      <c r="B42" s="119" t="s">
        <v>95</v>
      </c>
      <c r="C42" s="120">
        <v>7829</v>
      </c>
      <c r="D42" s="121">
        <v>-0.61874847820793766</v>
      </c>
      <c r="E42" s="120">
        <v>21342</v>
      </c>
      <c r="F42" s="121">
        <f t="shared" si="6"/>
        <v>1.7260186486141271</v>
      </c>
      <c r="G42" s="120">
        <v>20862</v>
      </c>
      <c r="H42" s="121">
        <f t="shared" si="6"/>
        <v>-2.2490863086870982E-2</v>
      </c>
      <c r="I42" s="120">
        <v>22180</v>
      </c>
      <c r="J42" s="121">
        <f t="shared" si="6"/>
        <v>6.3177068353944987E-2</v>
      </c>
      <c r="K42" s="120">
        <v>25047</v>
      </c>
      <c r="L42" s="121">
        <f t="shared" si="6"/>
        <v>0.12926059513074839</v>
      </c>
      <c r="M42" s="120"/>
      <c r="N42" s="121"/>
    </row>
    <row r="43" spans="2:15" ht="15.75" x14ac:dyDescent="0.25">
      <c r="B43" s="122" t="s">
        <v>32</v>
      </c>
      <c r="C43" s="123">
        <v>116562</v>
      </c>
      <c r="D43" s="124">
        <v>-0.50485115204241149</v>
      </c>
      <c r="E43" s="123">
        <v>206631</v>
      </c>
      <c r="F43" s="124">
        <f t="shared" si="6"/>
        <v>0.77271323415864512</v>
      </c>
      <c r="G43" s="123">
        <v>271944</v>
      </c>
      <c r="H43" s="124">
        <f t="shared" si="6"/>
        <v>0.31608519534822954</v>
      </c>
      <c r="I43" s="123">
        <v>302350</v>
      </c>
      <c r="J43" s="124">
        <f t="shared" si="6"/>
        <v>0.11180978436736977</v>
      </c>
      <c r="K43" s="123">
        <v>308399</v>
      </c>
      <c r="L43" s="124">
        <f t="shared" si="6"/>
        <v>2.0006614850339055E-2</v>
      </c>
      <c r="M43" s="123">
        <v>226535</v>
      </c>
      <c r="N43" s="124">
        <v>0.11703648915187381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1" t="s">
        <v>272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$C$7</f>
        <v>2020</v>
      </c>
      <c r="D51" s="306"/>
      <c r="E51" s="307">
        <f>$E$7</f>
        <v>2021</v>
      </c>
      <c r="F51" s="306"/>
      <c r="G51" s="307">
        <f>$G$7</f>
        <v>2022</v>
      </c>
      <c r="H51" s="306"/>
      <c r="I51" s="307">
        <f>$I$7</f>
        <v>2023</v>
      </c>
      <c r="J51" s="306"/>
      <c r="K51" s="307">
        <f>$K$7</f>
        <v>2024</v>
      </c>
      <c r="L51" s="306"/>
      <c r="M51" s="307">
        <f>$M$7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248</v>
      </c>
      <c r="G52" s="118" t="s">
        <v>71</v>
      </c>
      <c r="H52" s="117" t="s">
        <v>248</v>
      </c>
      <c r="I52" s="118" t="s">
        <v>71</v>
      </c>
      <c r="J52" s="117" t="s">
        <v>248</v>
      </c>
      <c r="K52" s="118" t="s">
        <v>71</v>
      </c>
      <c r="L52" s="117" t="s">
        <v>248</v>
      </c>
      <c r="M52" s="118" t="s">
        <v>71</v>
      </c>
      <c r="N52" s="117" t="s">
        <v>271</v>
      </c>
    </row>
    <row r="53" spans="1:15" x14ac:dyDescent="0.25">
      <c r="A53" s="1">
        <v>1</v>
      </c>
      <c r="B53" s="119" t="s">
        <v>73</v>
      </c>
      <c r="C53" s="120">
        <v>9493</v>
      </c>
      <c r="D53" s="121">
        <v>-8.3952523400559698E-2</v>
      </c>
      <c r="E53" s="120">
        <v>2921</v>
      </c>
      <c r="F53" s="121">
        <f>IFERROR(E53/C53-1,"-")</f>
        <v>-0.69229958917096801</v>
      </c>
      <c r="G53" s="120">
        <v>9522</v>
      </c>
      <c r="H53" s="121">
        <f>IFERROR(G53/E53-1,"-")</f>
        <v>2.2598425196850394</v>
      </c>
      <c r="I53" s="120">
        <v>11784</v>
      </c>
      <c r="J53" s="121">
        <f>IFERROR(I53/G53-1,"-")</f>
        <v>0.23755513547574036</v>
      </c>
      <c r="K53" s="120">
        <v>14922</v>
      </c>
      <c r="L53" s="121">
        <f>IFERROR(K53/I53-1,"-")</f>
        <v>0.2662932790224033</v>
      </c>
      <c r="M53" s="120">
        <v>14862</v>
      </c>
      <c r="N53" s="121">
        <f t="shared" ref="N53:N60" si="8">IFERROR(M53/K53-1,"-")</f>
        <v>-4.0209087253719744E-3</v>
      </c>
    </row>
    <row r="54" spans="1:15" x14ac:dyDescent="0.25">
      <c r="A54" s="1">
        <v>2</v>
      </c>
      <c r="B54" s="119" t="s">
        <v>75</v>
      </c>
      <c r="C54" s="120">
        <v>12705</v>
      </c>
      <c r="D54" s="121">
        <v>0.15437034344902778</v>
      </c>
      <c r="E54" s="120">
        <v>5092</v>
      </c>
      <c r="F54" s="121">
        <f t="shared" ref="F54:L65" si="9">IFERROR(E54/C54-1,"-")</f>
        <v>-0.59921290830381735</v>
      </c>
      <c r="G54" s="120">
        <v>10749</v>
      </c>
      <c r="H54" s="121">
        <f t="shared" si="9"/>
        <v>1.1109583660644149</v>
      </c>
      <c r="I54" s="120">
        <v>13893</v>
      </c>
      <c r="J54" s="121">
        <f t="shared" si="9"/>
        <v>0.2924923248674296</v>
      </c>
      <c r="K54" s="120">
        <v>15680</v>
      </c>
      <c r="L54" s="121">
        <f t="shared" si="9"/>
        <v>0.12862592672568929</v>
      </c>
      <c r="M54" s="120">
        <v>14169</v>
      </c>
      <c r="N54" s="121">
        <f t="shared" si="8"/>
        <v>-9.636479591836733E-2</v>
      </c>
    </row>
    <row r="55" spans="1:15" x14ac:dyDescent="0.25">
      <c r="A55" s="1">
        <v>3</v>
      </c>
      <c r="B55" s="119" t="s">
        <v>77</v>
      </c>
      <c r="C55" s="120">
        <v>5294</v>
      </c>
      <c r="D55" s="121">
        <v>-0.56055449489499454</v>
      </c>
      <c r="E55" s="120">
        <v>5922</v>
      </c>
      <c r="F55" s="121">
        <f t="shared" si="9"/>
        <v>0.11862485833018521</v>
      </c>
      <c r="G55" s="120">
        <v>12631</v>
      </c>
      <c r="H55" s="121">
        <f t="shared" si="9"/>
        <v>1.1328942924687606</v>
      </c>
      <c r="I55" s="120">
        <v>18087</v>
      </c>
      <c r="J55" s="121">
        <f t="shared" si="9"/>
        <v>0.43195313118517942</v>
      </c>
      <c r="K55" s="120">
        <v>14870</v>
      </c>
      <c r="L55" s="121">
        <f t="shared" si="9"/>
        <v>-0.17786255321501632</v>
      </c>
      <c r="M55" s="120">
        <v>17196</v>
      </c>
      <c r="N55" s="121">
        <f t="shared" si="8"/>
        <v>0.15642232683254886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6402</v>
      </c>
      <c r="F56" s="121" t="str">
        <f t="shared" si="9"/>
        <v>-</v>
      </c>
      <c r="G56" s="120">
        <v>10238</v>
      </c>
      <c r="H56" s="121">
        <f t="shared" si="9"/>
        <v>0.59918775382692901</v>
      </c>
      <c r="I56" s="120">
        <v>14354</v>
      </c>
      <c r="J56" s="121">
        <f t="shared" si="9"/>
        <v>0.40203164680601677</v>
      </c>
      <c r="K56" s="120">
        <v>13713</v>
      </c>
      <c r="L56" s="121">
        <f t="shared" si="9"/>
        <v>-4.4656541730528021E-2</v>
      </c>
      <c r="M56" s="120">
        <v>14757</v>
      </c>
      <c r="N56" s="121">
        <f t="shared" si="8"/>
        <v>7.613213738788005E-2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7617</v>
      </c>
      <c r="F57" s="121" t="str">
        <f t="shared" si="9"/>
        <v>-</v>
      </c>
      <c r="G57" s="120">
        <v>14454</v>
      </c>
      <c r="H57" s="121">
        <f t="shared" si="9"/>
        <v>0.89759747932256784</v>
      </c>
      <c r="I57" s="120">
        <v>16688</v>
      </c>
      <c r="J57" s="121">
        <f t="shared" si="9"/>
        <v>0.15455929154559289</v>
      </c>
      <c r="K57" s="120">
        <v>14967</v>
      </c>
      <c r="L57" s="121">
        <f t="shared" si="9"/>
        <v>-0.10312799616490886</v>
      </c>
      <c r="M57" s="120">
        <v>15736</v>
      </c>
      <c r="N57" s="121">
        <f t="shared" si="8"/>
        <v>5.13797020110911E-2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8838</v>
      </c>
      <c r="F58" s="121" t="str">
        <f t="shared" si="9"/>
        <v>-</v>
      </c>
      <c r="G58" s="120">
        <v>12044</v>
      </c>
      <c r="H58" s="121">
        <f t="shared" si="9"/>
        <v>0.36275175379045033</v>
      </c>
      <c r="I58" s="120">
        <v>14668</v>
      </c>
      <c r="J58" s="121">
        <f t="shared" si="9"/>
        <v>0.21786781800066413</v>
      </c>
      <c r="K58" s="120">
        <v>15572</v>
      </c>
      <c r="L58" s="121">
        <f t="shared" si="9"/>
        <v>6.1630760839923582E-2</v>
      </c>
      <c r="M58" s="120">
        <v>15923</v>
      </c>
      <c r="N58" s="121">
        <f t="shared" si="8"/>
        <v>2.2540457230927347E-2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11856</v>
      </c>
      <c r="F59" s="121" t="str">
        <f t="shared" si="9"/>
        <v>-</v>
      </c>
      <c r="G59" s="120">
        <v>12331</v>
      </c>
      <c r="H59" s="121">
        <f t="shared" si="9"/>
        <v>4.0064102564102644E-2</v>
      </c>
      <c r="I59" s="120">
        <v>16466</v>
      </c>
      <c r="J59" s="121">
        <f t="shared" si="9"/>
        <v>0.3353337117833104</v>
      </c>
      <c r="K59" s="120">
        <v>13056</v>
      </c>
      <c r="L59" s="121">
        <f t="shared" si="9"/>
        <v>-0.20709340459127901</v>
      </c>
      <c r="M59" s="120">
        <v>14081</v>
      </c>
      <c r="N59" s="121">
        <f t="shared" si="8"/>
        <v>7.8507965686274606E-2</v>
      </c>
    </row>
    <row r="60" spans="1:15" x14ac:dyDescent="0.25">
      <c r="A60" s="1">
        <v>8</v>
      </c>
      <c r="B60" s="119" t="s">
        <v>87</v>
      </c>
      <c r="C60" s="120">
        <v>7712</v>
      </c>
      <c r="D60" s="121">
        <v>-0.10895436164067018</v>
      </c>
      <c r="E60" s="120">
        <v>12416</v>
      </c>
      <c r="F60" s="121">
        <f t="shared" si="9"/>
        <v>0.60995850622406644</v>
      </c>
      <c r="G60" s="120">
        <v>9178</v>
      </c>
      <c r="H60" s="121">
        <f t="shared" si="9"/>
        <v>-0.26079252577319589</v>
      </c>
      <c r="I60" s="120">
        <v>13548</v>
      </c>
      <c r="J60" s="121">
        <f t="shared" si="9"/>
        <v>0.47613859228590116</v>
      </c>
      <c r="K60" s="120">
        <v>9705</v>
      </c>
      <c r="L60" s="121">
        <f t="shared" si="9"/>
        <v>-0.28365810451727191</v>
      </c>
      <c r="M60" s="120">
        <v>13064</v>
      </c>
      <c r="N60" s="121">
        <f t="shared" si="8"/>
        <v>0.34611025244719218</v>
      </c>
    </row>
    <row r="61" spans="1:15" x14ac:dyDescent="0.25">
      <c r="A61" s="1">
        <v>9</v>
      </c>
      <c r="B61" s="119" t="s">
        <v>89</v>
      </c>
      <c r="C61" s="120">
        <v>7090</v>
      </c>
      <c r="D61" s="121">
        <v>-0.28549833719641238</v>
      </c>
      <c r="E61" s="120">
        <v>12801</v>
      </c>
      <c r="F61" s="121">
        <f t="shared" si="9"/>
        <v>0.80550070521861783</v>
      </c>
      <c r="G61" s="120">
        <v>13050</v>
      </c>
      <c r="H61" s="121">
        <f t="shared" si="9"/>
        <v>1.9451605343332456E-2</v>
      </c>
      <c r="I61" s="120">
        <v>15730</v>
      </c>
      <c r="J61" s="121">
        <f t="shared" si="9"/>
        <v>0.20536398467432959</v>
      </c>
      <c r="K61" s="120">
        <v>13601</v>
      </c>
      <c r="L61" s="121">
        <f t="shared" si="9"/>
        <v>-0.13534647171010805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7680</v>
      </c>
      <c r="D62" s="121">
        <v>-0.25825767819200307</v>
      </c>
      <c r="E62" s="120">
        <v>12385</v>
      </c>
      <c r="F62" s="121">
        <f t="shared" si="9"/>
        <v>0.61263020833333326</v>
      </c>
      <c r="G62" s="120">
        <v>14337</v>
      </c>
      <c r="H62" s="121">
        <f t="shared" si="9"/>
        <v>0.157610012111425</v>
      </c>
      <c r="I62" s="120">
        <v>16623</v>
      </c>
      <c r="J62" s="121">
        <f t="shared" si="9"/>
        <v>0.15944758317639685</v>
      </c>
      <c r="K62" s="120">
        <v>16019</v>
      </c>
      <c r="L62" s="121">
        <f t="shared" si="9"/>
        <v>-3.6335198219334619E-2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5836</v>
      </c>
      <c r="D63" s="121">
        <v>-0.53971133370139601</v>
      </c>
      <c r="E63" s="120">
        <v>13540</v>
      </c>
      <c r="F63" s="121">
        <f t="shared" si="9"/>
        <v>1.3200822481151473</v>
      </c>
      <c r="G63" s="120">
        <v>14216</v>
      </c>
      <c r="H63" s="121">
        <f t="shared" si="9"/>
        <v>4.9926144756277768E-2</v>
      </c>
      <c r="I63" s="120">
        <v>17852</v>
      </c>
      <c r="J63" s="121">
        <f t="shared" si="9"/>
        <v>0.25576814856499719</v>
      </c>
      <c r="K63" s="120">
        <v>19160</v>
      </c>
      <c r="L63" s="121">
        <f t="shared" si="9"/>
        <v>7.3269101501232337E-2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4463</v>
      </c>
      <c r="D64" s="121">
        <v>-0.54403351042092352</v>
      </c>
      <c r="E64" s="120">
        <v>10372</v>
      </c>
      <c r="F64" s="121">
        <f t="shared" si="9"/>
        <v>1.3239973112256331</v>
      </c>
      <c r="G64" s="120">
        <v>10635</v>
      </c>
      <c r="H64" s="121">
        <f t="shared" si="9"/>
        <v>2.5356729656768273E-2</v>
      </c>
      <c r="I64" s="120">
        <v>11703</v>
      </c>
      <c r="J64" s="121">
        <f t="shared" si="9"/>
        <v>0.10042313117066293</v>
      </c>
      <c r="K64" s="120">
        <v>13225</v>
      </c>
      <c r="L64" s="121">
        <f t="shared" si="9"/>
        <v>0.13005212338716565</v>
      </c>
      <c r="M64" s="120"/>
      <c r="N64" s="121"/>
    </row>
    <row r="65" spans="1:15" ht="15.75" x14ac:dyDescent="0.25">
      <c r="B65" s="122" t="s">
        <v>32</v>
      </c>
      <c r="C65" s="123">
        <v>71188</v>
      </c>
      <c r="D65" s="124">
        <v>-0.42911216789497741</v>
      </c>
      <c r="E65" s="123">
        <v>110162</v>
      </c>
      <c r="F65" s="124">
        <f t="shared" si="9"/>
        <v>0.54747991234477711</v>
      </c>
      <c r="G65" s="123">
        <v>143385</v>
      </c>
      <c r="H65" s="124">
        <f t="shared" si="9"/>
        <v>0.30158312303698187</v>
      </c>
      <c r="I65" s="123">
        <v>181396</v>
      </c>
      <c r="J65" s="124">
        <f t="shared" si="9"/>
        <v>0.26509746486731522</v>
      </c>
      <c r="K65" s="123">
        <v>174490</v>
      </c>
      <c r="L65" s="124">
        <f t="shared" si="9"/>
        <v>-3.807140179496793E-2</v>
      </c>
      <c r="M65" s="123">
        <v>119788</v>
      </c>
      <c r="N65" s="124">
        <v>6.4924212117171143E-2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1" t="s">
        <v>273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$C$7</f>
        <v>2020</v>
      </c>
      <c r="D73" s="306"/>
      <c r="E73" s="307">
        <f>$E$7</f>
        <v>2021</v>
      </c>
      <c r="F73" s="306"/>
      <c r="G73" s="307">
        <f>$G$7</f>
        <v>2022</v>
      </c>
      <c r="H73" s="306"/>
      <c r="I73" s="307">
        <f>$I$7</f>
        <v>2023</v>
      </c>
      <c r="J73" s="306"/>
      <c r="K73" s="307">
        <f>$K$7</f>
        <v>2024</v>
      </c>
      <c r="L73" s="306"/>
      <c r="M73" s="307">
        <f>$M$7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248</v>
      </c>
      <c r="G74" s="118" t="s">
        <v>71</v>
      </c>
      <c r="H74" s="117" t="s">
        <v>248</v>
      </c>
      <c r="I74" s="118" t="s">
        <v>71</v>
      </c>
      <c r="J74" s="117" t="s">
        <v>248</v>
      </c>
      <c r="K74" s="118" t="s">
        <v>71</v>
      </c>
      <c r="L74" s="117" t="s">
        <v>248</v>
      </c>
      <c r="M74" s="118" t="s">
        <v>71</v>
      </c>
      <c r="N74" s="117" t="s">
        <v>271</v>
      </c>
    </row>
    <row r="75" spans="1:15" x14ac:dyDescent="0.25">
      <c r="A75" s="1">
        <v>1</v>
      </c>
      <c r="B75" s="119" t="s">
        <v>73</v>
      </c>
      <c r="C75" s="120">
        <v>8601</v>
      </c>
      <c r="D75" s="121">
        <v>3.9647044602925119E-2</v>
      </c>
      <c r="E75" s="120">
        <v>1706</v>
      </c>
      <c r="F75" s="121">
        <f>IFERROR(E75/C75-1,"-")</f>
        <v>-0.80165097081734682</v>
      </c>
      <c r="G75" s="120">
        <v>5493</v>
      </c>
      <c r="H75" s="121">
        <f>IFERROR(G75/E75-1,"-")</f>
        <v>2.2198124267291912</v>
      </c>
      <c r="I75" s="120">
        <v>9852</v>
      </c>
      <c r="J75" s="121">
        <f>IFERROR(I75/G75-1,"-")</f>
        <v>0.79355543418896768</v>
      </c>
      <c r="K75" s="120">
        <v>10259</v>
      </c>
      <c r="L75" s="121">
        <f>IFERROR(K75/I75-1,"-")</f>
        <v>4.1311408850994713E-2</v>
      </c>
      <c r="M75" s="120">
        <v>8258</v>
      </c>
      <c r="N75" s="121">
        <f t="shared" ref="N75:N82" si="10">IFERROR(M75/K75-1,"-")</f>
        <v>-0.19504825031679496</v>
      </c>
    </row>
    <row r="76" spans="1:15" x14ac:dyDescent="0.25">
      <c r="A76" s="1">
        <v>2</v>
      </c>
      <c r="B76" s="119" t="s">
        <v>75</v>
      </c>
      <c r="C76" s="120">
        <v>10666</v>
      </c>
      <c r="D76" s="121">
        <v>0.38214331994298312</v>
      </c>
      <c r="E76" s="120">
        <v>4288</v>
      </c>
      <c r="F76" s="121">
        <f t="shared" ref="F76:L87" si="11">IFERROR(E76/C76-1,"-")</f>
        <v>-0.59797487342958933</v>
      </c>
      <c r="G76" s="120">
        <v>7277</v>
      </c>
      <c r="H76" s="121">
        <f t="shared" si="11"/>
        <v>0.69706156716417911</v>
      </c>
      <c r="I76" s="120">
        <v>9758</v>
      </c>
      <c r="J76" s="121">
        <f t="shared" si="11"/>
        <v>0.34093719939535516</v>
      </c>
      <c r="K76" s="120">
        <v>8762</v>
      </c>
      <c r="L76" s="121">
        <f t="shared" si="11"/>
        <v>-0.10207009633121544</v>
      </c>
      <c r="M76" s="120">
        <v>9663</v>
      </c>
      <c r="N76" s="121">
        <f t="shared" si="10"/>
        <v>0.10283040401734755</v>
      </c>
    </row>
    <row r="77" spans="1:15" x14ac:dyDescent="0.25">
      <c r="A77" s="1">
        <v>3</v>
      </c>
      <c r="B77" s="119" t="s">
        <v>77</v>
      </c>
      <c r="C77" s="120">
        <v>4206</v>
      </c>
      <c r="D77" s="121">
        <v>-0.47588785046728976</v>
      </c>
      <c r="E77" s="120">
        <v>6367</v>
      </c>
      <c r="F77" s="121">
        <f t="shared" si="11"/>
        <v>0.51378982406086537</v>
      </c>
      <c r="G77" s="120">
        <v>9595</v>
      </c>
      <c r="H77" s="121">
        <f t="shared" si="11"/>
        <v>0.50698916287105389</v>
      </c>
      <c r="I77" s="120">
        <v>12059</v>
      </c>
      <c r="J77" s="121">
        <f t="shared" si="11"/>
        <v>0.25680041688379363</v>
      </c>
      <c r="K77" s="120">
        <v>10788</v>
      </c>
      <c r="L77" s="121">
        <f t="shared" si="11"/>
        <v>-0.1053984575835476</v>
      </c>
      <c r="M77" s="120">
        <v>13746</v>
      </c>
      <c r="N77" s="121">
        <f t="shared" si="10"/>
        <v>0.27419354838709675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5148</v>
      </c>
      <c r="F78" s="121" t="str">
        <f t="shared" si="11"/>
        <v>-</v>
      </c>
      <c r="G78" s="120">
        <v>11823</v>
      </c>
      <c r="H78" s="121">
        <f t="shared" si="11"/>
        <v>1.2966200466200468</v>
      </c>
      <c r="I78" s="120">
        <v>10761</v>
      </c>
      <c r="J78" s="121">
        <f t="shared" si="11"/>
        <v>-8.9824917533620874E-2</v>
      </c>
      <c r="K78" s="120">
        <v>9063</v>
      </c>
      <c r="L78" s="121">
        <f t="shared" si="11"/>
        <v>-0.15779202676331194</v>
      </c>
      <c r="M78" s="120">
        <v>12079</v>
      </c>
      <c r="N78" s="121">
        <f t="shared" si="10"/>
        <v>0.33278163963367535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7729</v>
      </c>
      <c r="F79" s="121" t="str">
        <f t="shared" si="11"/>
        <v>-</v>
      </c>
      <c r="G79" s="120">
        <v>11828</v>
      </c>
      <c r="H79" s="121">
        <f t="shared" si="11"/>
        <v>0.53034027687928575</v>
      </c>
      <c r="I79" s="120">
        <v>11521</v>
      </c>
      <c r="J79" s="121">
        <f t="shared" si="11"/>
        <v>-2.5955360162326691E-2</v>
      </c>
      <c r="K79" s="120">
        <v>9774</v>
      </c>
      <c r="L79" s="121">
        <f t="shared" si="11"/>
        <v>-0.1516361426959465</v>
      </c>
      <c r="M79" s="120">
        <v>15075</v>
      </c>
      <c r="N79" s="121">
        <f t="shared" si="10"/>
        <v>0.5423572744014733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9609</v>
      </c>
      <c r="F80" s="121" t="str">
        <f t="shared" si="11"/>
        <v>-</v>
      </c>
      <c r="G80" s="120">
        <v>12260</v>
      </c>
      <c r="H80" s="121">
        <f t="shared" si="11"/>
        <v>0.27588718909355814</v>
      </c>
      <c r="I80" s="120">
        <v>11203</v>
      </c>
      <c r="J80" s="121">
        <f t="shared" si="11"/>
        <v>-8.6215334420880918E-2</v>
      </c>
      <c r="K80" s="120">
        <v>12643</v>
      </c>
      <c r="L80" s="121">
        <f t="shared" si="11"/>
        <v>0.12853699901812021</v>
      </c>
      <c r="M80" s="120">
        <v>15227</v>
      </c>
      <c r="N80" s="121">
        <f t="shared" si="10"/>
        <v>0.20438187139128372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8691</v>
      </c>
      <c r="F81" s="121" t="str">
        <f t="shared" si="11"/>
        <v>-</v>
      </c>
      <c r="G81" s="120">
        <v>13253</v>
      </c>
      <c r="H81" s="121">
        <f t="shared" si="11"/>
        <v>0.52491082729260152</v>
      </c>
      <c r="I81" s="120">
        <v>8612</v>
      </c>
      <c r="J81" s="121">
        <f t="shared" si="11"/>
        <v>-0.3501848638044216</v>
      </c>
      <c r="K81" s="120">
        <v>17033</v>
      </c>
      <c r="L81" s="121">
        <f t="shared" si="11"/>
        <v>0.97782164421737106</v>
      </c>
      <c r="M81" s="120">
        <v>18427</v>
      </c>
      <c r="N81" s="121">
        <f t="shared" si="10"/>
        <v>8.1841131920389776E-2</v>
      </c>
    </row>
    <row r="82" spans="1:15" x14ac:dyDescent="0.25">
      <c r="A82" s="1">
        <v>8</v>
      </c>
      <c r="B82" s="119" t="s">
        <v>87</v>
      </c>
      <c r="C82" s="120">
        <v>1941</v>
      </c>
      <c r="D82" s="121">
        <v>-0.82580992551377541</v>
      </c>
      <c r="E82" s="120">
        <v>9642</v>
      </c>
      <c r="F82" s="121">
        <f t="shared" si="11"/>
        <v>3.9675425038639878</v>
      </c>
      <c r="G82" s="120">
        <v>11778</v>
      </c>
      <c r="H82" s="121">
        <f t="shared" si="11"/>
        <v>0.22153080273802117</v>
      </c>
      <c r="I82" s="120">
        <v>8620</v>
      </c>
      <c r="J82" s="121">
        <f t="shared" si="11"/>
        <v>-0.26812701647138737</v>
      </c>
      <c r="K82" s="120">
        <v>11993</v>
      </c>
      <c r="L82" s="121">
        <f t="shared" si="11"/>
        <v>0.39129930394431556</v>
      </c>
      <c r="M82" s="120">
        <v>14272</v>
      </c>
      <c r="N82" s="121">
        <f t="shared" si="10"/>
        <v>0.19002751605102985</v>
      </c>
    </row>
    <row r="83" spans="1:15" x14ac:dyDescent="0.25">
      <c r="A83" s="1">
        <v>9</v>
      </c>
      <c r="B83" s="119" t="s">
        <v>89</v>
      </c>
      <c r="C83" s="120">
        <v>2854</v>
      </c>
      <c r="D83" s="121">
        <v>-0.65195121951219515</v>
      </c>
      <c r="E83" s="120">
        <v>9766</v>
      </c>
      <c r="F83" s="121">
        <f t="shared" si="11"/>
        <v>2.4218640504555009</v>
      </c>
      <c r="G83" s="120">
        <v>11498</v>
      </c>
      <c r="H83" s="121">
        <f t="shared" si="11"/>
        <v>0.17734998976039318</v>
      </c>
      <c r="I83" s="120">
        <v>7357</v>
      </c>
      <c r="J83" s="121">
        <f t="shared" si="11"/>
        <v>-0.36014959123325796</v>
      </c>
      <c r="K83" s="120">
        <v>13491</v>
      </c>
      <c r="L83" s="121">
        <f t="shared" si="11"/>
        <v>0.83376376240315353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4482</v>
      </c>
      <c r="D84" s="121">
        <v>-0.55027092113184828</v>
      </c>
      <c r="E84" s="120">
        <v>11629</v>
      </c>
      <c r="F84" s="121">
        <f t="shared" si="11"/>
        <v>1.5946006247211066</v>
      </c>
      <c r="G84" s="120">
        <v>11877</v>
      </c>
      <c r="H84" s="121">
        <f t="shared" si="11"/>
        <v>2.1325995356436422E-2</v>
      </c>
      <c r="I84" s="120">
        <v>11841</v>
      </c>
      <c r="J84" s="121">
        <f t="shared" si="11"/>
        <v>-3.0310684516291486E-3</v>
      </c>
      <c r="K84" s="120">
        <v>8327</v>
      </c>
      <c r="L84" s="121">
        <f t="shared" si="11"/>
        <v>-0.29676547588886071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3606</v>
      </c>
      <c r="D85" s="121">
        <v>-0.61707550175215031</v>
      </c>
      <c r="E85" s="120">
        <v>10924</v>
      </c>
      <c r="F85" s="121">
        <f t="shared" si="11"/>
        <v>2.0293954520244037</v>
      </c>
      <c r="G85" s="120">
        <v>11650</v>
      </c>
      <c r="H85" s="121">
        <f t="shared" si="11"/>
        <v>6.6459172464298888E-2</v>
      </c>
      <c r="I85" s="120">
        <v>8893</v>
      </c>
      <c r="J85" s="121">
        <f t="shared" si="11"/>
        <v>-0.23665236051502148</v>
      </c>
      <c r="K85" s="120">
        <v>9954</v>
      </c>
      <c r="L85" s="121">
        <f t="shared" si="11"/>
        <v>0.11930732036433156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3366</v>
      </c>
      <c r="D86" s="121">
        <v>-0.68679631525076767</v>
      </c>
      <c r="E86" s="120">
        <v>10970</v>
      </c>
      <c r="F86" s="121">
        <f t="shared" si="11"/>
        <v>2.2590612002376709</v>
      </c>
      <c r="G86" s="120">
        <v>10227</v>
      </c>
      <c r="H86" s="121">
        <f t="shared" si="11"/>
        <v>-6.7730173199635368E-2</v>
      </c>
      <c r="I86" s="120">
        <v>10477</v>
      </c>
      <c r="J86" s="121">
        <f t="shared" si="11"/>
        <v>2.4445096313679526E-2</v>
      </c>
      <c r="K86" s="120">
        <v>11822</v>
      </c>
      <c r="L86" s="121">
        <f t="shared" si="11"/>
        <v>0.12837644363844603</v>
      </c>
      <c r="M86" s="120"/>
      <c r="N86" s="121"/>
    </row>
    <row r="87" spans="1:15" ht="15.75" x14ac:dyDescent="0.25">
      <c r="B87" s="122" t="s">
        <v>32</v>
      </c>
      <c r="C87" s="123">
        <v>45374</v>
      </c>
      <c r="D87" s="124">
        <v>-0.59015815953247652</v>
      </c>
      <c r="E87" s="123">
        <v>96469</v>
      </c>
      <c r="F87" s="124">
        <f t="shared" si="11"/>
        <v>1.126085423370212</v>
      </c>
      <c r="G87" s="123">
        <v>128559</v>
      </c>
      <c r="H87" s="124">
        <f t="shared" si="11"/>
        <v>0.33264572038686002</v>
      </c>
      <c r="I87" s="123">
        <v>120954</v>
      </c>
      <c r="J87" s="124">
        <f t="shared" si="11"/>
        <v>-5.9155718386110667E-2</v>
      </c>
      <c r="K87" s="123">
        <v>133909</v>
      </c>
      <c r="L87" s="124">
        <f t="shared" si="11"/>
        <v>0.10710683400300947</v>
      </c>
      <c r="M87" s="123">
        <v>106747</v>
      </c>
      <c r="N87" s="124">
        <v>0.18194098433261363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1" t="s">
        <v>274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$C$7</f>
        <v>2020</v>
      </c>
      <c r="D95" s="306"/>
      <c r="E95" s="307">
        <f>$E$7</f>
        <v>2021</v>
      </c>
      <c r="F95" s="306"/>
      <c r="G95" s="307">
        <f>$G$7</f>
        <v>2022</v>
      </c>
      <c r="H95" s="306"/>
      <c r="I95" s="307">
        <f>$I$7</f>
        <v>2023</v>
      </c>
      <c r="J95" s="306"/>
      <c r="K95" s="307">
        <f>$K$7</f>
        <v>2024</v>
      </c>
      <c r="L95" s="306"/>
      <c r="M95" s="307">
        <f>$M$7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248</v>
      </c>
      <c r="G96" s="118" t="s">
        <v>71</v>
      </c>
      <c r="H96" s="117" t="s">
        <v>248</v>
      </c>
      <c r="I96" s="118" t="s">
        <v>71</v>
      </c>
      <c r="J96" s="117" t="s">
        <v>248</v>
      </c>
      <c r="K96" s="118" t="s">
        <v>71</v>
      </c>
      <c r="L96" s="117" t="s">
        <v>248</v>
      </c>
      <c r="M96" s="118" t="s">
        <v>71</v>
      </c>
      <c r="N96" s="117" t="s">
        <v>271</v>
      </c>
    </row>
    <row r="97" spans="2:14" x14ac:dyDescent="0.25">
      <c r="B97" s="119" t="s">
        <v>73</v>
      </c>
      <c r="C97" s="120">
        <v>28069</v>
      </c>
      <c r="D97" s="121">
        <v>-0.1078443837009726</v>
      </c>
      <c r="E97" s="120">
        <v>4441</v>
      </c>
      <c r="F97" s="121">
        <f t="shared" ref="F97:L109" si="12">IFERROR(E97/C97-1,"-")</f>
        <v>-0.84178274965264177</v>
      </c>
      <c r="G97" s="120">
        <v>25050</v>
      </c>
      <c r="H97" s="121">
        <f t="shared" si="12"/>
        <v>4.6406214816482771</v>
      </c>
      <c r="I97" s="120">
        <v>37942</v>
      </c>
      <c r="J97" s="121">
        <f t="shared" si="12"/>
        <v>0.51465069860279433</v>
      </c>
      <c r="K97" s="120">
        <v>37470</v>
      </c>
      <c r="L97" s="121">
        <f t="shared" si="12"/>
        <v>-1.2440040061145963E-2</v>
      </c>
      <c r="M97" s="120">
        <v>33957</v>
      </c>
      <c r="N97" s="121">
        <f t="shared" ref="N97:N104" si="13">IFERROR(M97/K97-1,"-")</f>
        <v>-9.375500400320258E-2</v>
      </c>
    </row>
    <row r="98" spans="2:14" x14ac:dyDescent="0.25">
      <c r="B98" s="119" t="s">
        <v>75</v>
      </c>
      <c r="C98" s="120">
        <v>28475</v>
      </c>
      <c r="D98" s="121">
        <v>-3.1158101106287805E-3</v>
      </c>
      <c r="E98" s="120">
        <v>5762</v>
      </c>
      <c r="F98" s="121">
        <f t="shared" si="12"/>
        <v>-0.79764705882352938</v>
      </c>
      <c r="G98" s="120">
        <v>23883</v>
      </c>
      <c r="H98" s="121">
        <f t="shared" si="12"/>
        <v>3.1449149600833044</v>
      </c>
      <c r="I98" s="120">
        <v>28543</v>
      </c>
      <c r="J98" s="121">
        <f t="shared" si="12"/>
        <v>0.19511786626470706</v>
      </c>
      <c r="K98" s="120">
        <v>31515</v>
      </c>
      <c r="L98" s="121">
        <f t="shared" si="12"/>
        <v>0.10412360298497014</v>
      </c>
      <c r="M98" s="120">
        <v>28806</v>
      </c>
      <c r="N98" s="121">
        <f t="shared" si="13"/>
        <v>-8.5959067110899623E-2</v>
      </c>
    </row>
    <row r="99" spans="2:14" x14ac:dyDescent="0.25">
      <c r="B99" s="119" t="s">
        <v>77</v>
      </c>
      <c r="C99" s="120">
        <v>10752</v>
      </c>
      <c r="D99" s="121">
        <v>-0.6334878647395692</v>
      </c>
      <c r="E99" s="120">
        <v>10040</v>
      </c>
      <c r="F99" s="121">
        <f t="shared" si="12"/>
        <v>-6.6220238095238138E-2</v>
      </c>
      <c r="G99" s="120">
        <v>24877</v>
      </c>
      <c r="H99" s="121">
        <f t="shared" si="12"/>
        <v>1.4777888446215139</v>
      </c>
      <c r="I99" s="120">
        <v>28208</v>
      </c>
      <c r="J99" s="121">
        <f t="shared" si="12"/>
        <v>0.13389878200747685</v>
      </c>
      <c r="K99" s="120">
        <v>32985</v>
      </c>
      <c r="L99" s="121">
        <f t="shared" si="12"/>
        <v>0.16934912081678966</v>
      </c>
      <c r="M99" s="120">
        <v>25810</v>
      </c>
      <c r="N99" s="121">
        <f t="shared" si="13"/>
        <v>-0.21752311656813705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8007</v>
      </c>
      <c r="F100" s="121" t="str">
        <f t="shared" si="12"/>
        <v>-</v>
      </c>
      <c r="G100" s="120">
        <v>21470</v>
      </c>
      <c r="H100" s="121">
        <f t="shared" si="12"/>
        <v>1.6814037716997627</v>
      </c>
      <c r="I100" s="120">
        <v>17602</v>
      </c>
      <c r="J100" s="121">
        <f t="shared" si="12"/>
        <v>-0.18015836050302747</v>
      </c>
      <c r="K100" s="120">
        <v>23357</v>
      </c>
      <c r="L100" s="121">
        <f t="shared" si="12"/>
        <v>0.32695148278604713</v>
      </c>
      <c r="M100" s="120">
        <v>20287</v>
      </c>
      <c r="N100" s="121">
        <f t="shared" si="13"/>
        <v>-0.13143811277133188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8679</v>
      </c>
      <c r="F101" s="121" t="str">
        <f t="shared" si="12"/>
        <v>-</v>
      </c>
      <c r="G101" s="120">
        <v>18584</v>
      </c>
      <c r="H101" s="121">
        <f t="shared" si="12"/>
        <v>1.1412605138840881</v>
      </c>
      <c r="I101" s="120">
        <v>14402</v>
      </c>
      <c r="J101" s="121">
        <f t="shared" si="12"/>
        <v>-0.22503228583727941</v>
      </c>
      <c r="K101" s="120">
        <v>13575</v>
      </c>
      <c r="L101" s="121">
        <f t="shared" si="12"/>
        <v>-5.7422580197194817E-2</v>
      </c>
      <c r="M101" s="120">
        <v>14771</v>
      </c>
      <c r="N101" s="121">
        <f t="shared" si="13"/>
        <v>8.8103130755064374E-2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8348</v>
      </c>
      <c r="F102" s="121" t="str">
        <f t="shared" si="12"/>
        <v>-</v>
      </c>
      <c r="G102" s="120">
        <v>16166</v>
      </c>
      <c r="H102" s="121">
        <f t="shared" si="12"/>
        <v>0.93651173933876386</v>
      </c>
      <c r="I102" s="120">
        <v>12768</v>
      </c>
      <c r="J102" s="121">
        <f t="shared" si="12"/>
        <v>-0.21019423481380672</v>
      </c>
      <c r="K102" s="120">
        <v>11859</v>
      </c>
      <c r="L102" s="121">
        <f t="shared" si="12"/>
        <v>-7.1193609022556337E-2</v>
      </c>
      <c r="M102" s="120">
        <v>11347</v>
      </c>
      <c r="N102" s="121">
        <f t="shared" si="13"/>
        <v>-4.3173960704949832E-2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10677</v>
      </c>
      <c r="F103" s="121" t="str">
        <f t="shared" si="12"/>
        <v>-</v>
      </c>
      <c r="G103" s="120">
        <v>17702</v>
      </c>
      <c r="H103" s="121">
        <f t="shared" si="12"/>
        <v>0.65795635478130565</v>
      </c>
      <c r="I103" s="120">
        <v>15329</v>
      </c>
      <c r="J103" s="121">
        <f t="shared" si="12"/>
        <v>-0.13405264941814488</v>
      </c>
      <c r="K103" s="120">
        <v>15153</v>
      </c>
      <c r="L103" s="121">
        <f t="shared" si="12"/>
        <v>-1.148150564289907E-2</v>
      </c>
      <c r="M103" s="120">
        <v>17329</v>
      </c>
      <c r="N103" s="121">
        <f t="shared" si="13"/>
        <v>0.14360192701115282</v>
      </c>
    </row>
    <row r="104" spans="2:14" x14ac:dyDescent="0.25">
      <c r="B104" s="119" t="s">
        <v>87</v>
      </c>
      <c r="C104" s="120">
        <v>5572</v>
      </c>
      <c r="D104" s="121">
        <v>-0.70543455275956868</v>
      </c>
      <c r="E104" s="120">
        <v>14093</v>
      </c>
      <c r="F104" s="121">
        <f t="shared" si="12"/>
        <v>1.5292534099066764</v>
      </c>
      <c r="G104" s="120">
        <v>20739</v>
      </c>
      <c r="H104" s="121">
        <f t="shared" si="12"/>
        <v>0.47158163627332716</v>
      </c>
      <c r="I104" s="120">
        <v>21205</v>
      </c>
      <c r="J104" s="121">
        <f t="shared" si="12"/>
        <v>2.2469742996287234E-2</v>
      </c>
      <c r="K104" s="120">
        <v>20897</v>
      </c>
      <c r="L104" s="121">
        <f t="shared" si="12"/>
        <v>-1.4524876208441451E-2</v>
      </c>
      <c r="M104" s="120">
        <v>21870</v>
      </c>
      <c r="N104" s="121">
        <f t="shared" si="13"/>
        <v>4.656170742211807E-2</v>
      </c>
    </row>
    <row r="105" spans="2:14" x14ac:dyDescent="0.25">
      <c r="B105" s="119" t="s">
        <v>89</v>
      </c>
      <c r="C105" s="120">
        <v>4557</v>
      </c>
      <c r="D105" s="121">
        <v>-0.75163505559189014</v>
      </c>
      <c r="E105" s="120">
        <v>13635</v>
      </c>
      <c r="F105" s="121">
        <f t="shared" si="12"/>
        <v>1.9921000658327848</v>
      </c>
      <c r="G105" s="120">
        <v>17676</v>
      </c>
      <c r="H105" s="121">
        <f t="shared" si="12"/>
        <v>0.29636963696369634</v>
      </c>
      <c r="I105" s="120">
        <v>17064</v>
      </c>
      <c r="J105" s="121">
        <f t="shared" si="12"/>
        <v>-3.4623217922606919E-2</v>
      </c>
      <c r="K105" s="120">
        <v>16062</v>
      </c>
      <c r="L105" s="121">
        <f t="shared" si="12"/>
        <v>-5.8720112517580914E-2</v>
      </c>
      <c r="M105" s="120"/>
      <c r="N105" s="121"/>
    </row>
    <row r="106" spans="2:14" x14ac:dyDescent="0.25">
      <c r="B106" s="119" t="s">
        <v>91</v>
      </c>
      <c r="C106" s="120">
        <v>5146</v>
      </c>
      <c r="D106" s="121">
        <v>-0.74004849464538291</v>
      </c>
      <c r="E106" s="120">
        <v>18771</v>
      </c>
      <c r="F106" s="121">
        <f t="shared" si="12"/>
        <v>2.6476875242907112</v>
      </c>
      <c r="G106" s="120">
        <v>22032</v>
      </c>
      <c r="H106" s="121">
        <f t="shared" si="12"/>
        <v>0.17372542752117637</v>
      </c>
      <c r="I106" s="120">
        <v>20857</v>
      </c>
      <c r="J106" s="121">
        <f t="shared" si="12"/>
        <v>-5.3331517792302052E-2</v>
      </c>
      <c r="K106" s="120">
        <v>18778</v>
      </c>
      <c r="L106" s="121">
        <f t="shared" si="12"/>
        <v>-9.9678764923047392E-2</v>
      </c>
      <c r="M106" s="120"/>
      <c r="N106" s="121"/>
    </row>
    <row r="107" spans="2:14" x14ac:dyDescent="0.25">
      <c r="B107" s="119" t="s">
        <v>93</v>
      </c>
      <c r="C107" s="120">
        <v>5365</v>
      </c>
      <c r="D107" s="121">
        <v>-0.79001956947162433</v>
      </c>
      <c r="E107" s="120">
        <v>24682</v>
      </c>
      <c r="F107" s="121">
        <f t="shared" si="12"/>
        <v>3.6005591798695251</v>
      </c>
      <c r="G107" s="120">
        <v>30180</v>
      </c>
      <c r="H107" s="121">
        <f t="shared" si="12"/>
        <v>0.22275342354752459</v>
      </c>
      <c r="I107" s="120">
        <v>29246</v>
      </c>
      <c r="J107" s="121">
        <f t="shared" si="12"/>
        <v>-3.0947647448641535E-2</v>
      </c>
      <c r="K107" s="120">
        <v>24055</v>
      </c>
      <c r="L107" s="121">
        <f t="shared" si="12"/>
        <v>-0.1774943582028311</v>
      </c>
      <c r="M107" s="120"/>
      <c r="N107" s="121"/>
    </row>
    <row r="108" spans="2:14" x14ac:dyDescent="0.25">
      <c r="B108" s="119" t="s">
        <v>95</v>
      </c>
      <c r="C108" s="120">
        <v>5717</v>
      </c>
      <c r="D108" s="121">
        <v>-0.79878220470223849</v>
      </c>
      <c r="E108" s="120">
        <v>25403</v>
      </c>
      <c r="F108" s="121">
        <f t="shared" si="12"/>
        <v>3.4434143781703694</v>
      </c>
      <c r="G108" s="120">
        <v>33196</v>
      </c>
      <c r="H108" s="121">
        <f t="shared" si="12"/>
        <v>0.30677479037908917</v>
      </c>
      <c r="I108" s="120">
        <v>30946</v>
      </c>
      <c r="J108" s="121">
        <f t="shared" si="12"/>
        <v>-6.7779250512109868E-2</v>
      </c>
      <c r="K108" s="120">
        <v>30168</v>
      </c>
      <c r="L108" s="121">
        <f t="shared" si="12"/>
        <v>-2.5140567440056882E-2</v>
      </c>
      <c r="M108" s="120"/>
      <c r="N108" s="121"/>
    </row>
    <row r="109" spans="2:14" ht="15.75" x14ac:dyDescent="0.25">
      <c r="B109" s="122" t="s">
        <v>32</v>
      </c>
      <c r="C109" s="123">
        <v>100111</v>
      </c>
      <c r="D109" s="124">
        <v>-0.62649190945755873</v>
      </c>
      <c r="E109" s="123">
        <v>152538</v>
      </c>
      <c r="F109" s="124">
        <f t="shared" si="12"/>
        <v>0.52368870553685398</v>
      </c>
      <c r="G109" s="123">
        <v>271555</v>
      </c>
      <c r="H109" s="124">
        <f t="shared" si="12"/>
        <v>0.78024492257666944</v>
      </c>
      <c r="I109" s="123">
        <v>274112</v>
      </c>
      <c r="J109" s="124">
        <f t="shared" si="12"/>
        <v>9.4161403767192287E-3</v>
      </c>
      <c r="K109" s="123">
        <v>275874</v>
      </c>
      <c r="L109" s="124">
        <f t="shared" si="12"/>
        <v>6.4280294186318532E-3</v>
      </c>
      <c r="M109" s="123">
        <v>174177</v>
      </c>
      <c r="N109" s="124">
        <v>-6.7629850490602772E-2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1" t="s">
        <v>275</v>
      </c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$C$7</f>
        <v>2020</v>
      </c>
      <c r="D117" s="306"/>
      <c r="E117" s="307">
        <f>$E$7</f>
        <v>2021</v>
      </c>
      <c r="F117" s="306"/>
      <c r="G117" s="307">
        <f>$G$7</f>
        <v>2022</v>
      </c>
      <c r="H117" s="306"/>
      <c r="I117" s="307">
        <f>$I$7</f>
        <v>2023</v>
      </c>
      <c r="J117" s="306"/>
      <c r="K117" s="307">
        <f>$K$7</f>
        <v>2024</v>
      </c>
      <c r="L117" s="306"/>
      <c r="M117" s="307">
        <f>$M$7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248</v>
      </c>
      <c r="G118" s="118" t="s">
        <v>71</v>
      </c>
      <c r="H118" s="117" t="s">
        <v>248</v>
      </c>
      <c r="I118" s="118" t="s">
        <v>71</v>
      </c>
      <c r="J118" s="117" t="s">
        <v>248</v>
      </c>
      <c r="K118" s="118" t="s">
        <v>71</v>
      </c>
      <c r="L118" s="117" t="s">
        <v>248</v>
      </c>
      <c r="M118" s="118" t="s">
        <v>71</v>
      </c>
      <c r="N118" s="117" t="s">
        <v>271</v>
      </c>
    </row>
    <row r="119" spans="1:15" x14ac:dyDescent="0.25">
      <c r="B119" s="119" t="s">
        <v>73</v>
      </c>
      <c r="C119" s="120">
        <v>4037</v>
      </c>
      <c r="D119" s="121">
        <v>-2.2518159806295346E-2</v>
      </c>
      <c r="E119" s="120">
        <v>105</v>
      </c>
      <c r="F119" s="121">
        <f t="shared" ref="F119:L131" si="14">IFERROR(E119/C119-1,"-")</f>
        <v>-0.97399058706960617</v>
      </c>
      <c r="G119" s="120">
        <v>3433</v>
      </c>
      <c r="H119" s="121">
        <f t="shared" si="14"/>
        <v>31.695238095238096</v>
      </c>
      <c r="I119" s="120">
        <v>5079</v>
      </c>
      <c r="J119" s="121">
        <f t="shared" si="14"/>
        <v>0.47946402563355672</v>
      </c>
      <c r="K119" s="120">
        <v>5741</v>
      </c>
      <c r="L119" s="121">
        <f t="shared" si="14"/>
        <v>0.13034061823193532</v>
      </c>
      <c r="M119" s="120">
        <v>5027</v>
      </c>
      <c r="N119" s="121">
        <f t="shared" ref="N119:N126" si="15">IFERROR(M119/K119-1,"-")</f>
        <v>-0.12436857690297853</v>
      </c>
    </row>
    <row r="120" spans="1:15" x14ac:dyDescent="0.25">
      <c r="B120" s="119" t="s">
        <v>75</v>
      </c>
      <c r="C120" s="120">
        <v>3425</v>
      </c>
      <c r="D120" s="121">
        <v>-0.18335717691940867</v>
      </c>
      <c r="E120" s="120">
        <v>159</v>
      </c>
      <c r="F120" s="121">
        <f t="shared" si="14"/>
        <v>-0.95357664233576644</v>
      </c>
      <c r="G120" s="120">
        <v>3574</v>
      </c>
      <c r="H120" s="121">
        <f t="shared" si="14"/>
        <v>21.477987421383649</v>
      </c>
      <c r="I120" s="120">
        <v>3403</v>
      </c>
      <c r="J120" s="121">
        <f t="shared" si="14"/>
        <v>-4.7845551203133718E-2</v>
      </c>
      <c r="K120" s="120">
        <v>4850</v>
      </c>
      <c r="L120" s="121">
        <f t="shared" si="14"/>
        <v>0.42521304731119591</v>
      </c>
      <c r="M120" s="120">
        <v>3993</v>
      </c>
      <c r="N120" s="121">
        <f t="shared" si="15"/>
        <v>-0.17670103092783507</v>
      </c>
    </row>
    <row r="121" spans="1:15" x14ac:dyDescent="0.25">
      <c r="B121" s="119" t="s">
        <v>77</v>
      </c>
      <c r="C121" s="120">
        <v>1454</v>
      </c>
      <c r="D121" s="121">
        <v>-0.63161895110210287</v>
      </c>
      <c r="E121" s="120">
        <v>623</v>
      </c>
      <c r="F121" s="121">
        <f t="shared" si="14"/>
        <v>-0.57152682255845944</v>
      </c>
      <c r="G121" s="120">
        <v>3753</v>
      </c>
      <c r="H121" s="121">
        <f t="shared" si="14"/>
        <v>5.0240770465489568</v>
      </c>
      <c r="I121" s="120">
        <v>3286</v>
      </c>
      <c r="J121" s="121">
        <f t="shared" si="14"/>
        <v>-0.12443378630428992</v>
      </c>
      <c r="K121" s="120">
        <v>4425</v>
      </c>
      <c r="L121" s="121">
        <f t="shared" si="14"/>
        <v>0.34662203286670734</v>
      </c>
      <c r="M121" s="120">
        <v>2634</v>
      </c>
      <c r="N121" s="121">
        <f t="shared" si="15"/>
        <v>-0.40474576271186435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255</v>
      </c>
      <c r="F122" s="121" t="str">
        <f t="shared" si="14"/>
        <v>-</v>
      </c>
      <c r="G122" s="120">
        <v>2500</v>
      </c>
      <c r="H122" s="121">
        <f t="shared" si="14"/>
        <v>8.8039215686274517</v>
      </c>
      <c r="I122" s="120">
        <v>2023</v>
      </c>
      <c r="J122" s="121">
        <f t="shared" si="14"/>
        <v>-0.19079999999999997</v>
      </c>
      <c r="K122" s="120">
        <v>3860</v>
      </c>
      <c r="L122" s="121">
        <f t="shared" si="14"/>
        <v>0.90805734058329213</v>
      </c>
      <c r="M122" s="120">
        <v>2256</v>
      </c>
      <c r="N122" s="121">
        <f t="shared" si="15"/>
        <v>-0.41554404145077717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352</v>
      </c>
      <c r="F123" s="121" t="str">
        <f t="shared" si="14"/>
        <v>-</v>
      </c>
      <c r="G123" s="120">
        <v>1644</v>
      </c>
      <c r="H123" s="121">
        <f t="shared" si="14"/>
        <v>3.6704545454545459</v>
      </c>
      <c r="I123" s="120">
        <v>1553</v>
      </c>
      <c r="J123" s="121">
        <f t="shared" si="14"/>
        <v>-5.5352798053527996E-2</v>
      </c>
      <c r="K123" s="120">
        <v>1323</v>
      </c>
      <c r="L123" s="121">
        <f t="shared" si="14"/>
        <v>-0.14810045074050227</v>
      </c>
      <c r="M123" s="120">
        <v>1409</v>
      </c>
      <c r="N123" s="121">
        <f t="shared" si="15"/>
        <v>6.5003779289493524E-2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363</v>
      </c>
      <c r="F124" s="121" t="str">
        <f t="shared" si="14"/>
        <v>-</v>
      </c>
      <c r="G124" s="120">
        <v>2004</v>
      </c>
      <c r="H124" s="121">
        <f t="shared" si="14"/>
        <v>4.5206611570247937</v>
      </c>
      <c r="I124" s="120">
        <v>1777</v>
      </c>
      <c r="J124" s="121">
        <f t="shared" si="14"/>
        <v>-0.11327345309381243</v>
      </c>
      <c r="K124" s="120">
        <v>1481</v>
      </c>
      <c r="L124" s="121">
        <f t="shared" si="14"/>
        <v>-0.16657287563308942</v>
      </c>
      <c r="M124" s="120">
        <v>1064</v>
      </c>
      <c r="N124" s="121">
        <f t="shared" si="15"/>
        <v>-0.28156650911546255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433</v>
      </c>
      <c r="F125" s="121" t="str">
        <f t="shared" si="14"/>
        <v>-</v>
      </c>
      <c r="G125" s="120">
        <v>2896</v>
      </c>
      <c r="H125" s="121">
        <f t="shared" si="14"/>
        <v>5.6882217090069283</v>
      </c>
      <c r="I125" s="120">
        <v>1965</v>
      </c>
      <c r="J125" s="121">
        <f t="shared" si="14"/>
        <v>-0.32147790055248615</v>
      </c>
      <c r="K125" s="120">
        <v>1886</v>
      </c>
      <c r="L125" s="121">
        <f t="shared" si="14"/>
        <v>-4.0203562340966892E-2</v>
      </c>
      <c r="M125" s="120">
        <v>1824</v>
      </c>
      <c r="N125" s="121">
        <f t="shared" si="15"/>
        <v>-3.2873806998939603E-2</v>
      </c>
    </row>
    <row r="126" spans="1:15" x14ac:dyDescent="0.25">
      <c r="B126" s="119" t="s">
        <v>87</v>
      </c>
      <c r="C126" s="120">
        <v>231</v>
      </c>
      <c r="D126" s="121">
        <v>-0.89715048975957257</v>
      </c>
      <c r="E126" s="120">
        <v>874</v>
      </c>
      <c r="F126" s="121">
        <f t="shared" si="14"/>
        <v>2.7835497835497836</v>
      </c>
      <c r="G126" s="120">
        <v>2814</v>
      </c>
      <c r="H126" s="121">
        <f t="shared" si="14"/>
        <v>2.2196796338672771</v>
      </c>
      <c r="I126" s="120">
        <v>4366</v>
      </c>
      <c r="J126" s="121">
        <f t="shared" si="14"/>
        <v>0.55152807391613368</v>
      </c>
      <c r="K126" s="120">
        <v>2083</v>
      </c>
      <c r="L126" s="121">
        <f t="shared" si="14"/>
        <v>-0.52290426019239578</v>
      </c>
      <c r="M126" s="120">
        <v>2058</v>
      </c>
      <c r="N126" s="121">
        <f t="shared" si="15"/>
        <v>-1.2001920307249114E-2</v>
      </c>
    </row>
    <row r="127" spans="1:15" x14ac:dyDescent="0.25">
      <c r="B127" s="119" t="s">
        <v>89</v>
      </c>
      <c r="C127" s="120">
        <v>271</v>
      </c>
      <c r="D127" s="121">
        <v>-0.87377736376339077</v>
      </c>
      <c r="E127" s="120">
        <v>1015</v>
      </c>
      <c r="F127" s="121">
        <f t="shared" si="14"/>
        <v>2.7453874538745389</v>
      </c>
      <c r="G127" s="120">
        <v>2245</v>
      </c>
      <c r="H127" s="121">
        <f t="shared" si="14"/>
        <v>1.2118226600985222</v>
      </c>
      <c r="I127" s="120">
        <v>4909</v>
      </c>
      <c r="J127" s="121">
        <f t="shared" si="14"/>
        <v>1.1866369710467706</v>
      </c>
      <c r="K127" s="120">
        <v>2363</v>
      </c>
      <c r="L127" s="121">
        <f t="shared" si="14"/>
        <v>-0.51863923405988999</v>
      </c>
      <c r="M127" s="120"/>
      <c r="N127" s="121"/>
    </row>
    <row r="128" spans="1:15" x14ac:dyDescent="0.25">
      <c r="A128" s="125"/>
      <c r="B128" s="119" t="s">
        <v>91</v>
      </c>
      <c r="C128" s="120">
        <v>273</v>
      </c>
      <c r="D128" s="121">
        <v>-0.86811594202898545</v>
      </c>
      <c r="E128" s="120">
        <v>2145</v>
      </c>
      <c r="F128" s="121">
        <f t="shared" si="14"/>
        <v>6.8571428571428568</v>
      </c>
      <c r="G128" s="120">
        <v>2166</v>
      </c>
      <c r="H128" s="121">
        <f t="shared" si="14"/>
        <v>9.7902097902098362E-3</v>
      </c>
      <c r="I128" s="120">
        <v>4936</v>
      </c>
      <c r="J128" s="121">
        <f t="shared" si="14"/>
        <v>1.2788550323176362</v>
      </c>
      <c r="K128" s="120">
        <v>1826</v>
      </c>
      <c r="L128" s="121">
        <f t="shared" si="14"/>
        <v>-0.63006482982171796</v>
      </c>
      <c r="M128" s="120"/>
      <c r="N128" s="121"/>
    </row>
    <row r="129" spans="2:15" x14ac:dyDescent="0.25">
      <c r="B129" s="119" t="s">
        <v>93</v>
      </c>
      <c r="C129" s="120">
        <v>586</v>
      </c>
      <c r="D129" s="121">
        <v>-0.8125399872040947</v>
      </c>
      <c r="E129" s="120">
        <v>2512</v>
      </c>
      <c r="F129" s="121">
        <f t="shared" si="14"/>
        <v>3.2866894197952217</v>
      </c>
      <c r="G129" s="120">
        <v>2705</v>
      </c>
      <c r="H129" s="121">
        <f t="shared" si="14"/>
        <v>7.6831210191082855E-2</v>
      </c>
      <c r="I129" s="120">
        <v>3283</v>
      </c>
      <c r="J129" s="121">
        <f t="shared" si="14"/>
        <v>0.21367837338262485</v>
      </c>
      <c r="K129" s="120">
        <v>2998</v>
      </c>
      <c r="L129" s="121">
        <f t="shared" si="14"/>
        <v>-8.6810843740481314E-2</v>
      </c>
      <c r="M129" s="120"/>
      <c r="N129" s="121"/>
    </row>
    <row r="130" spans="2:15" x14ac:dyDescent="0.25">
      <c r="B130" s="119" t="s">
        <v>95</v>
      </c>
      <c r="C130" s="120">
        <v>669</v>
      </c>
      <c r="D130" s="121">
        <v>-0.81421827270202718</v>
      </c>
      <c r="E130" s="120">
        <v>2281</v>
      </c>
      <c r="F130" s="121">
        <f t="shared" si="14"/>
        <v>2.4095665171898357</v>
      </c>
      <c r="G130" s="120">
        <v>3617</v>
      </c>
      <c r="H130" s="121">
        <f t="shared" si="14"/>
        <v>0.58570802279701883</v>
      </c>
      <c r="I130" s="120">
        <v>3687</v>
      </c>
      <c r="J130" s="121">
        <f t="shared" si="14"/>
        <v>1.9353055017970799E-2</v>
      </c>
      <c r="K130" s="120">
        <v>3685</v>
      </c>
      <c r="L130" s="121">
        <f t="shared" si="14"/>
        <v>-5.4244643341472276E-4</v>
      </c>
      <c r="M130" s="120"/>
      <c r="N130" s="121"/>
    </row>
    <row r="131" spans="2:15" ht="15.75" x14ac:dyDescent="0.25">
      <c r="B131" s="122" t="s">
        <v>32</v>
      </c>
      <c r="C131" s="123">
        <v>11431</v>
      </c>
      <c r="D131" s="124">
        <v>-0.65360606060606052</v>
      </c>
      <c r="E131" s="123">
        <v>11117</v>
      </c>
      <c r="F131" s="124">
        <f t="shared" si="14"/>
        <v>-2.7469162802904346E-2</v>
      </c>
      <c r="G131" s="123">
        <v>33351</v>
      </c>
      <c r="H131" s="124">
        <f t="shared" si="14"/>
        <v>2</v>
      </c>
      <c r="I131" s="123">
        <v>40267</v>
      </c>
      <c r="J131" s="124">
        <f t="shared" si="14"/>
        <v>0.2073700938502594</v>
      </c>
      <c r="K131" s="123">
        <v>36521</v>
      </c>
      <c r="L131" s="124">
        <f t="shared" si="14"/>
        <v>-9.3029031216628977E-2</v>
      </c>
      <c r="M131" s="123">
        <v>20265</v>
      </c>
      <c r="N131" s="124">
        <v>-0.2099107177667745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1" t="s">
        <v>276</v>
      </c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$C$7</f>
        <v>2020</v>
      </c>
      <c r="D139" s="306"/>
      <c r="E139" s="307">
        <f>$E$7</f>
        <v>2021</v>
      </c>
      <c r="F139" s="306"/>
      <c r="G139" s="307">
        <f>$G$7</f>
        <v>2022</v>
      </c>
      <c r="H139" s="306"/>
      <c r="I139" s="307">
        <f>$I$7</f>
        <v>2023</v>
      </c>
      <c r="J139" s="306"/>
      <c r="K139" s="307">
        <f>$K$7</f>
        <v>2024</v>
      </c>
      <c r="L139" s="306"/>
      <c r="M139" s="307">
        <f>$M$7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248</v>
      </c>
      <c r="G140" s="118" t="s">
        <v>71</v>
      </c>
      <c r="H140" s="117" t="s">
        <v>248</v>
      </c>
      <c r="I140" s="118" t="s">
        <v>71</v>
      </c>
      <c r="J140" s="117" t="s">
        <v>248</v>
      </c>
      <c r="K140" s="118" t="s">
        <v>71</v>
      </c>
      <c r="L140" s="117" t="s">
        <v>248</v>
      </c>
      <c r="M140" s="118" t="s">
        <v>71</v>
      </c>
      <c r="N140" s="117" t="s">
        <v>271</v>
      </c>
    </row>
    <row r="141" spans="2:15" x14ac:dyDescent="0.25">
      <c r="B141" s="119" t="s">
        <v>73</v>
      </c>
      <c r="C141" s="120">
        <v>4131</v>
      </c>
      <c r="D141" s="121">
        <v>-0.1395542595292647</v>
      </c>
      <c r="E141" s="120">
        <v>492</v>
      </c>
      <c r="F141" s="121">
        <f t="shared" ref="F141:L153" si="16">IFERROR(E141/C141-1,"-")</f>
        <v>-0.8809005083514887</v>
      </c>
      <c r="G141" s="120">
        <v>3311</v>
      </c>
      <c r="H141" s="121">
        <f t="shared" si="16"/>
        <v>5.7296747967479673</v>
      </c>
      <c r="I141" s="120">
        <v>6542</v>
      </c>
      <c r="J141" s="121">
        <f t="shared" si="16"/>
        <v>0.97583811537299914</v>
      </c>
      <c r="K141" s="120">
        <v>6067</v>
      </c>
      <c r="L141" s="121">
        <f t="shared" si="16"/>
        <v>-7.2607765209416031E-2</v>
      </c>
      <c r="M141" s="120">
        <v>6090</v>
      </c>
      <c r="N141" s="121">
        <f t="shared" ref="N141:N147" si="17">IFERROR(M141/K141-1,"-")</f>
        <v>3.791000494478336E-3</v>
      </c>
    </row>
    <row r="142" spans="2:15" x14ac:dyDescent="0.25">
      <c r="B142" s="119" t="s">
        <v>75</v>
      </c>
      <c r="C142" s="120">
        <v>3220</v>
      </c>
      <c r="D142" s="121">
        <v>-1.3480392156862697E-2</v>
      </c>
      <c r="E142" s="120">
        <v>621</v>
      </c>
      <c r="F142" s="121">
        <f t="shared" si="16"/>
        <v>-0.80714285714285716</v>
      </c>
      <c r="G142" s="120">
        <v>2826</v>
      </c>
      <c r="H142" s="121">
        <f t="shared" si="16"/>
        <v>3.5507246376811592</v>
      </c>
      <c r="I142" s="120">
        <v>4664</v>
      </c>
      <c r="J142" s="121">
        <f t="shared" si="16"/>
        <v>0.65038924274593057</v>
      </c>
      <c r="K142" s="120">
        <v>4561</v>
      </c>
      <c r="L142" s="121">
        <f t="shared" si="16"/>
        <v>-2.2084048027444236E-2</v>
      </c>
      <c r="M142" s="120">
        <v>4794</v>
      </c>
      <c r="N142" s="121">
        <f t="shared" si="17"/>
        <v>5.1085288313966304E-2</v>
      </c>
    </row>
    <row r="143" spans="2:15" x14ac:dyDescent="0.25">
      <c r="B143" s="119" t="s">
        <v>77</v>
      </c>
      <c r="C143" s="120">
        <v>1575</v>
      </c>
      <c r="D143" s="121">
        <v>-0.56322795341098164</v>
      </c>
      <c r="E143" s="120">
        <v>979</v>
      </c>
      <c r="F143" s="121">
        <f t="shared" si="16"/>
        <v>-0.37841269841269842</v>
      </c>
      <c r="G143" s="120">
        <v>3699</v>
      </c>
      <c r="H143" s="121">
        <f t="shared" si="16"/>
        <v>2.7783452502553625</v>
      </c>
      <c r="I143" s="120">
        <v>5403</v>
      </c>
      <c r="J143" s="121">
        <f t="shared" si="16"/>
        <v>0.46066504460665048</v>
      </c>
      <c r="K143" s="120">
        <v>5795</v>
      </c>
      <c r="L143" s="121">
        <f t="shared" si="16"/>
        <v>7.2552285767166325E-2</v>
      </c>
      <c r="M143" s="120">
        <v>4786</v>
      </c>
      <c r="N143" s="121">
        <f t="shared" si="17"/>
        <v>-0.17411561691113031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1047</v>
      </c>
      <c r="F144" s="121" t="str">
        <f t="shared" si="16"/>
        <v>-</v>
      </c>
      <c r="G144" s="120">
        <v>3126</v>
      </c>
      <c r="H144" s="121">
        <f t="shared" si="16"/>
        <v>1.9856733524355299</v>
      </c>
      <c r="I144" s="120">
        <v>3248</v>
      </c>
      <c r="J144" s="121">
        <f t="shared" si="16"/>
        <v>3.902751119641712E-2</v>
      </c>
      <c r="K144" s="120">
        <v>3013</v>
      </c>
      <c r="L144" s="121">
        <f t="shared" si="16"/>
        <v>-7.2352216748768461E-2</v>
      </c>
      <c r="M144" s="120">
        <v>3430</v>
      </c>
      <c r="N144" s="121">
        <f t="shared" si="17"/>
        <v>0.13840026551609697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704</v>
      </c>
      <c r="F145" s="121" t="str">
        <f t="shared" si="16"/>
        <v>-</v>
      </c>
      <c r="G145" s="120">
        <v>1982</v>
      </c>
      <c r="H145" s="121">
        <f t="shared" si="16"/>
        <v>1.8153409090909092</v>
      </c>
      <c r="I145" s="120">
        <v>1617</v>
      </c>
      <c r="J145" s="121">
        <f t="shared" si="16"/>
        <v>-0.18415741675075681</v>
      </c>
      <c r="K145" s="120">
        <v>1644</v>
      </c>
      <c r="L145" s="121">
        <f t="shared" si="16"/>
        <v>1.6697588126159513E-2</v>
      </c>
      <c r="M145" s="120">
        <v>1465</v>
      </c>
      <c r="N145" s="121">
        <f t="shared" si="17"/>
        <v>-0.10888077858880774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1002</v>
      </c>
      <c r="F146" s="121" t="str">
        <f t="shared" si="16"/>
        <v>-</v>
      </c>
      <c r="G146" s="120">
        <v>1123</v>
      </c>
      <c r="H146" s="121">
        <f t="shared" si="16"/>
        <v>0.12075848303393211</v>
      </c>
      <c r="I146" s="120">
        <v>1064</v>
      </c>
      <c r="J146" s="121">
        <f t="shared" si="16"/>
        <v>-5.2537845057880728E-2</v>
      </c>
      <c r="K146" s="120">
        <v>1312</v>
      </c>
      <c r="L146" s="121">
        <f t="shared" si="16"/>
        <v>0.23308270676691722</v>
      </c>
      <c r="M146" s="120">
        <v>1070</v>
      </c>
      <c r="N146" s="121">
        <f t="shared" si="17"/>
        <v>-0.18445121951219512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1279</v>
      </c>
      <c r="F147" s="121" t="str">
        <f t="shared" si="16"/>
        <v>-</v>
      </c>
      <c r="G147" s="120">
        <v>2041</v>
      </c>
      <c r="H147" s="121">
        <f t="shared" si="16"/>
        <v>0.59577795152462865</v>
      </c>
      <c r="I147" s="120">
        <v>1913</v>
      </c>
      <c r="J147" s="121">
        <f t="shared" si="16"/>
        <v>-6.2714355707986336E-2</v>
      </c>
      <c r="K147" s="120">
        <v>1547</v>
      </c>
      <c r="L147" s="121">
        <f t="shared" si="16"/>
        <v>-0.19132253005750133</v>
      </c>
      <c r="M147" s="120">
        <v>1778</v>
      </c>
      <c r="N147" s="121">
        <f t="shared" si="17"/>
        <v>0.14932126696832571</v>
      </c>
    </row>
    <row r="148" spans="1:15" x14ac:dyDescent="0.25">
      <c r="B148" s="119" t="s">
        <v>87</v>
      </c>
      <c r="C148" s="120">
        <v>423</v>
      </c>
      <c r="D148" s="121">
        <v>-0.77818563188253798</v>
      </c>
      <c r="E148" s="120">
        <v>1631</v>
      </c>
      <c r="F148" s="121">
        <f t="shared" si="16"/>
        <v>2.855791962174941</v>
      </c>
      <c r="G148" s="120">
        <v>1858</v>
      </c>
      <c r="H148" s="121">
        <f t="shared" si="16"/>
        <v>0.13917841814837528</v>
      </c>
      <c r="I148" s="120">
        <v>2985</v>
      </c>
      <c r="J148" s="121">
        <f t="shared" si="16"/>
        <v>0.60656620021528518</v>
      </c>
      <c r="K148" s="120">
        <v>2860</v>
      </c>
      <c r="L148" s="121">
        <f t="shared" si="16"/>
        <v>-4.1876046901172526E-2</v>
      </c>
      <c r="M148" s="120"/>
      <c r="N148" s="121"/>
    </row>
    <row r="149" spans="1:15" x14ac:dyDescent="0.25">
      <c r="B149" s="119" t="s">
        <v>89</v>
      </c>
      <c r="C149" s="120">
        <v>265</v>
      </c>
      <c r="D149" s="121">
        <v>-0.82392026578073096</v>
      </c>
      <c r="E149" s="120">
        <v>1556</v>
      </c>
      <c r="F149" s="121">
        <f t="shared" si="16"/>
        <v>4.8716981132075468</v>
      </c>
      <c r="G149" s="120">
        <v>1872</v>
      </c>
      <c r="H149" s="121">
        <f t="shared" si="16"/>
        <v>0.20308483290488422</v>
      </c>
      <c r="I149" s="120">
        <v>2184</v>
      </c>
      <c r="J149" s="121">
        <f t="shared" si="16"/>
        <v>0.16666666666666674</v>
      </c>
      <c r="K149" s="120">
        <v>2212</v>
      </c>
      <c r="L149" s="121">
        <f t="shared" si="16"/>
        <v>1.2820512820512775E-2</v>
      </c>
      <c r="M149" s="120"/>
      <c r="N149" s="121"/>
    </row>
    <row r="150" spans="1:15" x14ac:dyDescent="0.25">
      <c r="A150" s="125"/>
      <c r="B150" s="119" t="s">
        <v>91</v>
      </c>
      <c r="C150" s="120">
        <v>260</v>
      </c>
      <c r="D150" s="121">
        <v>-0.8940936863543788</v>
      </c>
      <c r="E150" s="120">
        <v>3109</v>
      </c>
      <c r="F150" s="121">
        <f t="shared" si="16"/>
        <v>10.957692307692307</v>
      </c>
      <c r="G150" s="120">
        <v>2874</v>
      </c>
      <c r="H150" s="121">
        <f t="shared" si="16"/>
        <v>-7.5587005467996127E-2</v>
      </c>
      <c r="I150" s="120">
        <v>3162</v>
      </c>
      <c r="J150" s="121">
        <f t="shared" si="16"/>
        <v>0.10020876826722347</v>
      </c>
      <c r="K150" s="120">
        <v>3189</v>
      </c>
      <c r="L150" s="121">
        <f t="shared" si="16"/>
        <v>8.5388994307400434E-3</v>
      </c>
      <c r="M150" s="120"/>
      <c r="N150" s="121"/>
    </row>
    <row r="151" spans="1:15" x14ac:dyDescent="0.25">
      <c r="B151" s="119" t="s">
        <v>93</v>
      </c>
      <c r="C151" s="120">
        <v>688</v>
      </c>
      <c r="D151" s="121">
        <v>-0.80167195157105797</v>
      </c>
      <c r="E151" s="120">
        <v>4992</v>
      </c>
      <c r="F151" s="121">
        <f t="shared" si="16"/>
        <v>6.2558139534883717</v>
      </c>
      <c r="G151" s="120">
        <v>4788</v>
      </c>
      <c r="H151" s="121">
        <f t="shared" si="16"/>
        <v>-4.0865384615384581E-2</v>
      </c>
      <c r="I151" s="120">
        <v>4616</v>
      </c>
      <c r="J151" s="121">
        <f t="shared" si="16"/>
        <v>-3.5923141186299135E-2</v>
      </c>
      <c r="K151" s="120">
        <v>4412</v>
      </c>
      <c r="L151" s="121">
        <f t="shared" si="16"/>
        <v>-4.4194107452339648E-2</v>
      </c>
      <c r="M151" s="120"/>
      <c r="N151" s="121"/>
    </row>
    <row r="152" spans="1:15" x14ac:dyDescent="0.25">
      <c r="B152" s="119" t="s">
        <v>95</v>
      </c>
      <c r="C152" s="120">
        <v>611</v>
      </c>
      <c r="D152" s="121">
        <v>-0.83848797250859108</v>
      </c>
      <c r="E152" s="120">
        <v>6016</v>
      </c>
      <c r="F152" s="121">
        <f t="shared" si="16"/>
        <v>8.8461538461538467</v>
      </c>
      <c r="G152" s="120">
        <v>5291</v>
      </c>
      <c r="H152" s="121">
        <f t="shared" si="16"/>
        <v>-0.12051196808510634</v>
      </c>
      <c r="I152" s="120">
        <v>6047</v>
      </c>
      <c r="J152" s="121">
        <f t="shared" si="16"/>
        <v>0.14288414288414297</v>
      </c>
      <c r="K152" s="120">
        <v>5549</v>
      </c>
      <c r="L152" s="121">
        <f t="shared" si="16"/>
        <v>-8.2354886720687914E-2</v>
      </c>
      <c r="M152" s="120"/>
      <c r="N152" s="121"/>
    </row>
    <row r="153" spans="1:15" ht="15.75" x14ac:dyDescent="0.25">
      <c r="B153" s="122" t="s">
        <v>32</v>
      </c>
      <c r="C153" s="123">
        <v>11548</v>
      </c>
      <c r="D153" s="124">
        <v>-0.62585452778227768</v>
      </c>
      <c r="E153" s="123">
        <v>23428</v>
      </c>
      <c r="F153" s="124">
        <f t="shared" si="16"/>
        <v>1.028749567024593</v>
      </c>
      <c r="G153" s="123">
        <v>34791</v>
      </c>
      <c r="H153" s="124">
        <f t="shared" si="16"/>
        <v>0.48501792726651871</v>
      </c>
      <c r="I153" s="123">
        <v>43445</v>
      </c>
      <c r="J153" s="124">
        <f t="shared" si="16"/>
        <v>0.24874249087407674</v>
      </c>
      <c r="K153" s="123">
        <v>42161</v>
      </c>
      <c r="L153" s="124">
        <f t="shared" si="16"/>
        <v>-2.9554609276096211E-2</v>
      </c>
      <c r="M153" s="123">
        <v>25281</v>
      </c>
      <c r="N153" s="124">
        <v>-5.6643904623306818E-2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1" t="s">
        <v>277</v>
      </c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$C$7</f>
        <v>2020</v>
      </c>
      <c r="D161" s="306"/>
      <c r="E161" s="307">
        <f>$E$7</f>
        <v>2021</v>
      </c>
      <c r="F161" s="306"/>
      <c r="G161" s="307">
        <f>$G$7</f>
        <v>2022</v>
      </c>
      <c r="H161" s="306"/>
      <c r="I161" s="307">
        <f>$I$7</f>
        <v>2023</v>
      </c>
      <c r="J161" s="306"/>
      <c r="K161" s="307">
        <f>$K$7</f>
        <v>2024</v>
      </c>
      <c r="L161" s="306"/>
      <c r="M161" s="307">
        <f>$M$7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248</v>
      </c>
      <c r="G162" s="118" t="s">
        <v>71</v>
      </c>
      <c r="H162" s="117" t="s">
        <v>248</v>
      </c>
      <c r="I162" s="118" t="s">
        <v>71</v>
      </c>
      <c r="J162" s="117" t="s">
        <v>248</v>
      </c>
      <c r="K162" s="118" t="s">
        <v>71</v>
      </c>
      <c r="L162" s="117" t="s">
        <v>248</v>
      </c>
      <c r="M162" s="118" t="s">
        <v>71</v>
      </c>
      <c r="N162" s="117" t="s">
        <v>271</v>
      </c>
    </row>
    <row r="163" spans="2:14" x14ac:dyDescent="0.25">
      <c r="B163" s="119" t="s">
        <v>73</v>
      </c>
      <c r="C163" s="120">
        <v>1856</v>
      </c>
      <c r="D163" s="121">
        <v>2.598120508568269E-2</v>
      </c>
      <c r="E163" s="120">
        <v>580</v>
      </c>
      <c r="F163" s="121">
        <f t="shared" ref="F163:L175" si="18">IFERROR(E163/C163-1,"-")</f>
        <v>-0.6875</v>
      </c>
      <c r="G163" s="120">
        <v>1697</v>
      </c>
      <c r="H163" s="121">
        <f t="shared" si="18"/>
        <v>1.9258620689655173</v>
      </c>
      <c r="I163" s="120">
        <v>3344</v>
      </c>
      <c r="J163" s="121">
        <f t="shared" si="18"/>
        <v>0.97053624042427811</v>
      </c>
      <c r="K163" s="120">
        <v>2895</v>
      </c>
      <c r="L163" s="121">
        <f t="shared" si="18"/>
        <v>-0.13427033492822971</v>
      </c>
      <c r="M163" s="120">
        <v>2278</v>
      </c>
      <c r="N163" s="121">
        <f t="shared" ref="N163:N170" si="19">IFERROR(M163/K163-1,"-")</f>
        <v>-0.21312607944732298</v>
      </c>
    </row>
    <row r="164" spans="2:14" x14ac:dyDescent="0.25">
      <c r="B164" s="119" t="s">
        <v>75</v>
      </c>
      <c r="C164" s="120">
        <v>2151</v>
      </c>
      <c r="D164" s="121">
        <v>-2.7576853526220635E-2</v>
      </c>
      <c r="E164" s="120">
        <v>656</v>
      </c>
      <c r="F164" s="121">
        <f t="shared" si="18"/>
        <v>-0.69502556950255689</v>
      </c>
      <c r="G164" s="120">
        <v>2208</v>
      </c>
      <c r="H164" s="121">
        <f t="shared" si="18"/>
        <v>2.3658536585365852</v>
      </c>
      <c r="I164" s="120">
        <v>2356</v>
      </c>
      <c r="J164" s="121">
        <f t="shared" si="18"/>
        <v>6.7028985507246341E-2</v>
      </c>
      <c r="K164" s="120">
        <v>2461</v>
      </c>
      <c r="L164" s="121">
        <f t="shared" si="18"/>
        <v>4.4567062818336112E-2</v>
      </c>
      <c r="M164" s="120">
        <v>2576</v>
      </c>
      <c r="N164" s="121">
        <f t="shared" si="19"/>
        <v>4.6728971962616717E-2</v>
      </c>
    </row>
    <row r="165" spans="2:14" x14ac:dyDescent="0.25">
      <c r="B165" s="119" t="s">
        <v>77</v>
      </c>
      <c r="C165" s="120">
        <v>911</v>
      </c>
      <c r="D165" s="121">
        <v>-0.44921402660217657</v>
      </c>
      <c r="E165" s="120">
        <v>1078</v>
      </c>
      <c r="F165" s="121">
        <f t="shared" si="18"/>
        <v>0.1833150384193194</v>
      </c>
      <c r="G165" s="120">
        <v>2855</v>
      </c>
      <c r="H165" s="121">
        <f t="shared" si="18"/>
        <v>1.6484230055658626</v>
      </c>
      <c r="I165" s="120">
        <v>2785</v>
      </c>
      <c r="J165" s="121">
        <f t="shared" si="18"/>
        <v>-2.4518388791593737E-2</v>
      </c>
      <c r="K165" s="120">
        <v>2820</v>
      </c>
      <c r="L165" s="121">
        <f t="shared" si="18"/>
        <v>1.2567324955116588E-2</v>
      </c>
      <c r="M165" s="120">
        <v>1872</v>
      </c>
      <c r="N165" s="121">
        <f t="shared" si="19"/>
        <v>-0.33617021276595749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1370</v>
      </c>
      <c r="F166" s="121" t="str">
        <f t="shared" si="18"/>
        <v>-</v>
      </c>
      <c r="G166" s="120">
        <v>1982</v>
      </c>
      <c r="H166" s="121">
        <f t="shared" si="18"/>
        <v>0.44671532846715323</v>
      </c>
      <c r="I166" s="120">
        <v>1759</v>
      </c>
      <c r="J166" s="121">
        <f t="shared" si="18"/>
        <v>-0.11251261352169528</v>
      </c>
      <c r="K166" s="120">
        <v>1879</v>
      </c>
      <c r="L166" s="121">
        <f t="shared" si="18"/>
        <v>6.8220579874928911E-2</v>
      </c>
      <c r="M166" s="120">
        <v>1696</v>
      </c>
      <c r="N166" s="121">
        <f t="shared" si="19"/>
        <v>-9.739222990952634E-2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2061</v>
      </c>
      <c r="F167" s="121" t="str">
        <f t="shared" si="18"/>
        <v>-</v>
      </c>
      <c r="G167" s="120">
        <v>1622</v>
      </c>
      <c r="H167" s="121">
        <f t="shared" si="18"/>
        <v>-0.21300339640950994</v>
      </c>
      <c r="I167" s="120">
        <v>2014</v>
      </c>
      <c r="J167" s="121">
        <f t="shared" si="18"/>
        <v>0.24167694204685564</v>
      </c>
      <c r="K167" s="120">
        <v>1952</v>
      </c>
      <c r="L167" s="121">
        <f t="shared" si="18"/>
        <v>-3.0784508440913627E-2</v>
      </c>
      <c r="M167" s="120">
        <v>1563</v>
      </c>
      <c r="N167" s="121">
        <f t="shared" si="19"/>
        <v>-0.19928278688524592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1029</v>
      </c>
      <c r="F168" s="121" t="str">
        <f t="shared" si="18"/>
        <v>-</v>
      </c>
      <c r="G168" s="120">
        <v>1049</v>
      </c>
      <c r="H168" s="121">
        <f t="shared" si="18"/>
        <v>1.9436345966958202E-2</v>
      </c>
      <c r="I168" s="120">
        <v>1678</v>
      </c>
      <c r="J168" s="121">
        <f t="shared" si="18"/>
        <v>0.59961868446139177</v>
      </c>
      <c r="K168" s="120">
        <v>905</v>
      </c>
      <c r="L168" s="121">
        <f t="shared" si="18"/>
        <v>-0.46066746126340885</v>
      </c>
      <c r="M168" s="120">
        <v>923</v>
      </c>
      <c r="N168" s="121">
        <f t="shared" si="19"/>
        <v>1.9889502762430844E-2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1461</v>
      </c>
      <c r="F169" s="121" t="str">
        <f t="shared" si="18"/>
        <v>-</v>
      </c>
      <c r="G169" s="120">
        <v>1231</v>
      </c>
      <c r="H169" s="121">
        <f t="shared" si="18"/>
        <v>-0.15742642026009579</v>
      </c>
      <c r="I169" s="120">
        <v>1543</v>
      </c>
      <c r="J169" s="121">
        <f t="shared" si="18"/>
        <v>0.25345247766043877</v>
      </c>
      <c r="K169" s="120">
        <v>1293</v>
      </c>
      <c r="L169" s="121">
        <f t="shared" si="18"/>
        <v>-0.1620220349967596</v>
      </c>
      <c r="M169" s="120">
        <v>2132</v>
      </c>
      <c r="N169" s="121">
        <f t="shared" si="19"/>
        <v>0.64887857695282292</v>
      </c>
    </row>
    <row r="170" spans="2:14" x14ac:dyDescent="0.25">
      <c r="B170" s="119" t="s">
        <v>87</v>
      </c>
      <c r="C170" s="120">
        <v>432</v>
      </c>
      <c r="D170" s="121">
        <v>-0.80336822940373231</v>
      </c>
      <c r="E170" s="120">
        <v>2603</v>
      </c>
      <c r="F170" s="121">
        <f t="shared" si="18"/>
        <v>5.0254629629629628</v>
      </c>
      <c r="G170" s="120">
        <v>2883</v>
      </c>
      <c r="H170" s="121">
        <f t="shared" si="18"/>
        <v>0.10756819054936617</v>
      </c>
      <c r="I170" s="120">
        <v>3093</v>
      </c>
      <c r="J170" s="121">
        <f t="shared" si="18"/>
        <v>7.2840790842872094E-2</v>
      </c>
      <c r="K170" s="120">
        <v>3962</v>
      </c>
      <c r="L170" s="121">
        <f t="shared" si="18"/>
        <v>0.28095699967668919</v>
      </c>
      <c r="M170" s="120">
        <v>4537</v>
      </c>
      <c r="N170" s="121">
        <f t="shared" si="19"/>
        <v>0.14512872286723866</v>
      </c>
    </row>
    <row r="171" spans="2:14" x14ac:dyDescent="0.25">
      <c r="B171" s="119" t="s">
        <v>89</v>
      </c>
      <c r="C171" s="120">
        <v>212</v>
      </c>
      <c r="D171" s="121">
        <v>-0.87536743092298652</v>
      </c>
      <c r="E171" s="120">
        <v>1484</v>
      </c>
      <c r="F171" s="121">
        <f t="shared" si="18"/>
        <v>6</v>
      </c>
      <c r="G171" s="120">
        <v>1536</v>
      </c>
      <c r="H171" s="121">
        <f t="shared" si="18"/>
        <v>3.5040431266846417E-2</v>
      </c>
      <c r="I171" s="120">
        <v>1358</v>
      </c>
      <c r="J171" s="121">
        <f t="shared" si="18"/>
        <v>-0.11588541666666663</v>
      </c>
      <c r="K171" s="120">
        <v>2078</v>
      </c>
      <c r="L171" s="121">
        <f t="shared" si="18"/>
        <v>0.53019145802650947</v>
      </c>
      <c r="M171" s="120"/>
      <c r="N171" s="121"/>
    </row>
    <row r="172" spans="2:14" x14ac:dyDescent="0.25">
      <c r="B172" s="119" t="s">
        <v>91</v>
      </c>
      <c r="C172" s="120">
        <v>349</v>
      </c>
      <c r="D172" s="121">
        <v>-0.79919447640966634</v>
      </c>
      <c r="E172" s="120">
        <v>1609</v>
      </c>
      <c r="F172" s="121">
        <f t="shared" si="18"/>
        <v>3.6103151862464182</v>
      </c>
      <c r="G172" s="120">
        <v>1751</v>
      </c>
      <c r="H172" s="121">
        <f t="shared" si="18"/>
        <v>8.8253573648228612E-2</v>
      </c>
      <c r="I172" s="120">
        <v>1685</v>
      </c>
      <c r="J172" s="121">
        <f t="shared" si="18"/>
        <v>-3.7692747001713323E-2</v>
      </c>
      <c r="K172" s="120">
        <v>1740</v>
      </c>
      <c r="L172" s="121">
        <f t="shared" si="18"/>
        <v>3.2640949554896048E-2</v>
      </c>
      <c r="M172" s="120"/>
      <c r="N172" s="121"/>
    </row>
    <row r="173" spans="2:14" x14ac:dyDescent="0.25">
      <c r="B173" s="119" t="s">
        <v>93</v>
      </c>
      <c r="C173" s="120">
        <v>204</v>
      </c>
      <c r="D173" s="121">
        <v>-0.88565022421524664</v>
      </c>
      <c r="E173" s="120">
        <v>2197</v>
      </c>
      <c r="F173" s="121">
        <f t="shared" si="18"/>
        <v>9.7696078431372548</v>
      </c>
      <c r="G173" s="120">
        <v>2465</v>
      </c>
      <c r="H173" s="121">
        <f t="shared" si="18"/>
        <v>0.12198452435138818</v>
      </c>
      <c r="I173" s="120">
        <v>2852</v>
      </c>
      <c r="J173" s="121">
        <f t="shared" si="18"/>
        <v>0.15699797160243412</v>
      </c>
      <c r="K173" s="120">
        <v>2022</v>
      </c>
      <c r="L173" s="121">
        <f t="shared" si="18"/>
        <v>-0.29102384291725103</v>
      </c>
      <c r="M173" s="120"/>
      <c r="N173" s="121"/>
    </row>
    <row r="174" spans="2:14" x14ac:dyDescent="0.25">
      <c r="B174" s="119" t="s">
        <v>95</v>
      </c>
      <c r="C174" s="120">
        <v>597</v>
      </c>
      <c r="D174" s="121">
        <v>-0.68857589984350542</v>
      </c>
      <c r="E174" s="120">
        <v>2122</v>
      </c>
      <c r="F174" s="121">
        <f t="shared" si="18"/>
        <v>2.5544388609715245</v>
      </c>
      <c r="G174" s="120">
        <v>2595</v>
      </c>
      <c r="H174" s="121">
        <f t="shared" si="18"/>
        <v>0.2229029217719134</v>
      </c>
      <c r="I174" s="120">
        <v>2270</v>
      </c>
      <c r="J174" s="121">
        <f t="shared" si="18"/>
        <v>-0.12524084778420042</v>
      </c>
      <c r="K174" s="120">
        <v>2368</v>
      </c>
      <c r="L174" s="121">
        <f t="shared" si="18"/>
        <v>4.3171806167400906E-2</v>
      </c>
      <c r="M174" s="120"/>
      <c r="N174" s="121"/>
    </row>
    <row r="175" spans="2:14" ht="15.75" x14ac:dyDescent="0.25">
      <c r="B175" s="122" t="s">
        <v>32</v>
      </c>
      <c r="C175" s="123">
        <v>7014</v>
      </c>
      <c r="D175" s="124">
        <v>-0.6546528803545052</v>
      </c>
      <c r="E175" s="123">
        <v>18250</v>
      </c>
      <c r="F175" s="124">
        <f t="shared" si="18"/>
        <v>1.6019389791844882</v>
      </c>
      <c r="G175" s="123">
        <v>23874</v>
      </c>
      <c r="H175" s="124">
        <f t="shared" si="18"/>
        <v>0.30816438356164388</v>
      </c>
      <c r="I175" s="123">
        <v>26737</v>
      </c>
      <c r="J175" s="124">
        <f t="shared" si="18"/>
        <v>0.11992125324620928</v>
      </c>
      <c r="K175" s="123">
        <v>26375</v>
      </c>
      <c r="L175" s="124">
        <f t="shared" si="18"/>
        <v>-1.3539290122302372E-2</v>
      </c>
      <c r="M175" s="123">
        <v>17577</v>
      </c>
      <c r="N175" s="124">
        <v>-3.2476468321682161E-2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1" t="s">
        <v>278</v>
      </c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$C$7</f>
        <v>2020</v>
      </c>
      <c r="D183" s="306"/>
      <c r="E183" s="307">
        <f>$E$7</f>
        <v>2021</v>
      </c>
      <c r="F183" s="306"/>
      <c r="G183" s="307">
        <f>$G$7</f>
        <v>2022</v>
      </c>
      <c r="H183" s="306"/>
      <c r="I183" s="307">
        <f>$I$7</f>
        <v>2023</v>
      </c>
      <c r="J183" s="306"/>
      <c r="K183" s="307">
        <f>$K$7</f>
        <v>2024</v>
      </c>
      <c r="L183" s="306"/>
      <c r="M183" s="307">
        <f>$M$7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248</v>
      </c>
      <c r="G184" s="118" t="s">
        <v>71</v>
      </c>
      <c r="H184" s="117" t="s">
        <v>248</v>
      </c>
      <c r="I184" s="118" t="s">
        <v>71</v>
      </c>
      <c r="J184" s="117" t="s">
        <v>248</v>
      </c>
      <c r="K184" s="118" t="s">
        <v>71</v>
      </c>
      <c r="L184" s="117" t="s">
        <v>248</v>
      </c>
      <c r="M184" s="118" t="s">
        <v>71</v>
      </c>
      <c r="N184" s="117" t="s">
        <v>271</v>
      </c>
    </row>
    <row r="185" spans="1:15" x14ac:dyDescent="0.25">
      <c r="A185" s="125"/>
      <c r="B185" s="119" t="s">
        <v>73</v>
      </c>
      <c r="C185" s="120">
        <v>529</v>
      </c>
      <c r="D185" s="121">
        <v>0.63777089783281737</v>
      </c>
      <c r="E185" s="120">
        <v>69</v>
      </c>
      <c r="F185" s="121">
        <f t="shared" ref="F185:L197" si="20">IFERROR(E185/C185-1,"-")</f>
        <v>-0.86956521739130432</v>
      </c>
      <c r="G185" s="120">
        <v>413</v>
      </c>
      <c r="H185" s="121">
        <f t="shared" si="20"/>
        <v>4.9855072463768115</v>
      </c>
      <c r="I185" s="120">
        <v>618</v>
      </c>
      <c r="J185" s="121">
        <f t="shared" si="20"/>
        <v>0.49636803874092017</v>
      </c>
      <c r="K185" s="120">
        <v>796</v>
      </c>
      <c r="L185" s="121">
        <f t="shared" si="20"/>
        <v>0.28802588996763756</v>
      </c>
      <c r="M185" s="120">
        <v>915</v>
      </c>
      <c r="N185" s="121">
        <f t="shared" ref="N185:N191" si="21">IFERROR(M185/K185-1,"-")</f>
        <v>0.14949748743718594</v>
      </c>
    </row>
    <row r="186" spans="1:15" x14ac:dyDescent="0.25">
      <c r="B186" s="119" t="s">
        <v>75</v>
      </c>
      <c r="C186" s="120">
        <v>333</v>
      </c>
      <c r="D186" s="121">
        <v>-6.4606741573033699E-2</v>
      </c>
      <c r="E186" s="120">
        <v>84</v>
      </c>
      <c r="F186" s="121">
        <f t="shared" si="20"/>
        <v>-0.74774774774774777</v>
      </c>
      <c r="G186" s="120">
        <v>507</v>
      </c>
      <c r="H186" s="121">
        <f t="shared" si="20"/>
        <v>5.0357142857142856</v>
      </c>
      <c r="I186" s="120">
        <v>515</v>
      </c>
      <c r="J186" s="121">
        <f t="shared" si="20"/>
        <v>1.5779092702169706E-2</v>
      </c>
      <c r="K186" s="120">
        <v>580</v>
      </c>
      <c r="L186" s="121">
        <f t="shared" si="20"/>
        <v>0.12621359223300965</v>
      </c>
      <c r="M186" s="120">
        <v>590</v>
      </c>
      <c r="N186" s="121">
        <f t="shared" si="21"/>
        <v>1.7241379310344751E-2</v>
      </c>
    </row>
    <row r="187" spans="1:15" x14ac:dyDescent="0.25">
      <c r="B187" s="119" t="s">
        <v>77</v>
      </c>
      <c r="C187" s="120">
        <v>258</v>
      </c>
      <c r="D187" s="121">
        <v>-0.38717339667458428</v>
      </c>
      <c r="E187" s="120">
        <v>53</v>
      </c>
      <c r="F187" s="121">
        <f t="shared" si="20"/>
        <v>-0.79457364341085268</v>
      </c>
      <c r="G187" s="120">
        <v>494</v>
      </c>
      <c r="H187" s="121">
        <f t="shared" si="20"/>
        <v>8.3207547169811313</v>
      </c>
      <c r="I187" s="120">
        <v>852</v>
      </c>
      <c r="J187" s="121">
        <f t="shared" si="20"/>
        <v>0.72469635627530371</v>
      </c>
      <c r="K187" s="120">
        <v>529</v>
      </c>
      <c r="L187" s="121">
        <f t="shared" si="20"/>
        <v>-0.37910798122065725</v>
      </c>
      <c r="M187" s="120">
        <v>411</v>
      </c>
      <c r="N187" s="121">
        <f t="shared" si="21"/>
        <v>-0.22306238185255201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56</v>
      </c>
      <c r="F188" s="121" t="str">
        <f t="shared" si="20"/>
        <v>-</v>
      </c>
      <c r="G188" s="120">
        <v>320</v>
      </c>
      <c r="H188" s="121">
        <f t="shared" si="20"/>
        <v>4.7142857142857144</v>
      </c>
      <c r="I188" s="120">
        <v>425</v>
      </c>
      <c r="J188" s="121">
        <f t="shared" si="20"/>
        <v>0.328125</v>
      </c>
      <c r="K188" s="120">
        <v>432</v>
      </c>
      <c r="L188" s="121">
        <f t="shared" si="20"/>
        <v>1.6470588235294015E-2</v>
      </c>
      <c r="M188" s="120">
        <v>296</v>
      </c>
      <c r="N188" s="121">
        <f t="shared" si="21"/>
        <v>-0.31481481481481477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221</v>
      </c>
      <c r="F189" s="121" t="str">
        <f t="shared" si="20"/>
        <v>-</v>
      </c>
      <c r="G189" s="120">
        <v>325</v>
      </c>
      <c r="H189" s="121">
        <f t="shared" si="20"/>
        <v>0.47058823529411775</v>
      </c>
      <c r="I189" s="120">
        <v>258</v>
      </c>
      <c r="J189" s="121">
        <f t="shared" si="20"/>
        <v>-0.20615384615384613</v>
      </c>
      <c r="K189" s="120">
        <v>367</v>
      </c>
      <c r="L189" s="121">
        <f t="shared" si="20"/>
        <v>0.42248062015503884</v>
      </c>
      <c r="M189" s="120">
        <v>397</v>
      </c>
      <c r="N189" s="121">
        <f t="shared" si="21"/>
        <v>8.1743869209809361E-2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160</v>
      </c>
      <c r="F190" s="121" t="str">
        <f t="shared" si="20"/>
        <v>-</v>
      </c>
      <c r="G190" s="120">
        <v>268</v>
      </c>
      <c r="H190" s="121">
        <f t="shared" si="20"/>
        <v>0.67500000000000004</v>
      </c>
      <c r="I190" s="120">
        <v>221</v>
      </c>
      <c r="J190" s="121">
        <f t="shared" si="20"/>
        <v>-0.17537313432835822</v>
      </c>
      <c r="K190" s="120">
        <v>272</v>
      </c>
      <c r="L190" s="121">
        <f t="shared" si="20"/>
        <v>0.23076923076923084</v>
      </c>
      <c r="M190" s="120">
        <v>281</v>
      </c>
      <c r="N190" s="121">
        <f t="shared" si="21"/>
        <v>3.3088235294117752E-2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213</v>
      </c>
      <c r="F191" s="121" t="str">
        <f t="shared" si="20"/>
        <v>-</v>
      </c>
      <c r="G191" s="120">
        <v>406</v>
      </c>
      <c r="H191" s="121">
        <f t="shared" si="20"/>
        <v>0.9061032863849765</v>
      </c>
      <c r="I191" s="120">
        <v>344</v>
      </c>
      <c r="J191" s="121">
        <f t="shared" si="20"/>
        <v>-0.15270935960591137</v>
      </c>
      <c r="K191" s="120">
        <v>325</v>
      </c>
      <c r="L191" s="121">
        <f t="shared" si="20"/>
        <v>-5.5232558139534871E-2</v>
      </c>
      <c r="M191" s="120">
        <v>634</v>
      </c>
      <c r="N191" s="121">
        <f t="shared" si="21"/>
        <v>0.95076923076923081</v>
      </c>
    </row>
    <row r="192" spans="1:15" x14ac:dyDescent="0.25">
      <c r="B192" s="119" t="s">
        <v>87</v>
      </c>
      <c r="C192" s="120">
        <v>126</v>
      </c>
      <c r="D192" s="121">
        <v>-0.44247787610619471</v>
      </c>
      <c r="E192" s="120">
        <v>289</v>
      </c>
      <c r="F192" s="121">
        <f t="shared" si="20"/>
        <v>1.2936507936507935</v>
      </c>
      <c r="G192" s="120">
        <v>450</v>
      </c>
      <c r="H192" s="121">
        <f t="shared" si="20"/>
        <v>0.55709342560553643</v>
      </c>
      <c r="I192" s="120">
        <v>416</v>
      </c>
      <c r="J192" s="121">
        <f t="shared" si="20"/>
        <v>-7.5555555555555598E-2</v>
      </c>
      <c r="K192" s="120">
        <v>463</v>
      </c>
      <c r="L192" s="121">
        <f t="shared" si="20"/>
        <v>0.11298076923076916</v>
      </c>
      <c r="M192" s="120"/>
      <c r="N192" s="121"/>
    </row>
    <row r="193" spans="2:15" x14ac:dyDescent="0.25">
      <c r="B193" s="119" t="s">
        <v>89</v>
      </c>
      <c r="C193" s="120">
        <v>140</v>
      </c>
      <c r="D193" s="121">
        <v>-0.57317073170731714</v>
      </c>
      <c r="E193" s="120">
        <v>260</v>
      </c>
      <c r="F193" s="121">
        <f t="shared" si="20"/>
        <v>0.85714285714285721</v>
      </c>
      <c r="G193" s="120">
        <v>243</v>
      </c>
      <c r="H193" s="121">
        <f t="shared" si="20"/>
        <v>-6.5384615384615374E-2</v>
      </c>
      <c r="I193" s="120">
        <v>288</v>
      </c>
      <c r="J193" s="121">
        <f t="shared" si="20"/>
        <v>0.18518518518518512</v>
      </c>
      <c r="K193" s="120">
        <v>439</v>
      </c>
      <c r="L193" s="121">
        <f t="shared" si="20"/>
        <v>0.52430555555555558</v>
      </c>
      <c r="M193" s="120"/>
      <c r="N193" s="121"/>
    </row>
    <row r="194" spans="2:15" x14ac:dyDescent="0.25">
      <c r="B194" s="119" t="s">
        <v>91</v>
      </c>
      <c r="C194" s="120">
        <v>131</v>
      </c>
      <c r="D194" s="121">
        <v>-0.54035087719298247</v>
      </c>
      <c r="E194" s="120">
        <v>411</v>
      </c>
      <c r="F194" s="121">
        <f t="shared" si="20"/>
        <v>2.1374045801526718</v>
      </c>
      <c r="G194" s="120">
        <v>291</v>
      </c>
      <c r="H194" s="121">
        <f t="shared" si="20"/>
        <v>-0.29197080291970801</v>
      </c>
      <c r="I194" s="120">
        <v>386</v>
      </c>
      <c r="J194" s="121">
        <f t="shared" si="20"/>
        <v>0.32646048109965631</v>
      </c>
      <c r="K194" s="120">
        <v>369</v>
      </c>
      <c r="L194" s="121">
        <f t="shared" si="20"/>
        <v>-4.4041450777202118E-2</v>
      </c>
      <c r="M194" s="120"/>
      <c r="N194" s="121"/>
    </row>
    <row r="195" spans="2:15" x14ac:dyDescent="0.25">
      <c r="B195" s="119" t="s">
        <v>93</v>
      </c>
      <c r="C195" s="120">
        <v>98</v>
      </c>
      <c r="D195" s="121">
        <v>-0.81261950286806883</v>
      </c>
      <c r="E195" s="120">
        <v>1087</v>
      </c>
      <c r="F195" s="121">
        <f t="shared" si="20"/>
        <v>10.091836734693878</v>
      </c>
      <c r="G195" s="120">
        <v>472</v>
      </c>
      <c r="H195" s="121">
        <f t="shared" si="20"/>
        <v>-0.56577736890524377</v>
      </c>
      <c r="I195" s="120">
        <v>961</v>
      </c>
      <c r="J195" s="121">
        <f t="shared" si="20"/>
        <v>1.0360169491525424</v>
      </c>
      <c r="K195" s="120">
        <v>532</v>
      </c>
      <c r="L195" s="121">
        <f t="shared" si="20"/>
        <v>-0.44640998959417277</v>
      </c>
      <c r="M195" s="120"/>
      <c r="N195" s="121"/>
    </row>
    <row r="196" spans="2:15" x14ac:dyDescent="0.25">
      <c r="B196" s="119" t="s">
        <v>95</v>
      </c>
      <c r="C196" s="120">
        <v>193</v>
      </c>
      <c r="D196" s="121">
        <v>-0.47267759562841527</v>
      </c>
      <c r="E196" s="120">
        <v>547</v>
      </c>
      <c r="F196" s="121">
        <f t="shared" si="20"/>
        <v>1.8341968911917097</v>
      </c>
      <c r="G196" s="120">
        <v>662</v>
      </c>
      <c r="H196" s="121">
        <f t="shared" si="20"/>
        <v>0.21023765996343702</v>
      </c>
      <c r="I196" s="120">
        <v>674</v>
      </c>
      <c r="J196" s="121">
        <f t="shared" si="20"/>
        <v>1.812688821752273E-2</v>
      </c>
      <c r="K196" s="120">
        <v>812</v>
      </c>
      <c r="L196" s="121">
        <f t="shared" si="20"/>
        <v>0.20474777448071224</v>
      </c>
      <c r="M196" s="120"/>
      <c r="N196" s="121"/>
    </row>
    <row r="197" spans="2:15" ht="15.75" x14ac:dyDescent="0.25">
      <c r="B197" s="122" t="s">
        <v>32</v>
      </c>
      <c r="C197" s="123">
        <v>1919</v>
      </c>
      <c r="D197" s="124">
        <v>-0.51083354575579909</v>
      </c>
      <c r="E197" s="123">
        <v>3450</v>
      </c>
      <c r="F197" s="124">
        <f t="shared" si="20"/>
        <v>0.79781136008337672</v>
      </c>
      <c r="G197" s="123">
        <v>4851</v>
      </c>
      <c r="H197" s="124">
        <f t="shared" si="20"/>
        <v>0.4060869565217391</v>
      </c>
      <c r="I197" s="123">
        <v>5958</v>
      </c>
      <c r="J197" s="124">
        <f t="shared" si="20"/>
        <v>0.22820037105751401</v>
      </c>
      <c r="K197" s="123">
        <v>5916</v>
      </c>
      <c r="L197" s="124">
        <f t="shared" si="20"/>
        <v>-7.0493454179254567E-3</v>
      </c>
      <c r="M197" s="123">
        <v>4127</v>
      </c>
      <c r="N197" s="124">
        <v>9.6439957492029826E-2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1" t="s">
        <v>279</v>
      </c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$C$7</f>
        <v>2020</v>
      </c>
      <c r="D205" s="306"/>
      <c r="E205" s="307">
        <f>$E$7</f>
        <v>2021</v>
      </c>
      <c r="F205" s="306"/>
      <c r="G205" s="307">
        <f>$G$7</f>
        <v>2022</v>
      </c>
      <c r="H205" s="306"/>
      <c r="I205" s="307">
        <f>$I$7</f>
        <v>2023</v>
      </c>
      <c r="J205" s="306"/>
      <c r="K205" s="307">
        <f>$K$7</f>
        <v>2024</v>
      </c>
      <c r="L205" s="306"/>
      <c r="M205" s="307">
        <f>$M$7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248</v>
      </c>
      <c r="G206" s="118" t="s">
        <v>71</v>
      </c>
      <c r="H206" s="117" t="s">
        <v>248</v>
      </c>
      <c r="I206" s="118" t="s">
        <v>71</v>
      </c>
      <c r="J206" s="117" t="s">
        <v>248</v>
      </c>
      <c r="K206" s="118" t="s">
        <v>71</v>
      </c>
      <c r="L206" s="117" t="s">
        <v>248</v>
      </c>
      <c r="M206" s="118" t="s">
        <v>71</v>
      </c>
      <c r="N206" s="117" t="s">
        <v>271</v>
      </c>
    </row>
    <row r="207" spans="2:15" x14ac:dyDescent="0.25">
      <c r="B207" s="119" t="s">
        <v>73</v>
      </c>
      <c r="C207" s="120">
        <v>661</v>
      </c>
      <c r="D207" s="121">
        <v>2.4806201550387597E-2</v>
      </c>
      <c r="E207" s="120">
        <v>80</v>
      </c>
      <c r="F207" s="121">
        <f t="shared" ref="F207:L219" si="22">IFERROR(E207/C207-1,"-")</f>
        <v>-0.87897125567322243</v>
      </c>
      <c r="G207" s="120">
        <v>841</v>
      </c>
      <c r="H207" s="121">
        <f t="shared" si="22"/>
        <v>9.5124999999999993</v>
      </c>
      <c r="I207" s="120">
        <v>839</v>
      </c>
      <c r="J207" s="121">
        <f t="shared" si="22"/>
        <v>-2.3781212841854638E-3</v>
      </c>
      <c r="K207" s="120">
        <v>913</v>
      </c>
      <c r="L207" s="121">
        <f t="shared" si="22"/>
        <v>8.8200238379022577E-2</v>
      </c>
      <c r="M207" s="120">
        <v>1114</v>
      </c>
      <c r="N207" s="121">
        <f t="shared" ref="N207:N214" si="23">IFERROR(M207/K207-1,"-")</f>
        <v>0.22015334063526826</v>
      </c>
    </row>
    <row r="208" spans="2:15" x14ac:dyDescent="0.25">
      <c r="B208" s="119" t="s">
        <v>75</v>
      </c>
      <c r="C208" s="120">
        <v>450</v>
      </c>
      <c r="D208" s="121">
        <v>8.9686098654708779E-3</v>
      </c>
      <c r="E208" s="120">
        <v>65</v>
      </c>
      <c r="F208" s="121">
        <f t="shared" si="22"/>
        <v>-0.85555555555555562</v>
      </c>
      <c r="G208" s="120">
        <v>652</v>
      </c>
      <c r="H208" s="121">
        <f t="shared" si="22"/>
        <v>9.0307692307692307</v>
      </c>
      <c r="I208" s="120">
        <v>647</v>
      </c>
      <c r="J208" s="121">
        <f t="shared" si="22"/>
        <v>-7.6687116564416735E-3</v>
      </c>
      <c r="K208" s="120">
        <v>794</v>
      </c>
      <c r="L208" s="121">
        <f t="shared" si="22"/>
        <v>0.22720247295208651</v>
      </c>
      <c r="M208" s="120">
        <v>881</v>
      </c>
      <c r="N208" s="121">
        <f t="shared" si="23"/>
        <v>0.10957178841309823</v>
      </c>
    </row>
    <row r="209" spans="2:15" x14ac:dyDescent="0.25">
      <c r="B209" s="119" t="s">
        <v>77</v>
      </c>
      <c r="C209" s="120">
        <v>200</v>
      </c>
      <c r="D209" s="121">
        <v>-0.63636363636363635</v>
      </c>
      <c r="E209" s="120">
        <v>113</v>
      </c>
      <c r="F209" s="121">
        <f t="shared" si="22"/>
        <v>-0.43500000000000005</v>
      </c>
      <c r="G209" s="120">
        <v>550</v>
      </c>
      <c r="H209" s="121">
        <f t="shared" si="22"/>
        <v>3.8672566371681416</v>
      </c>
      <c r="I209" s="120">
        <v>645</v>
      </c>
      <c r="J209" s="121">
        <f t="shared" si="22"/>
        <v>0.17272727272727262</v>
      </c>
      <c r="K209" s="120">
        <v>658</v>
      </c>
      <c r="L209" s="121">
        <f t="shared" si="22"/>
        <v>2.0155038759689825E-2</v>
      </c>
      <c r="M209" s="120">
        <v>653</v>
      </c>
      <c r="N209" s="121">
        <f t="shared" si="23"/>
        <v>-7.5987841945288626E-3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91</v>
      </c>
      <c r="F210" s="121" t="str">
        <f t="shared" si="22"/>
        <v>-</v>
      </c>
      <c r="G210" s="120">
        <v>388</v>
      </c>
      <c r="H210" s="121">
        <f t="shared" si="22"/>
        <v>3.2637362637362637</v>
      </c>
      <c r="I210" s="120">
        <v>482</v>
      </c>
      <c r="J210" s="121">
        <f t="shared" si="22"/>
        <v>0.24226804123711343</v>
      </c>
      <c r="K210" s="120">
        <v>538</v>
      </c>
      <c r="L210" s="121">
        <f t="shared" si="22"/>
        <v>0.11618257261410792</v>
      </c>
      <c r="M210" s="120">
        <v>382</v>
      </c>
      <c r="N210" s="121">
        <f t="shared" si="23"/>
        <v>-0.28996282527881045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94</v>
      </c>
      <c r="F211" s="121" t="str">
        <f t="shared" si="22"/>
        <v>-</v>
      </c>
      <c r="G211" s="120">
        <v>435</v>
      </c>
      <c r="H211" s="121">
        <f t="shared" si="22"/>
        <v>3.6276595744680851</v>
      </c>
      <c r="I211" s="120">
        <v>431</v>
      </c>
      <c r="J211" s="121">
        <f t="shared" si="22"/>
        <v>-9.1954022988506301E-3</v>
      </c>
      <c r="K211" s="120">
        <v>534</v>
      </c>
      <c r="L211" s="121">
        <f t="shared" si="22"/>
        <v>0.23897911832946628</v>
      </c>
      <c r="M211" s="120">
        <v>431</v>
      </c>
      <c r="N211" s="121">
        <f t="shared" si="23"/>
        <v>-0.19288389513108617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197</v>
      </c>
      <c r="F212" s="121" t="str">
        <f t="shared" si="22"/>
        <v>-</v>
      </c>
      <c r="G212" s="120">
        <v>373</v>
      </c>
      <c r="H212" s="121">
        <f t="shared" si="22"/>
        <v>0.89340101522842641</v>
      </c>
      <c r="I212" s="120">
        <v>225</v>
      </c>
      <c r="J212" s="121">
        <f t="shared" si="22"/>
        <v>-0.39678284182305634</v>
      </c>
      <c r="K212" s="120">
        <v>267</v>
      </c>
      <c r="L212" s="121">
        <f t="shared" si="22"/>
        <v>0.18666666666666676</v>
      </c>
      <c r="M212" s="120">
        <v>360</v>
      </c>
      <c r="N212" s="121">
        <f t="shared" si="23"/>
        <v>0.348314606741573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428</v>
      </c>
      <c r="F213" s="121" t="str">
        <f t="shared" si="22"/>
        <v>-</v>
      </c>
      <c r="G213" s="120">
        <v>244</v>
      </c>
      <c r="H213" s="121">
        <f t="shared" si="22"/>
        <v>-0.42990654205607481</v>
      </c>
      <c r="I213" s="120">
        <v>569</v>
      </c>
      <c r="J213" s="121">
        <f t="shared" si="22"/>
        <v>1.331967213114754</v>
      </c>
      <c r="K213" s="120">
        <v>431</v>
      </c>
      <c r="L213" s="121">
        <f t="shared" si="22"/>
        <v>-0.24253075571177507</v>
      </c>
      <c r="M213" s="120">
        <v>835</v>
      </c>
      <c r="N213" s="121">
        <f t="shared" si="23"/>
        <v>0.93735498839907194</v>
      </c>
    </row>
    <row r="214" spans="2:15" x14ac:dyDescent="0.25">
      <c r="B214" s="119" t="s">
        <v>87</v>
      </c>
      <c r="C214" s="120">
        <v>77</v>
      </c>
      <c r="D214" s="121">
        <v>-0.82379862700228834</v>
      </c>
      <c r="E214" s="120">
        <v>407</v>
      </c>
      <c r="F214" s="121">
        <f t="shared" si="22"/>
        <v>4.2857142857142856</v>
      </c>
      <c r="G214" s="120">
        <v>636</v>
      </c>
      <c r="H214" s="121">
        <f t="shared" si="22"/>
        <v>0.5626535626535627</v>
      </c>
      <c r="I214" s="120">
        <v>720</v>
      </c>
      <c r="J214" s="121">
        <f t="shared" si="22"/>
        <v>0.13207547169811318</v>
      </c>
      <c r="K214" s="120">
        <v>977</v>
      </c>
      <c r="L214" s="121">
        <f t="shared" si="22"/>
        <v>0.35694444444444451</v>
      </c>
      <c r="M214" s="120">
        <v>935</v>
      </c>
      <c r="N214" s="121">
        <f t="shared" si="23"/>
        <v>-4.2988741044012291E-2</v>
      </c>
    </row>
    <row r="215" spans="2:15" x14ac:dyDescent="0.25">
      <c r="B215" s="119" t="s">
        <v>89</v>
      </c>
      <c r="C215" s="120">
        <v>29</v>
      </c>
      <c r="D215" s="121">
        <v>-0.91966759002770082</v>
      </c>
      <c r="E215" s="120">
        <v>329</v>
      </c>
      <c r="F215" s="121">
        <f t="shared" si="22"/>
        <v>10.344827586206897</v>
      </c>
      <c r="G215" s="120">
        <v>373</v>
      </c>
      <c r="H215" s="121">
        <f t="shared" si="22"/>
        <v>0.13373860182370811</v>
      </c>
      <c r="I215" s="120">
        <v>576</v>
      </c>
      <c r="J215" s="121">
        <f t="shared" si="22"/>
        <v>0.54423592493297579</v>
      </c>
      <c r="K215" s="120">
        <v>351</v>
      </c>
      <c r="L215" s="121">
        <f t="shared" si="22"/>
        <v>-0.390625</v>
      </c>
      <c r="M215" s="120"/>
      <c r="N215" s="121"/>
    </row>
    <row r="216" spans="2:15" x14ac:dyDescent="0.25">
      <c r="B216" s="119" t="s">
        <v>91</v>
      </c>
      <c r="C216" s="120">
        <v>47</v>
      </c>
      <c r="D216" s="121">
        <v>-0.84640522875816993</v>
      </c>
      <c r="E216" s="120">
        <v>410</v>
      </c>
      <c r="F216" s="121">
        <f t="shared" si="22"/>
        <v>7.7234042553191493</v>
      </c>
      <c r="G216" s="120">
        <v>371</v>
      </c>
      <c r="H216" s="121">
        <f t="shared" si="22"/>
        <v>-9.5121951219512169E-2</v>
      </c>
      <c r="I216" s="120">
        <v>441</v>
      </c>
      <c r="J216" s="121">
        <f t="shared" si="22"/>
        <v>0.18867924528301883</v>
      </c>
      <c r="K216" s="120">
        <v>517</v>
      </c>
      <c r="L216" s="121">
        <f t="shared" si="22"/>
        <v>0.17233560090702937</v>
      </c>
      <c r="M216" s="120"/>
      <c r="N216" s="121"/>
    </row>
    <row r="217" spans="2:15" x14ac:dyDescent="0.25">
      <c r="B217" s="119" t="s">
        <v>93</v>
      </c>
      <c r="C217" s="120">
        <v>129</v>
      </c>
      <c r="D217" s="121">
        <v>-0.64850136239782019</v>
      </c>
      <c r="E217" s="120">
        <v>693</v>
      </c>
      <c r="F217" s="121">
        <f t="shared" si="22"/>
        <v>4.3720930232558137</v>
      </c>
      <c r="G217" s="120">
        <v>765</v>
      </c>
      <c r="H217" s="121">
        <f t="shared" si="22"/>
        <v>0.10389610389610393</v>
      </c>
      <c r="I217" s="120">
        <v>827</v>
      </c>
      <c r="J217" s="121">
        <f t="shared" si="22"/>
        <v>8.1045751633986862E-2</v>
      </c>
      <c r="K217" s="120">
        <v>704</v>
      </c>
      <c r="L217" s="121">
        <f t="shared" si="22"/>
        <v>-0.14873035066505447</v>
      </c>
      <c r="M217" s="120"/>
      <c r="N217" s="121"/>
    </row>
    <row r="218" spans="2:15" x14ac:dyDescent="0.25">
      <c r="B218" s="119" t="s">
        <v>95</v>
      </c>
      <c r="C218" s="120">
        <v>101</v>
      </c>
      <c r="D218" s="121">
        <v>-0.86848958333333337</v>
      </c>
      <c r="E218" s="120">
        <v>771</v>
      </c>
      <c r="F218" s="121">
        <f t="shared" si="22"/>
        <v>6.6336633663366333</v>
      </c>
      <c r="G218" s="120">
        <v>835</v>
      </c>
      <c r="H218" s="121">
        <f t="shared" si="22"/>
        <v>8.3009079118028462E-2</v>
      </c>
      <c r="I218" s="120">
        <v>981</v>
      </c>
      <c r="J218" s="121">
        <f t="shared" si="22"/>
        <v>0.17485029940119756</v>
      </c>
      <c r="K218" s="120">
        <v>744</v>
      </c>
      <c r="L218" s="121">
        <f t="shared" si="22"/>
        <v>-0.24159021406727832</v>
      </c>
      <c r="M218" s="120"/>
      <c r="N218" s="121"/>
    </row>
    <row r="219" spans="2:15" ht="15.75" x14ac:dyDescent="0.25">
      <c r="B219" s="122" t="s">
        <v>32</v>
      </c>
      <c r="C219" s="123">
        <v>1882</v>
      </c>
      <c r="D219" s="124">
        <v>-0.61825557809330633</v>
      </c>
      <c r="E219" s="123">
        <v>3678</v>
      </c>
      <c r="F219" s="124">
        <f t="shared" si="22"/>
        <v>0.9543039319872475</v>
      </c>
      <c r="G219" s="123">
        <v>6463</v>
      </c>
      <c r="H219" s="124">
        <f t="shared" si="22"/>
        <v>0.75720500271886904</v>
      </c>
      <c r="I219" s="123">
        <v>7383</v>
      </c>
      <c r="J219" s="124">
        <f t="shared" si="22"/>
        <v>0.14234875444839856</v>
      </c>
      <c r="K219" s="123">
        <v>7428</v>
      </c>
      <c r="L219" s="124">
        <f t="shared" si="22"/>
        <v>6.0950832994717263E-3</v>
      </c>
      <c r="M219" s="123">
        <v>5591</v>
      </c>
      <c r="N219" s="124">
        <v>9.3701095461658834E-2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1" t="s">
        <v>280</v>
      </c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3" t="s">
        <v>130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$C$7</f>
        <v>2020</v>
      </c>
      <c r="D227" s="306"/>
      <c r="E227" s="307">
        <f>$E$7</f>
        <v>2021</v>
      </c>
      <c r="F227" s="306"/>
      <c r="G227" s="307">
        <f>$G$7</f>
        <v>2022</v>
      </c>
      <c r="H227" s="306"/>
      <c r="I227" s="307">
        <f>$I$7</f>
        <v>2023</v>
      </c>
      <c r="J227" s="306"/>
      <c r="K227" s="307">
        <f>$K$7</f>
        <v>2024</v>
      </c>
      <c r="L227" s="306"/>
      <c r="M227" s="307">
        <f>$M$7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248</v>
      </c>
      <c r="G228" s="118" t="s">
        <v>71</v>
      </c>
      <c r="H228" s="117" t="s">
        <v>248</v>
      </c>
      <c r="I228" s="118" t="s">
        <v>71</v>
      </c>
      <c r="J228" s="117" t="s">
        <v>248</v>
      </c>
      <c r="K228" s="118" t="s">
        <v>71</v>
      </c>
      <c r="L228" s="117" t="s">
        <v>248</v>
      </c>
      <c r="M228" s="118" t="s">
        <v>71</v>
      </c>
      <c r="N228" s="117" t="s">
        <v>271</v>
      </c>
    </row>
    <row r="229" spans="2:15" x14ac:dyDescent="0.25">
      <c r="B229" s="119" t="s">
        <v>73</v>
      </c>
      <c r="C229" s="120">
        <v>738</v>
      </c>
      <c r="D229" s="121">
        <v>-9.5588235294117641E-2</v>
      </c>
      <c r="E229" s="120">
        <v>4</v>
      </c>
      <c r="F229" s="121">
        <f t="shared" ref="F229:L241" si="24">IFERROR(E229/C229-1,"-")</f>
        <v>-0.99457994579945797</v>
      </c>
      <c r="G229" s="120">
        <v>507</v>
      </c>
      <c r="H229" s="121">
        <f t="shared" si="24"/>
        <v>125.75</v>
      </c>
      <c r="I229" s="120">
        <v>531</v>
      </c>
      <c r="J229" s="121">
        <f t="shared" si="24"/>
        <v>4.7337278106508895E-2</v>
      </c>
      <c r="K229" s="120">
        <v>839</v>
      </c>
      <c r="L229" s="121">
        <f t="shared" si="24"/>
        <v>0.58003766478342755</v>
      </c>
      <c r="M229" s="120">
        <v>555</v>
      </c>
      <c r="N229" s="121">
        <f t="shared" ref="N229:N236" si="25">IFERROR(M229/K229-1,"-")</f>
        <v>-0.33849821215733011</v>
      </c>
    </row>
    <row r="230" spans="2:15" x14ac:dyDescent="0.25">
      <c r="B230" s="119" t="s">
        <v>75</v>
      </c>
      <c r="C230" s="120">
        <v>520</v>
      </c>
      <c r="D230" s="121">
        <v>-3.1657355679702071E-2</v>
      </c>
      <c r="E230" s="120">
        <v>4</v>
      </c>
      <c r="F230" s="121">
        <f t="shared" si="24"/>
        <v>-0.99230769230769234</v>
      </c>
      <c r="G230" s="120">
        <v>218</v>
      </c>
      <c r="H230" s="121">
        <f t="shared" si="24"/>
        <v>53.5</v>
      </c>
      <c r="I230" s="120">
        <v>389</v>
      </c>
      <c r="J230" s="121">
        <f t="shared" si="24"/>
        <v>0.78440366972477071</v>
      </c>
      <c r="K230" s="120">
        <v>667</v>
      </c>
      <c r="L230" s="121">
        <f t="shared" si="24"/>
        <v>0.71465295629820047</v>
      </c>
      <c r="M230" s="120">
        <v>428</v>
      </c>
      <c r="N230" s="121">
        <f t="shared" si="25"/>
        <v>-0.35832083958020988</v>
      </c>
    </row>
    <row r="231" spans="2:15" x14ac:dyDescent="0.25">
      <c r="B231" s="119" t="s">
        <v>77</v>
      </c>
      <c r="C231" s="120">
        <v>322</v>
      </c>
      <c r="D231" s="121">
        <v>-0.65189189189189189</v>
      </c>
      <c r="E231" s="120">
        <v>9</v>
      </c>
      <c r="F231" s="121">
        <f t="shared" si="24"/>
        <v>-0.97204968944099379</v>
      </c>
      <c r="G231" s="120">
        <v>305</v>
      </c>
      <c r="H231" s="121">
        <f t="shared" si="24"/>
        <v>32.888888888888886</v>
      </c>
      <c r="I231" s="120">
        <v>538</v>
      </c>
      <c r="J231" s="121">
        <f t="shared" si="24"/>
        <v>0.76393442622950825</v>
      </c>
      <c r="K231" s="120">
        <v>523</v>
      </c>
      <c r="L231" s="121">
        <f t="shared" si="24"/>
        <v>-2.7881040892193343E-2</v>
      </c>
      <c r="M231" s="120">
        <v>403</v>
      </c>
      <c r="N231" s="121">
        <f t="shared" si="25"/>
        <v>-0.22944550669216057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19</v>
      </c>
      <c r="F232" s="121" t="str">
        <f t="shared" si="24"/>
        <v>-</v>
      </c>
      <c r="G232" s="120">
        <v>251</v>
      </c>
      <c r="H232" s="121">
        <f t="shared" si="24"/>
        <v>12.210526315789474</v>
      </c>
      <c r="I232" s="120">
        <v>210</v>
      </c>
      <c r="J232" s="121">
        <f t="shared" si="24"/>
        <v>-0.1633466135458167</v>
      </c>
      <c r="K232" s="120">
        <v>220</v>
      </c>
      <c r="L232" s="121">
        <f t="shared" si="24"/>
        <v>4.7619047619047672E-2</v>
      </c>
      <c r="M232" s="120">
        <v>184</v>
      </c>
      <c r="N232" s="121">
        <f t="shared" si="25"/>
        <v>-0.16363636363636369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19</v>
      </c>
      <c r="F233" s="121" t="str">
        <f t="shared" si="24"/>
        <v>-</v>
      </c>
      <c r="G233" s="120">
        <v>88</v>
      </c>
      <c r="H233" s="121">
        <f t="shared" si="24"/>
        <v>3.6315789473684212</v>
      </c>
      <c r="I233" s="120">
        <v>51</v>
      </c>
      <c r="J233" s="121">
        <f t="shared" si="24"/>
        <v>-0.42045454545454541</v>
      </c>
      <c r="K233" s="120">
        <v>37</v>
      </c>
      <c r="L233" s="121">
        <f t="shared" si="24"/>
        <v>-0.27450980392156865</v>
      </c>
      <c r="M233" s="120">
        <v>24</v>
      </c>
      <c r="N233" s="121">
        <f t="shared" si="25"/>
        <v>-0.35135135135135132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15</v>
      </c>
      <c r="F234" s="121" t="str">
        <f t="shared" si="24"/>
        <v>-</v>
      </c>
      <c r="G234" s="120">
        <v>91</v>
      </c>
      <c r="H234" s="121">
        <f t="shared" si="24"/>
        <v>5.0666666666666664</v>
      </c>
      <c r="I234" s="120">
        <v>162</v>
      </c>
      <c r="J234" s="121">
        <f t="shared" si="24"/>
        <v>0.78021978021978011</v>
      </c>
      <c r="K234" s="120">
        <v>228</v>
      </c>
      <c r="L234" s="121">
        <f t="shared" si="24"/>
        <v>0.40740740740740744</v>
      </c>
      <c r="M234" s="120">
        <v>75</v>
      </c>
      <c r="N234" s="121">
        <f t="shared" si="25"/>
        <v>-0.67105263157894735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109</v>
      </c>
      <c r="F235" s="121" t="str">
        <f t="shared" si="24"/>
        <v>-</v>
      </c>
      <c r="G235" s="120">
        <v>118</v>
      </c>
      <c r="H235" s="121">
        <f t="shared" si="24"/>
        <v>8.256880733944949E-2</v>
      </c>
      <c r="I235" s="120">
        <v>144</v>
      </c>
      <c r="J235" s="121">
        <f t="shared" si="24"/>
        <v>0.22033898305084754</v>
      </c>
      <c r="K235" s="120">
        <v>319</v>
      </c>
      <c r="L235" s="121">
        <f t="shared" si="24"/>
        <v>1.2152777777777777</v>
      </c>
      <c r="M235" s="120">
        <v>102</v>
      </c>
      <c r="N235" s="121">
        <f t="shared" si="25"/>
        <v>-0.68025078369905956</v>
      </c>
    </row>
    <row r="236" spans="2:15" x14ac:dyDescent="0.25">
      <c r="B236" s="119" t="s">
        <v>87</v>
      </c>
      <c r="C236" s="120">
        <v>11</v>
      </c>
      <c r="D236" s="121">
        <v>-0.94387755102040816</v>
      </c>
      <c r="E236" s="120">
        <v>72</v>
      </c>
      <c r="F236" s="121">
        <f t="shared" si="24"/>
        <v>5.5454545454545459</v>
      </c>
      <c r="G236" s="120">
        <v>75</v>
      </c>
      <c r="H236" s="121">
        <f t="shared" si="24"/>
        <v>4.1666666666666741E-2</v>
      </c>
      <c r="I236" s="120">
        <v>234</v>
      </c>
      <c r="J236" s="121">
        <f t="shared" si="24"/>
        <v>2.12</v>
      </c>
      <c r="K236" s="120">
        <v>102</v>
      </c>
      <c r="L236" s="121">
        <f t="shared" si="24"/>
        <v>-0.5641025641025641</v>
      </c>
      <c r="M236" s="120">
        <v>101</v>
      </c>
      <c r="N236" s="121">
        <f t="shared" si="25"/>
        <v>-9.8039215686274161E-3</v>
      </c>
    </row>
    <row r="237" spans="2:15" x14ac:dyDescent="0.25">
      <c r="B237" s="119" t="s">
        <v>89</v>
      </c>
      <c r="C237" s="120">
        <v>0</v>
      </c>
      <c r="D237" s="121">
        <v>-1</v>
      </c>
      <c r="E237" s="120">
        <v>58</v>
      </c>
      <c r="F237" s="121" t="str">
        <f t="shared" si="24"/>
        <v>-</v>
      </c>
      <c r="G237" s="120">
        <v>50</v>
      </c>
      <c r="H237" s="121">
        <f t="shared" si="24"/>
        <v>-0.13793103448275867</v>
      </c>
      <c r="I237" s="120">
        <v>136</v>
      </c>
      <c r="J237" s="121">
        <f t="shared" si="24"/>
        <v>1.7200000000000002</v>
      </c>
      <c r="K237" s="120">
        <v>55</v>
      </c>
      <c r="L237" s="121">
        <f t="shared" si="24"/>
        <v>-0.59558823529411764</v>
      </c>
      <c r="M237" s="120"/>
      <c r="N237" s="121"/>
    </row>
    <row r="238" spans="2:15" x14ac:dyDescent="0.25">
      <c r="B238" s="119" t="s">
        <v>91</v>
      </c>
      <c r="C238" s="120">
        <v>45</v>
      </c>
      <c r="D238" s="121">
        <v>-0.73214285714285721</v>
      </c>
      <c r="E238" s="120">
        <v>250</v>
      </c>
      <c r="F238" s="121">
        <f t="shared" si="24"/>
        <v>4.5555555555555554</v>
      </c>
      <c r="G238" s="120">
        <v>275</v>
      </c>
      <c r="H238" s="121">
        <f t="shared" si="24"/>
        <v>0.10000000000000009</v>
      </c>
      <c r="I238" s="120">
        <v>223</v>
      </c>
      <c r="J238" s="121">
        <f t="shared" si="24"/>
        <v>-0.18909090909090909</v>
      </c>
      <c r="K238" s="120">
        <v>251</v>
      </c>
      <c r="L238" s="121">
        <f t="shared" si="24"/>
        <v>0.12556053811659185</v>
      </c>
      <c r="M238" s="120"/>
      <c r="N238" s="121"/>
    </row>
    <row r="239" spans="2:15" x14ac:dyDescent="0.25">
      <c r="B239" s="119" t="s">
        <v>93</v>
      </c>
      <c r="C239" s="120">
        <v>18</v>
      </c>
      <c r="D239" s="121">
        <v>-0.94321766561514198</v>
      </c>
      <c r="E239" s="120">
        <v>419</v>
      </c>
      <c r="F239" s="121">
        <f t="shared" si="24"/>
        <v>22.277777777777779</v>
      </c>
      <c r="G239" s="120">
        <v>369</v>
      </c>
      <c r="H239" s="121">
        <f t="shared" si="24"/>
        <v>-0.11933174224343679</v>
      </c>
      <c r="I239" s="120">
        <v>445</v>
      </c>
      <c r="J239" s="121">
        <f t="shared" si="24"/>
        <v>0.20596205962059622</v>
      </c>
      <c r="K239" s="120">
        <v>252</v>
      </c>
      <c r="L239" s="121">
        <f t="shared" si="24"/>
        <v>-0.43370786516853932</v>
      </c>
      <c r="M239" s="120"/>
      <c r="N239" s="121"/>
    </row>
    <row r="240" spans="2:15" x14ac:dyDescent="0.25">
      <c r="B240" s="119" t="s">
        <v>95</v>
      </c>
      <c r="C240" s="120">
        <v>13</v>
      </c>
      <c r="D240" s="121">
        <v>-0.9709821428571429</v>
      </c>
      <c r="E240" s="120">
        <v>464</v>
      </c>
      <c r="F240" s="121">
        <f t="shared" si="24"/>
        <v>34.692307692307693</v>
      </c>
      <c r="G240" s="120">
        <v>400</v>
      </c>
      <c r="H240" s="121">
        <f t="shared" si="24"/>
        <v>-0.13793103448275867</v>
      </c>
      <c r="I240" s="120">
        <v>442</v>
      </c>
      <c r="J240" s="121">
        <f t="shared" si="24"/>
        <v>0.10499999999999998</v>
      </c>
      <c r="K240" s="120">
        <v>377</v>
      </c>
      <c r="L240" s="121">
        <f t="shared" si="24"/>
        <v>-0.1470588235294118</v>
      </c>
      <c r="M240" s="120"/>
      <c r="N240" s="121"/>
    </row>
    <row r="241" spans="2:15" ht="15.75" x14ac:dyDescent="0.25">
      <c r="B241" s="122" t="s">
        <v>32</v>
      </c>
      <c r="C241" s="123">
        <v>1701</v>
      </c>
      <c r="D241" s="124">
        <v>-0.60469439925633273</v>
      </c>
      <c r="E241" s="123">
        <v>1442</v>
      </c>
      <c r="F241" s="124">
        <f t="shared" si="24"/>
        <v>-0.15226337448559668</v>
      </c>
      <c r="G241" s="123">
        <v>2747</v>
      </c>
      <c r="H241" s="124">
        <f t="shared" si="24"/>
        <v>0.90499306518723999</v>
      </c>
      <c r="I241" s="123">
        <v>3505</v>
      </c>
      <c r="J241" s="124">
        <f t="shared" si="24"/>
        <v>0.27593738623953401</v>
      </c>
      <c r="K241" s="123">
        <v>3870</v>
      </c>
      <c r="L241" s="124">
        <f t="shared" si="24"/>
        <v>0.10413694721825961</v>
      </c>
      <c r="M241" s="123">
        <v>1872</v>
      </c>
      <c r="N241" s="124">
        <v>-0.36218057921635438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1" t="s">
        <v>281</v>
      </c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3" t="s">
        <v>133</v>
      </c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</row>
    <row r="253" spans="2:15" ht="22.5" thickTop="1" thickBot="1" x14ac:dyDescent="0.3">
      <c r="B253" s="111"/>
      <c r="C253" s="305">
        <f>$C$7</f>
        <v>2020</v>
      </c>
      <c r="D253" s="306"/>
      <c r="E253" s="307">
        <f>$E$7</f>
        <v>2021</v>
      </c>
      <c r="F253" s="306"/>
      <c r="G253" s="307">
        <f>$G$7</f>
        <v>2022</v>
      </c>
      <c r="H253" s="306"/>
      <c r="I253" s="307">
        <f>$I$7</f>
        <v>2023</v>
      </c>
      <c r="J253" s="306"/>
      <c r="K253" s="307">
        <f>$K$7</f>
        <v>2024</v>
      </c>
      <c r="L253" s="306"/>
      <c r="M253" s="307">
        <f>$M$7</f>
        <v>2025</v>
      </c>
      <c r="N253" s="308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248</v>
      </c>
      <c r="G254" s="118" t="s">
        <v>71</v>
      </c>
      <c r="H254" s="117" t="s">
        <v>248</v>
      </c>
      <c r="I254" s="118" t="s">
        <v>71</v>
      </c>
      <c r="J254" s="117" t="s">
        <v>248</v>
      </c>
      <c r="K254" s="118" t="s">
        <v>71</v>
      </c>
      <c r="L254" s="117" t="s">
        <v>248</v>
      </c>
      <c r="M254" s="118" t="s">
        <v>71</v>
      </c>
      <c r="N254" s="117" t="s">
        <v>271</v>
      </c>
    </row>
    <row r="255" spans="2:15" x14ac:dyDescent="0.25">
      <c r="B255" s="119" t="s">
        <v>73</v>
      </c>
      <c r="C255" s="120">
        <v>814</v>
      </c>
      <c r="D255" s="121">
        <v>-0.25114995400183993</v>
      </c>
      <c r="E255" s="120">
        <v>32</v>
      </c>
      <c r="F255" s="121">
        <f t="shared" ref="F255:L267" si="26">IFERROR(E255/C255-1,"-")</f>
        <v>-0.9606879606879607</v>
      </c>
      <c r="G255" s="120">
        <v>571</v>
      </c>
      <c r="H255" s="121">
        <f t="shared" si="26"/>
        <v>16.84375</v>
      </c>
      <c r="I255" s="120">
        <v>1003</v>
      </c>
      <c r="J255" s="121">
        <f t="shared" si="26"/>
        <v>0.75656742556917678</v>
      </c>
      <c r="K255" s="120">
        <v>905</v>
      </c>
      <c r="L255" s="121">
        <f t="shared" si="26"/>
        <v>-9.7706879361914245E-2</v>
      </c>
      <c r="M255" s="120">
        <v>985</v>
      </c>
      <c r="N255" s="121">
        <f t="shared" ref="N255:N262" si="27">IFERROR(M255/K255-1,"-")</f>
        <v>8.8397790055248615E-2</v>
      </c>
    </row>
    <row r="256" spans="2:15" x14ac:dyDescent="0.25">
      <c r="B256" s="119" t="s">
        <v>75</v>
      </c>
      <c r="C256" s="120">
        <v>745</v>
      </c>
      <c r="D256" s="121">
        <v>-0.21080508474576276</v>
      </c>
      <c r="E256" s="120">
        <v>17</v>
      </c>
      <c r="F256" s="121">
        <f t="shared" si="26"/>
        <v>-0.97718120805369124</v>
      </c>
      <c r="G256" s="120">
        <v>551</v>
      </c>
      <c r="H256" s="121">
        <f t="shared" si="26"/>
        <v>31.411764705882355</v>
      </c>
      <c r="I256" s="120">
        <v>608</v>
      </c>
      <c r="J256" s="121">
        <f t="shared" si="26"/>
        <v>0.10344827586206895</v>
      </c>
      <c r="K256" s="120">
        <v>788</v>
      </c>
      <c r="L256" s="121">
        <f t="shared" si="26"/>
        <v>0.29605263157894735</v>
      </c>
      <c r="M256" s="120">
        <v>653</v>
      </c>
      <c r="N256" s="121">
        <f t="shared" si="27"/>
        <v>-0.17131979695431476</v>
      </c>
    </row>
    <row r="257" spans="2:14" x14ac:dyDescent="0.25">
      <c r="B257" s="119" t="s">
        <v>77</v>
      </c>
      <c r="C257" s="120">
        <v>339</v>
      </c>
      <c r="D257" s="121">
        <v>-0.57940446650124078</v>
      </c>
      <c r="E257" s="120">
        <v>48</v>
      </c>
      <c r="F257" s="121">
        <f t="shared" si="26"/>
        <v>-0.8584070796460177</v>
      </c>
      <c r="G257" s="120">
        <v>386</v>
      </c>
      <c r="H257" s="121">
        <f t="shared" si="26"/>
        <v>7.0416666666666661</v>
      </c>
      <c r="I257" s="120">
        <v>626</v>
      </c>
      <c r="J257" s="121">
        <f t="shared" si="26"/>
        <v>0.62176165803108807</v>
      </c>
      <c r="K257" s="120">
        <v>694</v>
      </c>
      <c r="L257" s="121">
        <f t="shared" si="26"/>
        <v>0.10862619808306717</v>
      </c>
      <c r="M257" s="120">
        <v>528</v>
      </c>
      <c r="N257" s="121">
        <f t="shared" si="27"/>
        <v>-0.23919308357348701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105</v>
      </c>
      <c r="F258" s="121" t="str">
        <f t="shared" si="26"/>
        <v>-</v>
      </c>
      <c r="G258" s="120">
        <v>324</v>
      </c>
      <c r="H258" s="121">
        <f t="shared" si="26"/>
        <v>2.0857142857142859</v>
      </c>
      <c r="I258" s="120">
        <v>411</v>
      </c>
      <c r="J258" s="121">
        <f t="shared" si="26"/>
        <v>0.2685185185185186</v>
      </c>
      <c r="K258" s="120">
        <v>581</v>
      </c>
      <c r="L258" s="121">
        <f t="shared" si="26"/>
        <v>0.41362530413625298</v>
      </c>
      <c r="M258" s="120">
        <v>256</v>
      </c>
      <c r="N258" s="121">
        <f t="shared" si="27"/>
        <v>-0.55938037865748713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56</v>
      </c>
      <c r="F259" s="121" t="str">
        <f t="shared" si="26"/>
        <v>-</v>
      </c>
      <c r="G259" s="120">
        <v>196</v>
      </c>
      <c r="H259" s="121">
        <f t="shared" si="26"/>
        <v>2.5</v>
      </c>
      <c r="I259" s="120">
        <v>95</v>
      </c>
      <c r="J259" s="121">
        <f t="shared" si="26"/>
        <v>-0.51530612244897966</v>
      </c>
      <c r="K259" s="120">
        <v>78</v>
      </c>
      <c r="L259" s="121">
        <f t="shared" si="26"/>
        <v>-0.17894736842105263</v>
      </c>
      <c r="M259" s="120">
        <v>122</v>
      </c>
      <c r="N259" s="121">
        <f t="shared" si="27"/>
        <v>0.5641025641025641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61</v>
      </c>
      <c r="F260" s="121" t="str">
        <f t="shared" si="26"/>
        <v>-</v>
      </c>
      <c r="G260" s="120">
        <v>343</v>
      </c>
      <c r="H260" s="121">
        <f t="shared" si="26"/>
        <v>4.6229508196721314</v>
      </c>
      <c r="I260" s="120">
        <v>78</v>
      </c>
      <c r="J260" s="121">
        <f t="shared" si="26"/>
        <v>-0.77259475218658891</v>
      </c>
      <c r="K260" s="120">
        <v>57</v>
      </c>
      <c r="L260" s="121">
        <f t="shared" si="26"/>
        <v>-0.26923076923076927</v>
      </c>
      <c r="M260" s="120">
        <v>74</v>
      </c>
      <c r="N260" s="121">
        <f t="shared" si="27"/>
        <v>0.29824561403508776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94</v>
      </c>
      <c r="F261" s="121" t="str">
        <f t="shared" si="26"/>
        <v>-</v>
      </c>
      <c r="G261" s="120">
        <v>64</v>
      </c>
      <c r="H261" s="121">
        <f t="shared" si="26"/>
        <v>-0.31914893617021278</v>
      </c>
      <c r="I261" s="120">
        <v>141</v>
      </c>
      <c r="J261" s="121">
        <f t="shared" si="26"/>
        <v>1.203125</v>
      </c>
      <c r="K261" s="120">
        <v>175</v>
      </c>
      <c r="L261" s="121">
        <f t="shared" si="26"/>
        <v>0.24113475177304955</v>
      </c>
      <c r="M261" s="120">
        <v>197</v>
      </c>
      <c r="N261" s="121">
        <f t="shared" si="27"/>
        <v>0.12571428571428567</v>
      </c>
    </row>
    <row r="262" spans="2:14" x14ac:dyDescent="0.25">
      <c r="B262" s="119" t="s">
        <v>87</v>
      </c>
      <c r="C262" s="120">
        <v>24</v>
      </c>
      <c r="D262" s="121">
        <v>-0.85185185185185186</v>
      </c>
      <c r="E262" s="120">
        <v>62</v>
      </c>
      <c r="F262" s="121">
        <f t="shared" si="26"/>
        <v>1.5833333333333335</v>
      </c>
      <c r="G262" s="120">
        <v>25</v>
      </c>
      <c r="H262" s="121">
        <f t="shared" si="26"/>
        <v>-0.59677419354838712</v>
      </c>
      <c r="I262" s="120">
        <v>102</v>
      </c>
      <c r="J262" s="121">
        <f t="shared" si="26"/>
        <v>3.08</v>
      </c>
      <c r="K262" s="120">
        <v>168</v>
      </c>
      <c r="L262" s="121">
        <f t="shared" si="26"/>
        <v>0.64705882352941169</v>
      </c>
      <c r="M262" s="120">
        <v>34</v>
      </c>
      <c r="N262" s="121">
        <f t="shared" si="27"/>
        <v>-0.79761904761904767</v>
      </c>
    </row>
    <row r="263" spans="2:14" x14ac:dyDescent="0.25">
      <c r="B263" s="119" t="s">
        <v>89</v>
      </c>
      <c r="C263" s="120">
        <v>63</v>
      </c>
      <c r="D263" s="121">
        <v>-0.37623762376237624</v>
      </c>
      <c r="E263" s="120">
        <v>113</v>
      </c>
      <c r="F263" s="121">
        <f t="shared" si="26"/>
        <v>0.79365079365079372</v>
      </c>
      <c r="G263" s="120">
        <v>73</v>
      </c>
      <c r="H263" s="121">
        <f t="shared" si="26"/>
        <v>-0.35398230088495575</v>
      </c>
      <c r="I263" s="120">
        <v>105</v>
      </c>
      <c r="J263" s="121">
        <f t="shared" si="26"/>
        <v>0.43835616438356162</v>
      </c>
      <c r="K263" s="120">
        <v>48</v>
      </c>
      <c r="L263" s="121">
        <f t="shared" si="26"/>
        <v>-0.54285714285714293</v>
      </c>
      <c r="M263" s="120"/>
      <c r="N263" s="121"/>
    </row>
    <row r="264" spans="2:14" x14ac:dyDescent="0.25">
      <c r="B264" s="119" t="s">
        <v>91</v>
      </c>
      <c r="C264" s="120">
        <v>33</v>
      </c>
      <c r="D264" s="121">
        <v>-0.93008474576271183</v>
      </c>
      <c r="E264" s="120">
        <v>242</v>
      </c>
      <c r="F264" s="121">
        <f t="shared" si="26"/>
        <v>6.333333333333333</v>
      </c>
      <c r="G264" s="120">
        <v>286</v>
      </c>
      <c r="H264" s="121">
        <f t="shared" si="26"/>
        <v>0.18181818181818188</v>
      </c>
      <c r="I264" s="120">
        <v>452</v>
      </c>
      <c r="J264" s="121">
        <f t="shared" si="26"/>
        <v>0.58041958041958042</v>
      </c>
      <c r="K264" s="120">
        <v>379</v>
      </c>
      <c r="L264" s="121">
        <f t="shared" si="26"/>
        <v>-0.16150442477876104</v>
      </c>
      <c r="M264" s="120"/>
      <c r="N264" s="121"/>
    </row>
    <row r="265" spans="2:14" x14ac:dyDescent="0.25">
      <c r="B265" s="119" t="s">
        <v>93</v>
      </c>
      <c r="C265" s="120">
        <v>49</v>
      </c>
      <c r="D265" s="121">
        <v>-0.92449922958397535</v>
      </c>
      <c r="E265" s="120">
        <v>453</v>
      </c>
      <c r="F265" s="121">
        <f t="shared" si="26"/>
        <v>8.2448979591836729</v>
      </c>
      <c r="G265" s="120">
        <v>541</v>
      </c>
      <c r="H265" s="121">
        <f t="shared" si="26"/>
        <v>0.19426048565121423</v>
      </c>
      <c r="I265" s="120">
        <v>635</v>
      </c>
      <c r="J265" s="121">
        <f t="shared" si="26"/>
        <v>0.17375231053604434</v>
      </c>
      <c r="K265" s="120">
        <v>655</v>
      </c>
      <c r="L265" s="121">
        <f t="shared" si="26"/>
        <v>3.1496062992125928E-2</v>
      </c>
      <c r="M265" s="120"/>
      <c r="N265" s="121"/>
    </row>
    <row r="266" spans="2:14" x14ac:dyDescent="0.25">
      <c r="B266" s="119" t="s">
        <v>95</v>
      </c>
      <c r="C266" s="120">
        <v>47</v>
      </c>
      <c r="D266" s="121">
        <v>-0.9438470728793309</v>
      </c>
      <c r="E266" s="120">
        <v>727</v>
      </c>
      <c r="F266" s="121">
        <f t="shared" si="26"/>
        <v>14.468085106382979</v>
      </c>
      <c r="G266" s="120">
        <v>662</v>
      </c>
      <c r="H266" s="121">
        <f t="shared" si="26"/>
        <v>-8.9408528198074322E-2</v>
      </c>
      <c r="I266" s="120">
        <v>656</v>
      </c>
      <c r="J266" s="121">
        <f t="shared" si="26"/>
        <v>-9.0634441087613649E-3</v>
      </c>
      <c r="K266" s="120">
        <v>889</v>
      </c>
      <c r="L266" s="121">
        <f t="shared" si="26"/>
        <v>0.35518292682926833</v>
      </c>
      <c r="M266" s="120"/>
      <c r="N266" s="121"/>
    </row>
    <row r="267" spans="2:14" ht="15.75" x14ac:dyDescent="0.25">
      <c r="B267" s="122" t="s">
        <v>32</v>
      </c>
      <c r="C267" s="123">
        <v>2155</v>
      </c>
      <c r="D267" s="124">
        <v>-0.63344106140500078</v>
      </c>
      <c r="E267" s="123">
        <v>2010</v>
      </c>
      <c r="F267" s="124">
        <f t="shared" si="26"/>
        <v>-6.7285382830626461E-2</v>
      </c>
      <c r="G267" s="123">
        <v>4022</v>
      </c>
      <c r="H267" s="124">
        <f t="shared" si="26"/>
        <v>1.0009950248756221</v>
      </c>
      <c r="I267" s="123">
        <v>4912</v>
      </c>
      <c r="J267" s="124">
        <f t="shared" si="26"/>
        <v>0.22128294380905023</v>
      </c>
      <c r="K267" s="123">
        <v>5417</v>
      </c>
      <c r="L267" s="124">
        <f t="shared" si="26"/>
        <v>0.10280944625407162</v>
      </c>
      <c r="M267" s="123">
        <v>2849</v>
      </c>
      <c r="N267" s="124">
        <v>-0.17324434126523502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360C-12E3-446D-B797-12E4F7A2EA21}">
  <sheetPr>
    <tabColor rgb="FFF29140"/>
  </sheetPr>
  <dimension ref="A4:O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1" t="s">
        <v>269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7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46163</v>
      </c>
      <c r="D9" s="121">
        <v>-7.8546049742504676E-2</v>
      </c>
      <c r="E9" s="120">
        <v>9068</v>
      </c>
      <c r="F9" s="121">
        <f t="shared" ref="F9:L21" si="0">IFERROR(E9/C9-1,"-")</f>
        <v>-0.80356562615081339</v>
      </c>
      <c r="G9" s="120">
        <v>40065</v>
      </c>
      <c r="H9" s="121">
        <f t="shared" si="0"/>
        <v>3.4182840758711954</v>
      </c>
      <c r="I9" s="120">
        <v>59578</v>
      </c>
      <c r="J9" s="121">
        <f t="shared" si="0"/>
        <v>0.48703357044802198</v>
      </c>
      <c r="K9" s="120">
        <v>62651</v>
      </c>
      <c r="L9" s="121">
        <f t="shared" si="0"/>
        <v>5.1579442075934123E-2</v>
      </c>
      <c r="M9" s="120">
        <v>57077</v>
      </c>
      <c r="N9" s="121">
        <f t="shared" ref="N9:N16" si="1">IFERROR(M9/K9-1,"-")</f>
        <v>-8.8969050773331615E-2</v>
      </c>
    </row>
    <row r="10" spans="1:15" x14ac:dyDescent="0.25">
      <c r="A10" s="1" t="s">
        <v>74</v>
      </c>
      <c r="B10" s="119" t="s">
        <v>75</v>
      </c>
      <c r="C10" s="120">
        <v>51846</v>
      </c>
      <c r="D10" s="121">
        <v>9.6411275826337128E-2</v>
      </c>
      <c r="E10" s="120">
        <v>15142</v>
      </c>
      <c r="F10" s="121">
        <f t="shared" si="0"/>
        <v>-0.70794275353932801</v>
      </c>
      <c r="G10" s="120">
        <v>41909</v>
      </c>
      <c r="H10" s="121">
        <f t="shared" si="0"/>
        <v>1.7677321357812708</v>
      </c>
      <c r="I10" s="120">
        <v>52194</v>
      </c>
      <c r="J10" s="121">
        <f t="shared" si="0"/>
        <v>0.24541267985396931</v>
      </c>
      <c r="K10" s="120">
        <v>55957</v>
      </c>
      <c r="L10" s="121">
        <f t="shared" si="0"/>
        <v>7.2096409548990215E-2</v>
      </c>
      <c r="M10" s="120">
        <v>52638</v>
      </c>
      <c r="N10" s="121">
        <f t="shared" si="1"/>
        <v>-5.9313401361759888E-2</v>
      </c>
    </row>
    <row r="11" spans="1:15" x14ac:dyDescent="0.25">
      <c r="A11" s="1" t="s">
        <v>76</v>
      </c>
      <c r="B11" s="119" t="s">
        <v>77</v>
      </c>
      <c r="C11" s="120">
        <v>20252</v>
      </c>
      <c r="D11" s="121">
        <v>-0.59010686528497414</v>
      </c>
      <c r="E11" s="120">
        <v>22329</v>
      </c>
      <c r="F11" s="121">
        <f t="shared" si="0"/>
        <v>0.1025577720718942</v>
      </c>
      <c r="G11" s="120">
        <v>47103</v>
      </c>
      <c r="H11" s="121">
        <f t="shared" si="0"/>
        <v>1.1094988579873708</v>
      </c>
      <c r="I11" s="120">
        <v>58354</v>
      </c>
      <c r="J11" s="121">
        <f t="shared" si="0"/>
        <v>0.23885952062501326</v>
      </c>
      <c r="K11" s="120">
        <v>58643</v>
      </c>
      <c r="L11" s="121">
        <f t="shared" si="0"/>
        <v>4.9525311032663222E-3</v>
      </c>
      <c r="M11" s="120">
        <v>56752</v>
      </c>
      <c r="N11" s="121">
        <f t="shared" si="1"/>
        <v>-3.2245962860017352E-2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19557</v>
      </c>
      <c r="F12" s="121" t="str">
        <f t="shared" si="0"/>
        <v>-</v>
      </c>
      <c r="G12" s="120">
        <v>43531</v>
      </c>
      <c r="H12" s="121">
        <f t="shared" si="0"/>
        <v>1.2258526358848494</v>
      </c>
      <c r="I12" s="120">
        <v>42717</v>
      </c>
      <c r="J12" s="121">
        <f t="shared" si="0"/>
        <v>-1.8699317727596476E-2</v>
      </c>
      <c r="K12" s="120">
        <v>46133</v>
      </c>
      <c r="L12" s="121">
        <f t="shared" si="0"/>
        <v>7.9968162558232025E-2</v>
      </c>
      <c r="M12" s="120">
        <v>47123</v>
      </c>
      <c r="N12" s="121">
        <f t="shared" si="1"/>
        <v>2.1459692627836979E-2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24025</v>
      </c>
      <c r="F13" s="121" t="str">
        <f t="shared" si="0"/>
        <v>-</v>
      </c>
      <c r="G13" s="120">
        <v>44866</v>
      </c>
      <c r="H13" s="121">
        <f t="shared" si="0"/>
        <v>0.8674713839750261</v>
      </c>
      <c r="I13" s="120">
        <v>42611</v>
      </c>
      <c r="J13" s="121">
        <f t="shared" si="0"/>
        <v>-5.0260776534569618E-2</v>
      </c>
      <c r="K13" s="120">
        <v>38316</v>
      </c>
      <c r="L13" s="121">
        <f t="shared" si="0"/>
        <v>-0.10079556921921573</v>
      </c>
      <c r="M13" s="120">
        <v>45582</v>
      </c>
      <c r="N13" s="121">
        <f t="shared" si="1"/>
        <v>0.18963357344190412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26795</v>
      </c>
      <c r="F14" s="121" t="str">
        <f t="shared" si="0"/>
        <v>-</v>
      </c>
      <c r="G14" s="120">
        <v>40470</v>
      </c>
      <c r="H14" s="121">
        <f t="shared" si="0"/>
        <v>0.51035640977794361</v>
      </c>
      <c r="I14" s="120">
        <v>38639</v>
      </c>
      <c r="J14" s="121">
        <f t="shared" si="0"/>
        <v>-4.5243390165554787E-2</v>
      </c>
      <c r="K14" s="120">
        <v>40074</v>
      </c>
      <c r="L14" s="121">
        <f t="shared" si="0"/>
        <v>3.7138642304407554E-2</v>
      </c>
      <c r="M14" s="120">
        <v>42497</v>
      </c>
      <c r="N14" s="121">
        <f t="shared" si="1"/>
        <v>6.0463143185107482E-2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31224</v>
      </c>
      <c r="F15" s="121" t="str">
        <f t="shared" si="0"/>
        <v>-</v>
      </c>
      <c r="G15" s="120">
        <v>43286</v>
      </c>
      <c r="H15" s="121">
        <f t="shared" si="0"/>
        <v>0.38630540609787345</v>
      </c>
      <c r="I15" s="120">
        <v>40407</v>
      </c>
      <c r="J15" s="121">
        <f t="shared" si="0"/>
        <v>-6.651111213787364E-2</v>
      </c>
      <c r="K15" s="120">
        <v>45242</v>
      </c>
      <c r="L15" s="121">
        <f t="shared" si="0"/>
        <v>0.11965748508921714</v>
      </c>
      <c r="M15" s="120">
        <v>49837</v>
      </c>
      <c r="N15" s="121">
        <f t="shared" si="1"/>
        <v>0.10156491755448482</v>
      </c>
    </row>
    <row r="16" spans="1:15" x14ac:dyDescent="0.25">
      <c r="A16" s="1" t="s">
        <v>86</v>
      </c>
      <c r="B16" s="119" t="s">
        <v>87</v>
      </c>
      <c r="C16" s="120">
        <v>15225</v>
      </c>
      <c r="D16" s="121">
        <v>-0.60673141499199257</v>
      </c>
      <c r="E16" s="120">
        <v>36151</v>
      </c>
      <c r="F16" s="121">
        <f t="shared" si="0"/>
        <v>1.3744499178981937</v>
      </c>
      <c r="G16" s="120">
        <v>41695</v>
      </c>
      <c r="H16" s="121">
        <f t="shared" si="0"/>
        <v>0.15335675361677414</v>
      </c>
      <c r="I16" s="120">
        <v>43373</v>
      </c>
      <c r="J16" s="121">
        <f t="shared" si="0"/>
        <v>4.0244633649118677E-2</v>
      </c>
      <c r="K16" s="120">
        <v>42595</v>
      </c>
      <c r="L16" s="121">
        <f t="shared" si="0"/>
        <v>-1.7937426509579746E-2</v>
      </c>
      <c r="M16" s="120">
        <v>49206</v>
      </c>
      <c r="N16" s="121">
        <f t="shared" si="1"/>
        <v>0.15520601009508161</v>
      </c>
    </row>
    <row r="17" spans="1:15" x14ac:dyDescent="0.25">
      <c r="A17" s="1" t="s">
        <v>88</v>
      </c>
      <c r="B17" s="119" t="s">
        <v>89</v>
      </c>
      <c r="C17" s="120">
        <v>14501</v>
      </c>
      <c r="D17" s="121">
        <v>-0.602396424556497</v>
      </c>
      <c r="E17" s="120">
        <v>36202</v>
      </c>
      <c r="F17" s="121">
        <f t="shared" si="0"/>
        <v>1.4965174815529965</v>
      </c>
      <c r="G17" s="120">
        <v>42224</v>
      </c>
      <c r="H17" s="121">
        <f t="shared" si="0"/>
        <v>0.16634440086183089</v>
      </c>
      <c r="I17" s="120">
        <v>40151</v>
      </c>
      <c r="J17" s="121">
        <f t="shared" si="0"/>
        <v>-4.9095301250473677E-2</v>
      </c>
      <c r="K17" s="120">
        <v>43154</v>
      </c>
      <c r="L17" s="121">
        <f t="shared" si="0"/>
        <v>7.479265771711785E-2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17308</v>
      </c>
      <c r="D18" s="121">
        <v>-0.56855120151560468</v>
      </c>
      <c r="E18" s="120">
        <v>42785</v>
      </c>
      <c r="F18" s="121">
        <f t="shared" si="0"/>
        <v>1.471978275941761</v>
      </c>
      <c r="G18" s="120">
        <v>48246</v>
      </c>
      <c r="H18" s="121">
        <f t="shared" si="0"/>
        <v>0.12763819095477391</v>
      </c>
      <c r="I18" s="120">
        <v>49321</v>
      </c>
      <c r="J18" s="121">
        <f t="shared" si="0"/>
        <v>2.2281639928698693E-2</v>
      </c>
      <c r="K18" s="120">
        <v>43124</v>
      </c>
      <c r="L18" s="121">
        <f t="shared" si="0"/>
        <v>-0.1256462764339733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14807</v>
      </c>
      <c r="D19" s="121">
        <v>-0.68922889644461227</v>
      </c>
      <c r="E19" s="120">
        <v>49146</v>
      </c>
      <c r="F19" s="121">
        <f t="shared" si="0"/>
        <v>2.319105828324441</v>
      </c>
      <c r="G19" s="120">
        <v>56046</v>
      </c>
      <c r="H19" s="121">
        <f t="shared" si="0"/>
        <v>0.14039799780246609</v>
      </c>
      <c r="I19" s="120">
        <v>55991</v>
      </c>
      <c r="J19" s="121">
        <f t="shared" si="0"/>
        <v>-9.8133675909073403E-4</v>
      </c>
      <c r="K19" s="120">
        <v>53169</v>
      </c>
      <c r="L19" s="121">
        <f t="shared" si="0"/>
        <v>-5.0400957296708349E-2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13546</v>
      </c>
      <c r="D20" s="121">
        <v>-0.72325168038899212</v>
      </c>
      <c r="E20" s="120">
        <v>46745</v>
      </c>
      <c r="F20" s="121">
        <f t="shared" si="0"/>
        <v>2.4508341945961907</v>
      </c>
      <c r="G20" s="120">
        <v>54058</v>
      </c>
      <c r="H20" s="121">
        <f t="shared" si="0"/>
        <v>0.15644453952294368</v>
      </c>
      <c r="I20" s="120">
        <v>53126</v>
      </c>
      <c r="J20" s="121">
        <f t="shared" si="0"/>
        <v>-1.7240741425875949E-2</v>
      </c>
      <c r="K20" s="120">
        <v>55215</v>
      </c>
      <c r="L20" s="121">
        <f t="shared" si="0"/>
        <v>3.9321612769642078E-2</v>
      </c>
      <c r="M20" s="120"/>
      <c r="N20" s="121"/>
    </row>
    <row r="21" spans="1:15" ht="15.75" x14ac:dyDescent="0.25">
      <c r="A21" s="1"/>
      <c r="B21" s="122" t="s">
        <v>32</v>
      </c>
      <c r="C21" s="123">
        <v>216673</v>
      </c>
      <c r="D21" s="124">
        <v>-0.56961248378645191</v>
      </c>
      <c r="E21" s="123">
        <v>359169</v>
      </c>
      <c r="F21" s="124">
        <f t="shared" si="0"/>
        <v>0.65765462240334505</v>
      </c>
      <c r="G21" s="123">
        <v>543499</v>
      </c>
      <c r="H21" s="124">
        <f t="shared" si="0"/>
        <v>0.51321244316742254</v>
      </c>
      <c r="I21" s="123">
        <v>576462</v>
      </c>
      <c r="J21" s="124">
        <f t="shared" si="0"/>
        <v>6.0649605611049928E-2</v>
      </c>
      <c r="K21" s="123">
        <v>584273</v>
      </c>
      <c r="L21" s="124">
        <f t="shared" si="0"/>
        <v>1.3549895743344642E-2</v>
      </c>
      <c r="M21" s="123">
        <v>400712</v>
      </c>
      <c r="N21" s="124">
        <v>2.8492522028382261E-2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1" t="s">
        <v>282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46163</v>
      </c>
      <c r="D31" s="121">
        <v>-7.8546049742504676E-2</v>
      </c>
      <c r="E31" s="120">
        <v>9068</v>
      </c>
      <c r="F31" s="121">
        <f t="shared" ref="F31:J43" si="2">IFERROR(E31/C31-1,"-")</f>
        <v>-0.80356562615081339</v>
      </c>
      <c r="G31" s="120">
        <v>40065</v>
      </c>
      <c r="H31" s="121">
        <f t="shared" si="2"/>
        <v>3.4182840758711954</v>
      </c>
      <c r="I31" s="120">
        <v>59578</v>
      </c>
      <c r="J31" s="121">
        <f t="shared" si="2"/>
        <v>0.48703357044802198</v>
      </c>
      <c r="K31" s="120">
        <v>62651</v>
      </c>
      <c r="L31" s="121">
        <f t="shared" ref="L31:L43" si="3">IFERROR(K31/I31-1,"-")</f>
        <v>5.1579442075934123E-2</v>
      </c>
      <c r="M31" s="120">
        <v>57077</v>
      </c>
      <c r="N31" s="121">
        <f t="shared" ref="N31:N38" si="4">IFERROR(M31/K31-1,"-")</f>
        <v>-8.8969050773331615E-2</v>
      </c>
    </row>
    <row r="32" spans="1:15" x14ac:dyDescent="0.25">
      <c r="B32" s="119" t="s">
        <v>75</v>
      </c>
      <c r="C32" s="120">
        <v>51846</v>
      </c>
      <c r="D32" s="121">
        <v>9.6411275826337128E-2</v>
      </c>
      <c r="E32" s="120">
        <v>15142</v>
      </c>
      <c r="F32" s="121">
        <f t="shared" si="2"/>
        <v>-0.70794275353932801</v>
      </c>
      <c r="G32" s="120">
        <v>41909</v>
      </c>
      <c r="H32" s="121">
        <f t="shared" si="2"/>
        <v>1.7677321357812708</v>
      </c>
      <c r="I32" s="120">
        <v>52194</v>
      </c>
      <c r="J32" s="121">
        <f t="shared" si="2"/>
        <v>0.24541267985396931</v>
      </c>
      <c r="K32" s="120">
        <v>55957</v>
      </c>
      <c r="L32" s="121">
        <f t="shared" si="3"/>
        <v>7.2096409548990215E-2</v>
      </c>
      <c r="M32" s="120">
        <v>52638</v>
      </c>
      <c r="N32" s="121">
        <f t="shared" si="4"/>
        <v>-5.9313401361759888E-2</v>
      </c>
    </row>
    <row r="33" spans="2:15" x14ac:dyDescent="0.25">
      <c r="B33" s="119" t="s">
        <v>77</v>
      </c>
      <c r="C33" s="120">
        <v>20252</v>
      </c>
      <c r="D33" s="121">
        <v>-0.59010686528497414</v>
      </c>
      <c r="E33" s="120">
        <v>22329</v>
      </c>
      <c r="F33" s="121">
        <f t="shared" si="2"/>
        <v>0.1025577720718942</v>
      </c>
      <c r="G33" s="120">
        <v>47103</v>
      </c>
      <c r="H33" s="121">
        <f t="shared" si="2"/>
        <v>1.1094988579873708</v>
      </c>
      <c r="I33" s="120">
        <v>58354</v>
      </c>
      <c r="J33" s="121">
        <f t="shared" si="2"/>
        <v>0.23885952062501326</v>
      </c>
      <c r="K33" s="120">
        <v>58643</v>
      </c>
      <c r="L33" s="121">
        <f t="shared" si="3"/>
        <v>4.9525311032663222E-3</v>
      </c>
      <c r="M33" s="120">
        <v>56752</v>
      </c>
      <c r="N33" s="121">
        <f t="shared" si="4"/>
        <v>-3.2245962860017352E-2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19557</v>
      </c>
      <c r="F34" s="121" t="str">
        <f t="shared" si="2"/>
        <v>-</v>
      </c>
      <c r="G34" s="120">
        <v>43531</v>
      </c>
      <c r="H34" s="121">
        <f t="shared" si="2"/>
        <v>1.2258526358848494</v>
      </c>
      <c r="I34" s="120">
        <v>42717</v>
      </c>
      <c r="J34" s="121">
        <f t="shared" si="2"/>
        <v>-1.8699317727596476E-2</v>
      </c>
      <c r="K34" s="120">
        <v>46133</v>
      </c>
      <c r="L34" s="121">
        <f t="shared" si="3"/>
        <v>7.9968162558232025E-2</v>
      </c>
      <c r="M34" s="120">
        <v>47123</v>
      </c>
      <c r="N34" s="121">
        <f t="shared" si="4"/>
        <v>2.1459692627836979E-2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24025</v>
      </c>
      <c r="F35" s="121" t="str">
        <f t="shared" si="2"/>
        <v>-</v>
      </c>
      <c r="G35" s="120">
        <v>44866</v>
      </c>
      <c r="H35" s="121">
        <f t="shared" si="2"/>
        <v>0.8674713839750261</v>
      </c>
      <c r="I35" s="120">
        <v>42611</v>
      </c>
      <c r="J35" s="121">
        <f t="shared" si="2"/>
        <v>-5.0260776534569618E-2</v>
      </c>
      <c r="K35" s="120">
        <v>38316</v>
      </c>
      <c r="L35" s="121">
        <f t="shared" si="3"/>
        <v>-0.10079556921921573</v>
      </c>
      <c r="M35" s="120">
        <v>45582</v>
      </c>
      <c r="N35" s="121">
        <f t="shared" si="4"/>
        <v>0.18963357344190412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26795</v>
      </c>
      <c r="F36" s="121" t="str">
        <f t="shared" si="2"/>
        <v>-</v>
      </c>
      <c r="G36" s="120">
        <v>40470</v>
      </c>
      <c r="H36" s="121">
        <f t="shared" si="2"/>
        <v>0.51035640977794361</v>
      </c>
      <c r="I36" s="120">
        <v>38639</v>
      </c>
      <c r="J36" s="121">
        <f t="shared" si="2"/>
        <v>-4.5243390165554787E-2</v>
      </c>
      <c r="K36" s="120">
        <v>40074</v>
      </c>
      <c r="L36" s="121">
        <f t="shared" si="3"/>
        <v>3.7138642304407554E-2</v>
      </c>
      <c r="M36" s="120">
        <v>42497</v>
      </c>
      <c r="N36" s="121">
        <f t="shared" si="4"/>
        <v>6.0463143185107482E-2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31224</v>
      </c>
      <c r="F37" s="121" t="str">
        <f t="shared" si="2"/>
        <v>-</v>
      </c>
      <c r="G37" s="120">
        <v>43286</v>
      </c>
      <c r="H37" s="121">
        <f t="shared" si="2"/>
        <v>0.38630540609787345</v>
      </c>
      <c r="I37" s="120">
        <v>40407</v>
      </c>
      <c r="J37" s="121">
        <f t="shared" si="2"/>
        <v>-6.651111213787364E-2</v>
      </c>
      <c r="K37" s="120">
        <v>45242</v>
      </c>
      <c r="L37" s="121">
        <f t="shared" si="3"/>
        <v>0.11965748508921714</v>
      </c>
      <c r="M37" s="120">
        <v>49837</v>
      </c>
      <c r="N37" s="121">
        <f t="shared" si="4"/>
        <v>0.10156491755448482</v>
      </c>
    </row>
    <row r="38" spans="2:15" x14ac:dyDescent="0.25">
      <c r="B38" s="119" t="s">
        <v>87</v>
      </c>
      <c r="C38" s="120">
        <v>15225</v>
      </c>
      <c r="D38" s="121">
        <v>-0.60673141499199257</v>
      </c>
      <c r="E38" s="120">
        <v>36151</v>
      </c>
      <c r="F38" s="121">
        <f t="shared" si="2"/>
        <v>1.3744499178981937</v>
      </c>
      <c r="G38" s="120">
        <v>41695</v>
      </c>
      <c r="H38" s="121">
        <f t="shared" si="2"/>
        <v>0.15335675361677414</v>
      </c>
      <c r="I38" s="120">
        <v>43373</v>
      </c>
      <c r="J38" s="121">
        <f t="shared" si="2"/>
        <v>4.0244633649118677E-2</v>
      </c>
      <c r="K38" s="120">
        <v>42595</v>
      </c>
      <c r="L38" s="121">
        <f t="shared" si="3"/>
        <v>-1.7937426509579746E-2</v>
      </c>
      <c r="M38" s="120">
        <v>49206</v>
      </c>
      <c r="N38" s="121">
        <f t="shared" si="4"/>
        <v>0.15520601009508161</v>
      </c>
    </row>
    <row r="39" spans="2:15" x14ac:dyDescent="0.25">
      <c r="B39" s="119" t="s">
        <v>89</v>
      </c>
      <c r="C39" s="120">
        <v>14501</v>
      </c>
      <c r="D39" s="121">
        <v>-0.602396424556497</v>
      </c>
      <c r="E39" s="120">
        <v>36202</v>
      </c>
      <c r="F39" s="121">
        <f t="shared" si="2"/>
        <v>1.4965174815529965</v>
      </c>
      <c r="G39" s="120">
        <v>42224</v>
      </c>
      <c r="H39" s="121">
        <f t="shared" si="2"/>
        <v>0.16634440086183089</v>
      </c>
      <c r="I39" s="120">
        <v>40151</v>
      </c>
      <c r="J39" s="121">
        <f t="shared" si="2"/>
        <v>-4.9095301250473677E-2</v>
      </c>
      <c r="K39" s="120">
        <v>43154</v>
      </c>
      <c r="L39" s="121">
        <f t="shared" si="3"/>
        <v>7.479265771711785E-2</v>
      </c>
      <c r="M39" s="120"/>
      <c r="N39" s="121"/>
    </row>
    <row r="40" spans="2:15" x14ac:dyDescent="0.25">
      <c r="B40" s="119" t="s">
        <v>91</v>
      </c>
      <c r="C40" s="120">
        <v>17308</v>
      </c>
      <c r="D40" s="121">
        <v>-0.56855120151560468</v>
      </c>
      <c r="E40" s="120">
        <v>42785</v>
      </c>
      <c r="F40" s="121">
        <f t="shared" si="2"/>
        <v>1.471978275941761</v>
      </c>
      <c r="G40" s="120">
        <v>48246</v>
      </c>
      <c r="H40" s="121">
        <f t="shared" si="2"/>
        <v>0.12763819095477391</v>
      </c>
      <c r="I40" s="120">
        <v>49321</v>
      </c>
      <c r="J40" s="121">
        <f t="shared" si="2"/>
        <v>2.2281639928698693E-2</v>
      </c>
      <c r="K40" s="120">
        <v>43124</v>
      </c>
      <c r="L40" s="121">
        <f t="shared" si="3"/>
        <v>-0.1256462764339733</v>
      </c>
      <c r="M40" s="120"/>
      <c r="N40" s="121"/>
    </row>
    <row r="41" spans="2:15" x14ac:dyDescent="0.25">
      <c r="B41" s="119" t="s">
        <v>93</v>
      </c>
      <c r="C41" s="120">
        <v>14807</v>
      </c>
      <c r="D41" s="121">
        <v>-0.68922889644461227</v>
      </c>
      <c r="E41" s="120">
        <v>49146</v>
      </c>
      <c r="F41" s="121">
        <f t="shared" si="2"/>
        <v>2.319105828324441</v>
      </c>
      <c r="G41" s="120">
        <v>56046</v>
      </c>
      <c r="H41" s="121">
        <f t="shared" si="2"/>
        <v>0.14039799780246609</v>
      </c>
      <c r="I41" s="120">
        <v>55991</v>
      </c>
      <c r="J41" s="121">
        <f t="shared" si="2"/>
        <v>-9.8133675909073403E-4</v>
      </c>
      <c r="K41" s="120">
        <v>53169</v>
      </c>
      <c r="L41" s="121">
        <f t="shared" si="3"/>
        <v>-5.0400957296708349E-2</v>
      </c>
      <c r="M41" s="120"/>
      <c r="N41" s="121"/>
    </row>
    <row r="42" spans="2:15" x14ac:dyDescent="0.25">
      <c r="B42" s="119" t="s">
        <v>95</v>
      </c>
      <c r="C42" s="120">
        <v>13546</v>
      </c>
      <c r="D42" s="121">
        <v>-0.72325168038899212</v>
      </c>
      <c r="E42" s="120">
        <v>46745</v>
      </c>
      <c r="F42" s="121">
        <f t="shared" si="2"/>
        <v>2.4508341945961907</v>
      </c>
      <c r="G42" s="120">
        <v>54058</v>
      </c>
      <c r="H42" s="121">
        <f t="shared" si="2"/>
        <v>0.15644453952294368</v>
      </c>
      <c r="I42" s="120">
        <v>53126</v>
      </c>
      <c r="J42" s="121">
        <f t="shared" si="2"/>
        <v>-1.7240741425875949E-2</v>
      </c>
      <c r="K42" s="120">
        <v>55215</v>
      </c>
      <c r="L42" s="121">
        <f t="shared" si="3"/>
        <v>3.9321612769642078E-2</v>
      </c>
      <c r="M42" s="120"/>
      <c r="N42" s="121"/>
    </row>
    <row r="43" spans="2:15" ht="15.75" x14ac:dyDescent="0.25">
      <c r="B43" s="122" t="s">
        <v>32</v>
      </c>
      <c r="C43" s="123">
        <v>216673</v>
      </c>
      <c r="D43" s="124">
        <v>-0.56961248378645191</v>
      </c>
      <c r="E43" s="123">
        <v>359169</v>
      </c>
      <c r="F43" s="124">
        <f t="shared" si="2"/>
        <v>0.65765462240334505</v>
      </c>
      <c r="G43" s="123">
        <v>543499</v>
      </c>
      <c r="H43" s="124">
        <f t="shared" si="2"/>
        <v>0.51321244316742254</v>
      </c>
      <c r="I43" s="123">
        <v>576462</v>
      </c>
      <c r="J43" s="124">
        <f t="shared" si="2"/>
        <v>6.0649605611049928E-2</v>
      </c>
      <c r="K43" s="123">
        <v>584273</v>
      </c>
      <c r="L43" s="124">
        <f t="shared" si="3"/>
        <v>1.3549895743344642E-2</v>
      </c>
      <c r="M43" s="123">
        <v>400712</v>
      </c>
      <c r="N43" s="124">
        <v>2.8492522028382261E-2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1" t="s">
        <v>283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151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24068</v>
      </c>
      <c r="D53" s="121">
        <v>-8.6949924127465827E-2</v>
      </c>
      <c r="E53" s="120">
        <v>3301</v>
      </c>
      <c r="F53" s="121">
        <f t="shared" ref="F53:J65" si="5">IFERROR(E53/C53-1,"-")</f>
        <v>-0.86284693368788434</v>
      </c>
      <c r="G53" s="120">
        <v>25732</v>
      </c>
      <c r="H53" s="121">
        <f t="shared" si="5"/>
        <v>6.7952135716449558</v>
      </c>
      <c r="I53" s="120">
        <v>35523</v>
      </c>
      <c r="J53" s="121">
        <f t="shared" si="5"/>
        <v>0.38049898958495265</v>
      </c>
      <c r="K53" s="120">
        <v>36719</v>
      </c>
      <c r="L53" s="121">
        <f t="shared" ref="L53:L65" si="6">IFERROR(K53/I53-1,"-")</f>
        <v>3.3668327562424327E-2</v>
      </c>
      <c r="M53" s="120">
        <v>39716</v>
      </c>
      <c r="N53" s="121">
        <f t="shared" ref="N53:N60" si="7">IFERROR(M53/K53-1,"-")</f>
        <v>8.1619869822162849E-2</v>
      </c>
    </row>
    <row r="54" spans="1:15" x14ac:dyDescent="0.25">
      <c r="A54" s="1">
        <v>2</v>
      </c>
      <c r="B54" s="119" t="s">
        <v>75</v>
      </c>
      <c r="C54" s="120">
        <v>26644</v>
      </c>
      <c r="D54" s="121">
        <v>6.5078349856092066E-2</v>
      </c>
      <c r="E54" s="120">
        <v>7577</v>
      </c>
      <c r="F54" s="121">
        <f t="shared" si="5"/>
        <v>-0.71562077766101184</v>
      </c>
      <c r="G54" s="120">
        <v>27332</v>
      </c>
      <c r="H54" s="121">
        <f t="shared" si="5"/>
        <v>2.6072324138841232</v>
      </c>
      <c r="I54" s="120">
        <v>32889</v>
      </c>
      <c r="J54" s="121">
        <f t="shared" si="5"/>
        <v>0.2033147958436996</v>
      </c>
      <c r="K54" s="120">
        <v>33731</v>
      </c>
      <c r="L54" s="121">
        <f t="shared" si="6"/>
        <v>2.5601264860591666E-2</v>
      </c>
      <c r="M54" s="120">
        <v>36223</v>
      </c>
      <c r="N54" s="121">
        <f t="shared" si="7"/>
        <v>7.3878627968337662E-2</v>
      </c>
    </row>
    <row r="55" spans="1:15" x14ac:dyDescent="0.25">
      <c r="A55" s="1">
        <v>3</v>
      </c>
      <c r="B55" s="119" t="s">
        <v>77</v>
      </c>
      <c r="C55" s="120">
        <v>11112</v>
      </c>
      <c r="D55" s="121">
        <v>-0.58689914123201614</v>
      </c>
      <c r="E55" s="120">
        <v>12952</v>
      </c>
      <c r="F55" s="121">
        <f t="shared" si="5"/>
        <v>0.16558675305975523</v>
      </c>
      <c r="G55" s="120">
        <v>30980</v>
      </c>
      <c r="H55" s="121">
        <f t="shared" si="5"/>
        <v>1.3919085855466338</v>
      </c>
      <c r="I55" s="120">
        <v>34565</v>
      </c>
      <c r="J55" s="121">
        <f t="shared" si="5"/>
        <v>0.11571981923821828</v>
      </c>
      <c r="K55" s="120">
        <v>33512</v>
      </c>
      <c r="L55" s="121">
        <f t="shared" si="6"/>
        <v>-3.0464342543034872E-2</v>
      </c>
      <c r="M55" s="120">
        <v>38616</v>
      </c>
      <c r="N55" s="121">
        <f t="shared" si="7"/>
        <v>0.15230365242301258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13076</v>
      </c>
      <c r="F56" s="121" t="str">
        <f t="shared" si="5"/>
        <v>-</v>
      </c>
      <c r="G56" s="120">
        <v>29287</v>
      </c>
      <c r="H56" s="121">
        <f t="shared" si="5"/>
        <v>1.2397522178036096</v>
      </c>
      <c r="I56" s="120">
        <v>27273</v>
      </c>
      <c r="J56" s="121">
        <f t="shared" si="5"/>
        <v>-6.8767712637006206E-2</v>
      </c>
      <c r="K56" s="120">
        <v>28433</v>
      </c>
      <c r="L56" s="121">
        <f t="shared" si="6"/>
        <v>4.2532908004253356E-2</v>
      </c>
      <c r="M56" s="120">
        <v>32762</v>
      </c>
      <c r="N56" s="121">
        <f t="shared" si="7"/>
        <v>0.15225266415784477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16219</v>
      </c>
      <c r="F57" s="121" t="str">
        <f t="shared" si="5"/>
        <v>-</v>
      </c>
      <c r="G57" s="120">
        <v>26797</v>
      </c>
      <c r="H57" s="121">
        <f t="shared" si="5"/>
        <v>0.65219803933658049</v>
      </c>
      <c r="I57" s="120">
        <v>24835</v>
      </c>
      <c r="J57" s="121">
        <f t="shared" si="5"/>
        <v>-7.3217151173638806E-2</v>
      </c>
      <c r="K57" s="120">
        <v>22675</v>
      </c>
      <c r="L57" s="121">
        <f t="shared" si="6"/>
        <v>-8.6974028588685304E-2</v>
      </c>
      <c r="M57" s="120">
        <v>31774</v>
      </c>
      <c r="N57" s="121">
        <f t="shared" si="7"/>
        <v>0.40127894156560084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18033</v>
      </c>
      <c r="F58" s="121" t="str">
        <f t="shared" si="5"/>
        <v>-</v>
      </c>
      <c r="G58" s="120">
        <v>24434</v>
      </c>
      <c r="H58" s="121">
        <f t="shared" si="5"/>
        <v>0.35496035046858543</v>
      </c>
      <c r="I58" s="120">
        <v>22412</v>
      </c>
      <c r="J58" s="121">
        <f t="shared" si="5"/>
        <v>-8.2753540148972737E-2</v>
      </c>
      <c r="K58" s="120">
        <v>24289</v>
      </c>
      <c r="L58" s="121">
        <f t="shared" si="6"/>
        <v>8.3749776905229334E-2</v>
      </c>
      <c r="M58" s="120">
        <v>29665</v>
      </c>
      <c r="N58" s="121">
        <f t="shared" si="7"/>
        <v>0.22133476059121415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22155</v>
      </c>
      <c r="F59" s="121" t="str">
        <f t="shared" si="5"/>
        <v>-</v>
      </c>
      <c r="G59" s="120">
        <v>27739</v>
      </c>
      <c r="H59" s="121">
        <f t="shared" si="5"/>
        <v>0.25204242834574586</v>
      </c>
      <c r="I59" s="120">
        <v>26095</v>
      </c>
      <c r="J59" s="121">
        <f t="shared" si="5"/>
        <v>-5.9266736363964068E-2</v>
      </c>
      <c r="K59" s="120">
        <v>28719</v>
      </c>
      <c r="L59" s="121">
        <f t="shared" si="6"/>
        <v>0.1005556620042154</v>
      </c>
      <c r="M59" s="120">
        <v>36707</v>
      </c>
      <c r="N59" s="121">
        <f t="shared" si="7"/>
        <v>0.27814338939378103</v>
      </c>
    </row>
    <row r="60" spans="1:15" x14ac:dyDescent="0.25">
      <c r="A60" s="1">
        <v>8</v>
      </c>
      <c r="B60" s="119" t="s">
        <v>87</v>
      </c>
      <c r="C60" s="120">
        <v>8166</v>
      </c>
      <c r="D60" s="121">
        <v>-0.63083182640144664</v>
      </c>
      <c r="E60" s="120">
        <v>25703</v>
      </c>
      <c r="F60" s="121">
        <f t="shared" si="5"/>
        <v>2.147563066372765</v>
      </c>
      <c r="G60" s="120">
        <v>26708</v>
      </c>
      <c r="H60" s="121">
        <f t="shared" si="5"/>
        <v>3.9100494105746453E-2</v>
      </c>
      <c r="I60" s="120">
        <v>29282</v>
      </c>
      <c r="J60" s="121">
        <f t="shared" si="5"/>
        <v>9.6375617792421764E-2</v>
      </c>
      <c r="K60" s="120">
        <v>30070</v>
      </c>
      <c r="L60" s="121">
        <f t="shared" si="6"/>
        <v>2.6910730141383787E-2</v>
      </c>
      <c r="M60" s="120">
        <v>37290</v>
      </c>
      <c r="N60" s="121">
        <f t="shared" si="7"/>
        <v>0.24010641835716662</v>
      </c>
    </row>
    <row r="61" spans="1:15" x14ac:dyDescent="0.25">
      <c r="A61" s="1">
        <v>9</v>
      </c>
      <c r="B61" s="119" t="s">
        <v>89</v>
      </c>
      <c r="C61" s="120">
        <v>7660</v>
      </c>
      <c r="D61" s="121">
        <v>-0.5834239721557537</v>
      </c>
      <c r="E61" s="120">
        <v>24260</v>
      </c>
      <c r="F61" s="121">
        <f t="shared" si="5"/>
        <v>2.1671018276762402</v>
      </c>
      <c r="G61" s="120">
        <v>24257</v>
      </c>
      <c r="H61" s="121">
        <f t="shared" si="5"/>
        <v>-1.2366034624899935E-4</v>
      </c>
      <c r="I61" s="120">
        <v>26434</v>
      </c>
      <c r="J61" s="121">
        <f t="shared" si="5"/>
        <v>8.9747289442222877E-2</v>
      </c>
      <c r="K61" s="120">
        <v>29036</v>
      </c>
      <c r="L61" s="121">
        <f t="shared" si="6"/>
        <v>9.8433835212226706E-2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8994</v>
      </c>
      <c r="D62" s="121">
        <v>-0.56396955446744557</v>
      </c>
      <c r="E62" s="120">
        <v>28908</v>
      </c>
      <c r="F62" s="121">
        <f t="shared" si="5"/>
        <v>2.2141427618412273</v>
      </c>
      <c r="G62" s="120">
        <v>27227</v>
      </c>
      <c r="H62" s="121">
        <f t="shared" si="5"/>
        <v>-5.8149993081499929E-2</v>
      </c>
      <c r="I62" s="120">
        <v>31067</v>
      </c>
      <c r="J62" s="121">
        <f t="shared" si="5"/>
        <v>0.14103647114996143</v>
      </c>
      <c r="K62" s="120">
        <v>29987</v>
      </c>
      <c r="L62" s="121">
        <f t="shared" si="6"/>
        <v>-3.4763575498116928E-2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8059</v>
      </c>
      <c r="D63" s="121">
        <v>-0.68642023346303505</v>
      </c>
      <c r="E63" s="120">
        <v>32504</v>
      </c>
      <c r="F63" s="121">
        <f t="shared" si="5"/>
        <v>3.033254746246433</v>
      </c>
      <c r="G63" s="120">
        <v>33332</v>
      </c>
      <c r="H63" s="121">
        <f t="shared" si="5"/>
        <v>2.5473787841496343E-2</v>
      </c>
      <c r="I63" s="120">
        <v>34767</v>
      </c>
      <c r="J63" s="121">
        <f t="shared" si="5"/>
        <v>4.3051722068882858E-2</v>
      </c>
      <c r="K63" s="120">
        <v>36706</v>
      </c>
      <c r="L63" s="121">
        <f t="shared" si="6"/>
        <v>5.5771277360715521E-2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7306</v>
      </c>
      <c r="D64" s="121">
        <v>-0.69789943764472384</v>
      </c>
      <c r="E64" s="120">
        <v>30193</v>
      </c>
      <c r="F64" s="121">
        <f t="shared" si="5"/>
        <v>3.1326307144812482</v>
      </c>
      <c r="G64" s="120">
        <v>31034</v>
      </c>
      <c r="H64" s="121">
        <f t="shared" si="5"/>
        <v>2.7854138376444793E-2</v>
      </c>
      <c r="I64" s="120">
        <v>32286</v>
      </c>
      <c r="J64" s="121">
        <f t="shared" si="5"/>
        <v>4.0342849777663226E-2</v>
      </c>
      <c r="K64" s="120">
        <v>37306</v>
      </c>
      <c r="L64" s="121">
        <f t="shared" si="6"/>
        <v>0.15548534968717087</v>
      </c>
      <c r="M64" s="120"/>
      <c r="N64" s="121"/>
    </row>
    <row r="65" spans="1:15" ht="15.75" x14ac:dyDescent="0.25">
      <c r="B65" s="122" t="s">
        <v>32</v>
      </c>
      <c r="C65" s="123">
        <v>117055</v>
      </c>
      <c r="D65" s="124">
        <v>-0.56270546921697551</v>
      </c>
      <c r="E65" s="123">
        <v>234881</v>
      </c>
      <c r="F65" s="124">
        <f t="shared" si="5"/>
        <v>1.0065866473025502</v>
      </c>
      <c r="G65" s="123">
        <v>334859</v>
      </c>
      <c r="H65" s="124">
        <f t="shared" si="5"/>
        <v>0.42565384173262211</v>
      </c>
      <c r="I65" s="123">
        <v>357428</v>
      </c>
      <c r="J65" s="124">
        <f t="shared" si="5"/>
        <v>6.7398516987747126E-2</v>
      </c>
      <c r="K65" s="123">
        <v>371183</v>
      </c>
      <c r="L65" s="124">
        <f t="shared" si="6"/>
        <v>3.8483274953277302E-2</v>
      </c>
      <c r="M65" s="123">
        <v>282753</v>
      </c>
      <c r="N65" s="124">
        <v>0.18729949443203386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1" t="s">
        <v>284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22095</v>
      </c>
      <c r="D75" s="121">
        <v>-6.921391861150894E-2</v>
      </c>
      <c r="E75" s="120">
        <v>5767</v>
      </c>
      <c r="F75" s="121">
        <f t="shared" ref="F75:J87" si="8">IFERROR(E75/C75-1,"-")</f>
        <v>-0.73899072188277892</v>
      </c>
      <c r="G75" s="120">
        <v>14333</v>
      </c>
      <c r="H75" s="121">
        <f t="shared" si="8"/>
        <v>1.4853476677648692</v>
      </c>
      <c r="I75" s="120">
        <v>24055</v>
      </c>
      <c r="J75" s="121">
        <f t="shared" si="8"/>
        <v>0.67829484406614116</v>
      </c>
      <c r="K75" s="120">
        <v>25932</v>
      </c>
      <c r="L75" s="121">
        <f t="shared" ref="L75:L87" si="9">IFERROR(K75/I75-1,"-")</f>
        <v>7.8029515693203155E-2</v>
      </c>
      <c r="M75" s="120">
        <v>17361</v>
      </c>
      <c r="N75" s="121">
        <f t="shared" ref="N75:N82" si="10">IFERROR(M75/K75-1,"-")</f>
        <v>-0.33051827857473393</v>
      </c>
    </row>
    <row r="76" spans="1:15" x14ac:dyDescent="0.25">
      <c r="A76" s="1">
        <v>2</v>
      </c>
      <c r="B76" s="119" t="s">
        <v>75</v>
      </c>
      <c r="C76" s="120">
        <v>25202</v>
      </c>
      <c r="D76" s="121">
        <v>0.13160612455659826</v>
      </c>
      <c r="E76" s="120">
        <v>7565</v>
      </c>
      <c r="F76" s="121">
        <f t="shared" si="8"/>
        <v>-0.69982541068169191</v>
      </c>
      <c r="G76" s="120">
        <v>14577</v>
      </c>
      <c r="H76" s="121">
        <f t="shared" si="8"/>
        <v>0.9269001982815599</v>
      </c>
      <c r="I76" s="120">
        <v>19305</v>
      </c>
      <c r="J76" s="121">
        <f t="shared" si="8"/>
        <v>0.32434657336900607</v>
      </c>
      <c r="K76" s="120">
        <v>22226</v>
      </c>
      <c r="L76" s="121">
        <f t="shared" si="9"/>
        <v>0.15130795130795138</v>
      </c>
      <c r="M76" s="120">
        <v>16415</v>
      </c>
      <c r="N76" s="121">
        <f t="shared" si="10"/>
        <v>-0.26145055340592094</v>
      </c>
    </row>
    <row r="77" spans="1:15" x14ac:dyDescent="0.25">
      <c r="A77" s="1">
        <v>3</v>
      </c>
      <c r="B77" s="119" t="s">
        <v>77</v>
      </c>
      <c r="C77" s="120">
        <v>9140</v>
      </c>
      <c r="D77" s="121">
        <v>-0.59394020169709894</v>
      </c>
      <c r="E77" s="120">
        <v>9377</v>
      </c>
      <c r="F77" s="121">
        <f t="shared" si="8"/>
        <v>2.5929978118161889E-2</v>
      </c>
      <c r="G77" s="120">
        <v>16123</v>
      </c>
      <c r="H77" s="121">
        <f t="shared" si="8"/>
        <v>0.71941985709715262</v>
      </c>
      <c r="I77" s="120">
        <v>23789</v>
      </c>
      <c r="J77" s="121">
        <f t="shared" si="8"/>
        <v>0.47546982571481733</v>
      </c>
      <c r="K77" s="120">
        <v>25131</v>
      </c>
      <c r="L77" s="121">
        <f t="shared" si="9"/>
        <v>5.6412627685064498E-2</v>
      </c>
      <c r="M77" s="120">
        <v>18136</v>
      </c>
      <c r="N77" s="121">
        <f t="shared" si="10"/>
        <v>-0.27834149058931201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6481</v>
      </c>
      <c r="F78" s="121" t="str">
        <f t="shared" si="8"/>
        <v>-</v>
      </c>
      <c r="G78" s="120">
        <v>14244</v>
      </c>
      <c r="H78" s="121">
        <f t="shared" si="8"/>
        <v>1.1978089800956644</v>
      </c>
      <c r="I78" s="120">
        <v>15444</v>
      </c>
      <c r="J78" s="121">
        <f t="shared" si="8"/>
        <v>8.4245998315080062E-2</v>
      </c>
      <c r="K78" s="120">
        <v>17700</v>
      </c>
      <c r="L78" s="121">
        <f t="shared" si="9"/>
        <v>0.14607614607614616</v>
      </c>
      <c r="M78" s="120">
        <v>14361</v>
      </c>
      <c r="N78" s="121">
        <f t="shared" si="10"/>
        <v>-0.18864406779661014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7806</v>
      </c>
      <c r="F79" s="121" t="str">
        <f t="shared" si="8"/>
        <v>-</v>
      </c>
      <c r="G79" s="120">
        <v>18069</v>
      </c>
      <c r="H79" s="121">
        <f t="shared" si="8"/>
        <v>1.3147578785549578</v>
      </c>
      <c r="I79" s="120">
        <v>17776</v>
      </c>
      <c r="J79" s="121">
        <f t="shared" si="8"/>
        <v>-1.6215617909126179E-2</v>
      </c>
      <c r="K79" s="120">
        <v>15641</v>
      </c>
      <c r="L79" s="121">
        <f t="shared" si="9"/>
        <v>-0.1201057605760576</v>
      </c>
      <c r="M79" s="120">
        <v>13808</v>
      </c>
      <c r="N79" s="121">
        <f t="shared" si="10"/>
        <v>-0.11719199539671377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8762</v>
      </c>
      <c r="F80" s="121" t="str">
        <f t="shared" si="8"/>
        <v>-</v>
      </c>
      <c r="G80" s="120">
        <v>16036</v>
      </c>
      <c r="H80" s="121">
        <f t="shared" si="8"/>
        <v>0.83017575895914164</v>
      </c>
      <c r="I80" s="120">
        <v>16227</v>
      </c>
      <c r="J80" s="121">
        <f t="shared" si="8"/>
        <v>1.1910700922923345E-2</v>
      </c>
      <c r="K80" s="120">
        <v>15785</v>
      </c>
      <c r="L80" s="121">
        <f t="shared" si="9"/>
        <v>-2.7238553028902435E-2</v>
      </c>
      <c r="M80" s="120">
        <v>12832</v>
      </c>
      <c r="N80" s="121">
        <f t="shared" si="10"/>
        <v>-0.18707633829585046</v>
      </c>
    </row>
    <row r="81" spans="1:14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9069</v>
      </c>
      <c r="F81" s="121" t="str">
        <f t="shared" si="8"/>
        <v>-</v>
      </c>
      <c r="G81" s="120">
        <v>15547</v>
      </c>
      <c r="H81" s="121">
        <f t="shared" si="8"/>
        <v>0.71430146653434767</v>
      </c>
      <c r="I81" s="120">
        <v>14312</v>
      </c>
      <c r="J81" s="121">
        <f t="shared" si="8"/>
        <v>-7.9436547243841304E-2</v>
      </c>
      <c r="K81" s="120">
        <v>16523</v>
      </c>
      <c r="L81" s="121">
        <f t="shared" si="9"/>
        <v>0.15448574622694244</v>
      </c>
      <c r="M81" s="120">
        <v>13130</v>
      </c>
      <c r="N81" s="121">
        <f t="shared" si="10"/>
        <v>-0.20535011801730918</v>
      </c>
    </row>
    <row r="82" spans="1:14" x14ac:dyDescent="0.25">
      <c r="A82" s="1">
        <v>8</v>
      </c>
      <c r="B82" s="119" t="s">
        <v>87</v>
      </c>
      <c r="C82" s="120">
        <v>7059</v>
      </c>
      <c r="D82" s="121">
        <v>-0.57460527901651193</v>
      </c>
      <c r="E82" s="120">
        <v>10448</v>
      </c>
      <c r="F82" s="121">
        <f t="shared" si="8"/>
        <v>0.4800963309250601</v>
      </c>
      <c r="G82" s="120">
        <v>14987</v>
      </c>
      <c r="H82" s="121">
        <f t="shared" si="8"/>
        <v>0.43443721286370596</v>
      </c>
      <c r="I82" s="120">
        <v>14091</v>
      </c>
      <c r="J82" s="121">
        <f t="shared" si="8"/>
        <v>-5.9785147127510485E-2</v>
      </c>
      <c r="K82" s="120">
        <v>12525</v>
      </c>
      <c r="L82" s="121">
        <f t="shared" si="9"/>
        <v>-0.11113476687247181</v>
      </c>
      <c r="M82" s="120">
        <v>11916</v>
      </c>
      <c r="N82" s="121">
        <f t="shared" si="10"/>
        <v>-4.8622754491017939E-2</v>
      </c>
    </row>
    <row r="83" spans="1:14" x14ac:dyDescent="0.25">
      <c r="A83" s="1">
        <v>9</v>
      </c>
      <c r="B83" s="119" t="s">
        <v>89</v>
      </c>
      <c r="C83" s="120">
        <v>6841</v>
      </c>
      <c r="D83" s="121">
        <v>-0.62168887905767845</v>
      </c>
      <c r="E83" s="120">
        <v>11942</v>
      </c>
      <c r="F83" s="121">
        <f t="shared" si="8"/>
        <v>0.74565122058178623</v>
      </c>
      <c r="G83" s="120">
        <v>17967</v>
      </c>
      <c r="H83" s="121">
        <f t="shared" si="8"/>
        <v>0.50452185563557195</v>
      </c>
      <c r="I83" s="120">
        <v>13717</v>
      </c>
      <c r="J83" s="121">
        <f t="shared" si="8"/>
        <v>-0.23654477653475814</v>
      </c>
      <c r="K83" s="120">
        <v>14118</v>
      </c>
      <c r="L83" s="121">
        <f t="shared" si="9"/>
        <v>2.9233797477582479E-2</v>
      </c>
      <c r="M83" s="120"/>
      <c r="N83" s="121"/>
    </row>
    <row r="84" spans="1:14" x14ac:dyDescent="0.25">
      <c r="A84" s="1">
        <v>10</v>
      </c>
      <c r="B84" s="119" t="s">
        <v>91</v>
      </c>
      <c r="C84" s="120">
        <v>8314</v>
      </c>
      <c r="D84" s="121">
        <v>-0.57340037970137003</v>
      </c>
      <c r="E84" s="120">
        <v>13877</v>
      </c>
      <c r="F84" s="121">
        <f t="shared" si="8"/>
        <v>0.66911234063026215</v>
      </c>
      <c r="G84" s="120">
        <v>21019</v>
      </c>
      <c r="H84" s="121">
        <f t="shared" si="8"/>
        <v>0.51466455285724577</v>
      </c>
      <c r="I84" s="120">
        <v>18254</v>
      </c>
      <c r="J84" s="121">
        <f t="shared" si="8"/>
        <v>-0.13154764736666824</v>
      </c>
      <c r="K84" s="120">
        <v>13137</v>
      </c>
      <c r="L84" s="121">
        <f t="shared" si="9"/>
        <v>-0.28032212117891964</v>
      </c>
      <c r="M84" s="120"/>
      <c r="N84" s="121"/>
    </row>
    <row r="85" spans="1:14" x14ac:dyDescent="0.25">
      <c r="A85" s="1">
        <v>11</v>
      </c>
      <c r="B85" s="119" t="s">
        <v>93</v>
      </c>
      <c r="C85" s="120">
        <v>6748</v>
      </c>
      <c r="D85" s="121">
        <v>-0.69251799872414099</v>
      </c>
      <c r="E85" s="120">
        <v>16642</v>
      </c>
      <c r="F85" s="121">
        <f t="shared" si="8"/>
        <v>1.4662122110254892</v>
      </c>
      <c r="G85" s="120">
        <v>22714</v>
      </c>
      <c r="H85" s="121">
        <f t="shared" si="8"/>
        <v>0.36485999278932812</v>
      </c>
      <c r="I85" s="120">
        <v>21224</v>
      </c>
      <c r="J85" s="121">
        <f t="shared" si="8"/>
        <v>-6.5598309412697065E-2</v>
      </c>
      <c r="K85" s="120">
        <v>16463</v>
      </c>
      <c r="L85" s="121">
        <f t="shared" si="9"/>
        <v>-0.22432152280437245</v>
      </c>
      <c r="M85" s="120"/>
      <c r="N85" s="121"/>
    </row>
    <row r="86" spans="1:14" x14ac:dyDescent="0.25">
      <c r="A86" s="1">
        <v>12</v>
      </c>
      <c r="B86" s="119" t="s">
        <v>95</v>
      </c>
      <c r="C86" s="120">
        <v>6240</v>
      </c>
      <c r="D86" s="121">
        <v>-0.74801114566086502</v>
      </c>
      <c r="E86" s="120">
        <v>16552</v>
      </c>
      <c r="F86" s="121">
        <f t="shared" si="8"/>
        <v>1.6525641025641025</v>
      </c>
      <c r="G86" s="120">
        <v>23024</v>
      </c>
      <c r="H86" s="121">
        <f t="shared" si="8"/>
        <v>0.39101014983083626</v>
      </c>
      <c r="I86" s="120">
        <v>20840</v>
      </c>
      <c r="J86" s="121">
        <f t="shared" si="8"/>
        <v>-9.4857539958304371E-2</v>
      </c>
      <c r="K86" s="120">
        <v>17909</v>
      </c>
      <c r="L86" s="121">
        <f t="shared" si="9"/>
        <v>-0.14064299424184257</v>
      </c>
      <c r="M86" s="120"/>
      <c r="N86" s="121"/>
    </row>
    <row r="87" spans="1:14" ht="15.75" x14ac:dyDescent="0.25">
      <c r="B87" s="122" t="s">
        <v>32</v>
      </c>
      <c r="C87" s="123">
        <v>99618</v>
      </c>
      <c r="D87" s="124">
        <v>-0.57745475213885489</v>
      </c>
      <c r="E87" s="123">
        <v>124288</v>
      </c>
      <c r="F87" s="124">
        <f t="shared" si="8"/>
        <v>0.24764600774960344</v>
      </c>
      <c r="G87" s="123">
        <v>208640</v>
      </c>
      <c r="H87" s="124">
        <f t="shared" si="8"/>
        <v>0.67868177136972196</v>
      </c>
      <c r="I87" s="123">
        <v>219034</v>
      </c>
      <c r="J87" s="124">
        <f t="shared" si="8"/>
        <v>4.9817868098159579E-2</v>
      </c>
      <c r="K87" s="123">
        <v>213090</v>
      </c>
      <c r="L87" s="124">
        <f t="shared" si="9"/>
        <v>-2.713733940849361E-2</v>
      </c>
      <c r="M87" s="123">
        <v>117959</v>
      </c>
      <c r="N87" s="124">
        <v>-0.22120253791354982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3" spans="1:14" x14ac:dyDescent="0.25">
      <c r="M93" s="4"/>
      <c r="N93" s="4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9E48-9F05-4625-968C-22D6C91131B6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281"/>
    </row>
    <row r="5" spans="1:12" ht="6" customHeight="1" x14ac:dyDescent="0.25"/>
    <row r="6" spans="1:12" s="148" customFormat="1" ht="72" customHeight="1" x14ac:dyDescent="0.25">
      <c r="B6" s="149"/>
      <c r="C6" s="174" t="s">
        <v>257</v>
      </c>
      <c r="D6" s="174" t="s">
        <v>224</v>
      </c>
      <c r="E6" s="174" t="s">
        <v>225</v>
      </c>
      <c r="F6" s="174" t="s">
        <v>226</v>
      </c>
      <c r="G6" s="174" t="s">
        <v>227</v>
      </c>
      <c r="H6" s="174" t="s">
        <v>228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773208</v>
      </c>
      <c r="D8" s="178">
        <v>1779812</v>
      </c>
      <c r="E8" s="178">
        <v>3120334</v>
      </c>
      <c r="F8" s="178">
        <v>3219468</v>
      </c>
      <c r="G8" s="178">
        <v>3413127</v>
      </c>
      <c r="H8" s="178">
        <v>3262336</v>
      </c>
      <c r="I8" s="179">
        <f>IFERROR(H8/G8-1,"-")</f>
        <v>-4.417972141089388E-2</v>
      </c>
      <c r="J8" s="178">
        <f>H8-G8</f>
        <v>-150791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343536</v>
      </c>
      <c r="D9" s="162">
        <v>559029</v>
      </c>
      <c r="E9" s="162">
        <v>565183</v>
      </c>
      <c r="F9" s="162">
        <v>588729</v>
      </c>
      <c r="G9" s="162">
        <v>582086</v>
      </c>
      <c r="H9" s="162">
        <v>583113</v>
      </c>
      <c r="I9" s="163">
        <f>IFERROR(H9/G9-1,"-")</f>
        <v>1.7643441003563076E-3</v>
      </c>
      <c r="J9" s="162">
        <f t="shared" ref="J9:J19" si="0">H9-G9</f>
        <v>1027</v>
      </c>
      <c r="K9" s="163">
        <f>H9/H$8</f>
        <v>0.1787409390081218</v>
      </c>
      <c r="L9" s="81"/>
    </row>
    <row r="10" spans="1:12" x14ac:dyDescent="0.25">
      <c r="A10" s="164" t="s">
        <v>105</v>
      </c>
      <c r="B10" s="165" t="s">
        <v>105</v>
      </c>
      <c r="C10" s="166">
        <v>126451</v>
      </c>
      <c r="D10" s="166">
        <v>169403</v>
      </c>
      <c r="E10" s="166">
        <v>167122</v>
      </c>
      <c r="F10" s="166">
        <v>168986</v>
      </c>
      <c r="G10" s="166">
        <v>180507</v>
      </c>
      <c r="H10" s="166">
        <v>172692</v>
      </c>
      <c r="I10" s="167">
        <f>IFERROR(H10/G10-1,"-")</f>
        <v>-4.3294719872359555E-2</v>
      </c>
      <c r="J10" s="166">
        <f t="shared" si="0"/>
        <v>-7815</v>
      </c>
      <c r="K10" s="167">
        <f>H10/H$8</f>
        <v>5.2935074743987127E-2</v>
      </c>
      <c r="L10" s="81"/>
    </row>
    <row r="11" spans="1:12" x14ac:dyDescent="0.25">
      <c r="A11" s="164" t="s">
        <v>102</v>
      </c>
      <c r="B11" s="165" t="s">
        <v>102</v>
      </c>
      <c r="C11" s="166">
        <v>217085</v>
      </c>
      <c r="D11" s="166">
        <v>389626</v>
      </c>
      <c r="E11" s="166">
        <v>398061</v>
      </c>
      <c r="F11" s="166">
        <v>419743</v>
      </c>
      <c r="G11" s="166">
        <v>401579</v>
      </c>
      <c r="H11" s="166">
        <v>410421</v>
      </c>
      <c r="I11" s="167">
        <f>IFERROR(H11/G11-1,"-")</f>
        <v>2.2018083614929962E-2</v>
      </c>
      <c r="J11" s="166">
        <f t="shared" si="0"/>
        <v>8842</v>
      </c>
      <c r="K11" s="167">
        <f>H11/H$8</f>
        <v>0.12580586426413465</v>
      </c>
      <c r="L11" s="81"/>
    </row>
    <row r="12" spans="1:12" x14ac:dyDescent="0.25">
      <c r="A12" s="1"/>
      <c r="B12" s="161" t="s">
        <v>109</v>
      </c>
      <c r="C12" s="162">
        <v>429672</v>
      </c>
      <c r="D12" s="162">
        <v>1220783</v>
      </c>
      <c r="E12" s="162">
        <v>2555151</v>
      </c>
      <c r="F12" s="162">
        <v>2630739</v>
      </c>
      <c r="G12" s="162">
        <v>2831041</v>
      </c>
      <c r="H12" s="162">
        <v>2679223</v>
      </c>
      <c r="I12" s="163">
        <f>IFERROR(H12/G12-1,"-")</f>
        <v>-5.3626210288017728E-2</v>
      </c>
      <c r="J12" s="162">
        <f t="shared" si="0"/>
        <v>-151818</v>
      </c>
      <c r="K12" s="163">
        <f>H12/H$8</f>
        <v>0.82125906099187818</v>
      </c>
      <c r="L12" s="81"/>
    </row>
    <row r="13" spans="1:12" s="57" customFormat="1" x14ac:dyDescent="0.25">
      <c r="A13" s="164"/>
      <c r="B13" s="165" t="s">
        <v>112</v>
      </c>
      <c r="C13" s="166">
        <v>85753</v>
      </c>
      <c r="D13" s="166">
        <v>360702</v>
      </c>
      <c r="E13" s="166">
        <v>1344872</v>
      </c>
      <c r="F13" s="166">
        <v>1338126</v>
      </c>
      <c r="G13" s="166">
        <v>1472854</v>
      </c>
      <c r="H13" s="166">
        <v>1384601</v>
      </c>
      <c r="I13" s="167">
        <f t="shared" ref="I13:I20" si="1">IFERROR(H13/G13-1,"-")</f>
        <v>-5.9919720488249339E-2</v>
      </c>
      <c r="J13" s="166">
        <f t="shared" si="0"/>
        <v>-88253</v>
      </c>
      <c r="K13" s="167">
        <f t="shared" ref="K13:K20" si="2">H13/H$8</f>
        <v>0.42442010878094716</v>
      </c>
      <c r="L13" s="168"/>
    </row>
    <row r="14" spans="1:12" s="57" customFormat="1" x14ac:dyDescent="0.25">
      <c r="A14" s="164"/>
      <c r="B14" s="165" t="s">
        <v>115</v>
      </c>
      <c r="C14" s="166">
        <v>85698</v>
      </c>
      <c r="D14" s="166">
        <v>162669</v>
      </c>
      <c r="E14" s="166">
        <v>236713</v>
      </c>
      <c r="F14" s="166">
        <v>240134</v>
      </c>
      <c r="G14" s="166">
        <v>239736</v>
      </c>
      <c r="H14" s="166">
        <v>233104</v>
      </c>
      <c r="I14" s="167">
        <f t="shared" si="1"/>
        <v>-2.7663763473153802E-2</v>
      </c>
      <c r="J14" s="166">
        <f t="shared" si="0"/>
        <v>-6632</v>
      </c>
      <c r="K14" s="167">
        <f t="shared" si="2"/>
        <v>7.1453093734060502E-2</v>
      </c>
      <c r="L14" s="168"/>
    </row>
    <row r="15" spans="1:12" x14ac:dyDescent="0.25">
      <c r="A15" s="164"/>
      <c r="B15" s="165" t="s">
        <v>118</v>
      </c>
      <c r="C15" s="166">
        <v>40514</v>
      </c>
      <c r="D15" s="166">
        <v>120894</v>
      </c>
      <c r="E15" s="166">
        <v>143032</v>
      </c>
      <c r="F15" s="166">
        <v>165297</v>
      </c>
      <c r="G15" s="166">
        <v>174502</v>
      </c>
      <c r="H15" s="166">
        <v>181123</v>
      </c>
      <c r="I15" s="167">
        <f t="shared" si="1"/>
        <v>3.7942258541449281E-2</v>
      </c>
      <c r="J15" s="166">
        <f t="shared" si="0"/>
        <v>6621</v>
      </c>
      <c r="K15" s="167">
        <f t="shared" si="2"/>
        <v>5.5519419213716795E-2</v>
      </c>
      <c r="L15" s="81"/>
    </row>
    <row r="16" spans="1:12" x14ac:dyDescent="0.25">
      <c r="A16" s="164"/>
      <c r="B16" s="165" t="s">
        <v>125</v>
      </c>
      <c r="C16" s="166">
        <v>40533</v>
      </c>
      <c r="D16" s="166">
        <v>96472</v>
      </c>
      <c r="E16" s="166">
        <v>145474</v>
      </c>
      <c r="F16" s="166">
        <v>161643</v>
      </c>
      <c r="G16" s="166">
        <v>144801</v>
      </c>
      <c r="H16" s="166">
        <v>140641</v>
      </c>
      <c r="I16" s="167">
        <f t="shared" si="1"/>
        <v>-2.8729083362683983E-2</v>
      </c>
      <c r="J16" s="166">
        <f t="shared" si="0"/>
        <v>-4160</v>
      </c>
      <c r="K16" s="167">
        <f t="shared" si="2"/>
        <v>4.3110519578608703E-2</v>
      </c>
      <c r="L16" s="81"/>
    </row>
    <row r="17" spans="1:12" x14ac:dyDescent="0.25">
      <c r="A17" s="164"/>
      <c r="B17" s="165" t="s">
        <v>121</v>
      </c>
      <c r="C17" s="166">
        <v>41750</v>
      </c>
      <c r="D17" s="166">
        <v>86619</v>
      </c>
      <c r="E17" s="166">
        <v>82193</v>
      </c>
      <c r="F17" s="166">
        <v>95269</v>
      </c>
      <c r="G17" s="166">
        <v>97920</v>
      </c>
      <c r="H17" s="166">
        <v>82990</v>
      </c>
      <c r="I17" s="167">
        <f t="shared" si="1"/>
        <v>-0.15247140522875813</v>
      </c>
      <c r="J17" s="166">
        <f t="shared" si="0"/>
        <v>-14930</v>
      </c>
      <c r="K17" s="167">
        <f t="shared" si="2"/>
        <v>2.5438826656726959E-2</v>
      </c>
      <c r="L17" s="81"/>
    </row>
    <row r="18" spans="1:12" x14ac:dyDescent="0.25">
      <c r="A18" s="164"/>
      <c r="B18" s="165" t="s">
        <v>130</v>
      </c>
      <c r="C18" s="166">
        <v>178</v>
      </c>
      <c r="D18" s="166">
        <v>7666</v>
      </c>
      <c r="E18" s="166">
        <v>13290</v>
      </c>
      <c r="F18" s="166">
        <v>9391</v>
      </c>
      <c r="G18" s="166">
        <v>9617</v>
      </c>
      <c r="H18" s="166">
        <v>9229</v>
      </c>
      <c r="I18" s="167">
        <f t="shared" si="1"/>
        <v>-4.0345222002703518E-2</v>
      </c>
      <c r="J18" s="166">
        <f t="shared" si="0"/>
        <v>-388</v>
      </c>
      <c r="K18" s="167">
        <f t="shared" si="2"/>
        <v>2.8289544669831677E-3</v>
      </c>
      <c r="L18" s="81"/>
    </row>
    <row r="19" spans="1:12" x14ac:dyDescent="0.25">
      <c r="A19" s="164" t="s">
        <v>146</v>
      </c>
      <c r="B19" s="165" t="s">
        <v>133</v>
      </c>
      <c r="C19" s="166">
        <v>358</v>
      </c>
      <c r="D19" s="166">
        <v>1279</v>
      </c>
      <c r="E19" s="166">
        <v>4669</v>
      </c>
      <c r="F19" s="166">
        <v>6376</v>
      </c>
      <c r="G19" s="166">
        <v>2663</v>
      </c>
      <c r="H19" s="166">
        <v>2419</v>
      </c>
      <c r="I19" s="167">
        <f t="shared" si="1"/>
        <v>-9.1625985730379278E-2</v>
      </c>
      <c r="J19" s="166">
        <f t="shared" si="0"/>
        <v>-244</v>
      </c>
      <c r="K19" s="167">
        <f t="shared" si="2"/>
        <v>7.414932122258406E-4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134888</v>
      </c>
      <c r="D20" s="171">
        <f t="shared" ref="D20:H20" si="4">D12-SUM(D13:D19)</f>
        <v>384482</v>
      </c>
      <c r="E20" s="171">
        <f t="shared" si="4"/>
        <v>584908</v>
      </c>
      <c r="F20" s="171">
        <f t="shared" si="4"/>
        <v>614503</v>
      </c>
      <c r="G20" s="171">
        <f t="shared" si="4"/>
        <v>688948</v>
      </c>
      <c r="H20" s="171">
        <f t="shared" si="4"/>
        <v>645116</v>
      </c>
      <c r="I20" s="172">
        <f t="shared" si="1"/>
        <v>-6.3621637627222949E-2</v>
      </c>
      <c r="J20" s="171">
        <f>H20-G20</f>
        <v>-43832</v>
      </c>
      <c r="K20" s="172">
        <f t="shared" si="2"/>
        <v>0.19774664534860908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285142</v>
      </c>
      <c r="D22" s="178">
        <v>796040</v>
      </c>
      <c r="E22" s="178">
        <v>1241553</v>
      </c>
      <c r="F22" s="178">
        <v>1271908</v>
      </c>
      <c r="G22" s="178">
        <v>1304294</v>
      </c>
      <c r="H22" s="178">
        <v>1214780</v>
      </c>
      <c r="I22" s="179">
        <f>IFERROR(H22/G22-1,"-")</f>
        <v>-6.8630232140913017E-2</v>
      </c>
      <c r="J22" s="178">
        <f>H22-G22</f>
        <v>-89514</v>
      </c>
      <c r="K22" s="179">
        <f>H22/H$8</f>
        <v>0.3723650782751991</v>
      </c>
      <c r="L22" s="81"/>
    </row>
    <row r="23" spans="1:12" x14ac:dyDescent="0.25">
      <c r="A23" s="164" t="s">
        <v>98</v>
      </c>
      <c r="B23" s="161" t="s">
        <v>99</v>
      </c>
      <c r="C23" s="162">
        <v>115637</v>
      </c>
      <c r="D23" s="162">
        <v>207618</v>
      </c>
      <c r="E23" s="162">
        <v>165148</v>
      </c>
      <c r="F23" s="162">
        <v>131486</v>
      </c>
      <c r="G23" s="162">
        <v>132181</v>
      </c>
      <c r="H23" s="162">
        <v>119406</v>
      </c>
      <c r="I23" s="163">
        <f>IFERROR(H23/G23-1,"-")</f>
        <v>-9.6647778425038355E-2</v>
      </c>
      <c r="J23" s="162">
        <f t="shared" ref="J23:J33" si="5">H23-G23</f>
        <v>-12775</v>
      </c>
      <c r="K23" s="163">
        <f>H23/H$8</f>
        <v>3.6601380115352924E-2</v>
      </c>
      <c r="L23" s="81"/>
    </row>
    <row r="24" spans="1:12" x14ac:dyDescent="0.25">
      <c r="A24" s="164" t="s">
        <v>105</v>
      </c>
      <c r="B24" s="165" t="s">
        <v>105</v>
      </c>
      <c r="C24" s="166">
        <v>55404</v>
      </c>
      <c r="D24" s="166">
        <v>63358</v>
      </c>
      <c r="E24" s="166">
        <v>50051</v>
      </c>
      <c r="F24" s="166">
        <v>42439</v>
      </c>
      <c r="G24" s="166">
        <v>38048</v>
      </c>
      <c r="H24" s="166">
        <v>46618</v>
      </c>
      <c r="I24" s="167">
        <f>IFERROR(H24/G24-1,"-")</f>
        <v>0.22524179983179149</v>
      </c>
      <c r="J24" s="166">
        <f t="shared" si="5"/>
        <v>8570</v>
      </c>
      <c r="K24" s="167">
        <f>H24/H$8</f>
        <v>1.4289760466119983E-2</v>
      </c>
      <c r="L24" s="81"/>
    </row>
    <row r="25" spans="1:12" x14ac:dyDescent="0.25">
      <c r="A25" s="164" t="s">
        <v>102</v>
      </c>
      <c r="B25" s="165" t="s">
        <v>102</v>
      </c>
      <c r="C25" s="166">
        <v>60233</v>
      </c>
      <c r="D25" s="166">
        <v>144260</v>
      </c>
      <c r="E25" s="166">
        <v>115097</v>
      </c>
      <c r="F25" s="166">
        <v>89047</v>
      </c>
      <c r="G25" s="166">
        <v>94133</v>
      </c>
      <c r="H25" s="166">
        <v>72788</v>
      </c>
      <c r="I25" s="167">
        <f>IFERROR(H25/G25-1,"-")</f>
        <v>-0.22675363581315799</v>
      </c>
      <c r="J25" s="166">
        <f t="shared" si="5"/>
        <v>-21345</v>
      </c>
      <c r="K25" s="167">
        <f>H25/H$8</f>
        <v>2.2311619649232943E-2</v>
      </c>
      <c r="L25" s="81"/>
    </row>
    <row r="26" spans="1:12" x14ac:dyDescent="0.25">
      <c r="A26" s="164"/>
      <c r="B26" s="161" t="s">
        <v>109</v>
      </c>
      <c r="C26" s="162">
        <v>169505</v>
      </c>
      <c r="D26" s="162">
        <v>588422</v>
      </c>
      <c r="E26" s="162">
        <v>1076405</v>
      </c>
      <c r="F26" s="162">
        <v>1140422</v>
      </c>
      <c r="G26" s="162">
        <v>1172113</v>
      </c>
      <c r="H26" s="162">
        <v>1095374</v>
      </c>
      <c r="I26" s="163">
        <f>IFERROR(H26/G26-1,"-")</f>
        <v>-6.547065001411978E-2</v>
      </c>
      <c r="J26" s="162">
        <f t="shared" si="5"/>
        <v>-76739</v>
      </c>
      <c r="K26" s="163">
        <f>H26/H$8</f>
        <v>0.33576369815984619</v>
      </c>
      <c r="L26" s="81"/>
    </row>
    <row r="27" spans="1:12" s="57" customFormat="1" x14ac:dyDescent="0.25">
      <c r="A27" s="164"/>
      <c r="B27" s="165" t="s">
        <v>112</v>
      </c>
      <c r="C27" s="166">
        <v>33819</v>
      </c>
      <c r="D27" s="166">
        <v>191040</v>
      </c>
      <c r="E27" s="166">
        <v>591418</v>
      </c>
      <c r="F27" s="166">
        <v>615291</v>
      </c>
      <c r="G27" s="166">
        <v>659079</v>
      </c>
      <c r="H27" s="166">
        <v>611733</v>
      </c>
      <c r="I27" s="167">
        <f t="shared" ref="I27:I34" si="6">IFERROR(H27/G27-1,"-")</f>
        <v>-7.1836608358026854E-2</v>
      </c>
      <c r="J27" s="166">
        <f t="shared" si="5"/>
        <v>-47346</v>
      </c>
      <c r="K27" s="167">
        <f t="shared" ref="K27:K34" si="7">H27/H$8</f>
        <v>0.18751379379683761</v>
      </c>
      <c r="L27" s="168"/>
    </row>
    <row r="28" spans="1:12" s="57" customFormat="1" x14ac:dyDescent="0.25">
      <c r="A28" s="164"/>
      <c r="B28" s="165" t="s">
        <v>115</v>
      </c>
      <c r="C28" s="166">
        <v>42943</v>
      </c>
      <c r="D28" s="166">
        <v>93845</v>
      </c>
      <c r="E28" s="166">
        <v>122390</v>
      </c>
      <c r="F28" s="166">
        <v>116172</v>
      </c>
      <c r="G28" s="166">
        <v>114502</v>
      </c>
      <c r="H28" s="166">
        <v>100284</v>
      </c>
      <c r="I28" s="167">
        <f t="shared" si="6"/>
        <v>-0.12417250353705611</v>
      </c>
      <c r="J28" s="166">
        <f t="shared" si="5"/>
        <v>-14218</v>
      </c>
      <c r="K28" s="167">
        <f t="shared" si="7"/>
        <v>3.0739936045827285E-2</v>
      </c>
      <c r="L28" s="168"/>
    </row>
    <row r="29" spans="1:12" x14ac:dyDescent="0.25">
      <c r="A29" s="164"/>
      <c r="B29" s="165" t="s">
        <v>118</v>
      </c>
      <c r="C29" s="166">
        <v>17468</v>
      </c>
      <c r="D29" s="166">
        <v>47730</v>
      </c>
      <c r="E29" s="166">
        <v>50961</v>
      </c>
      <c r="F29" s="166">
        <v>64650</v>
      </c>
      <c r="G29" s="166">
        <v>45438</v>
      </c>
      <c r="H29" s="166">
        <v>45934</v>
      </c>
      <c r="I29" s="167">
        <f t="shared" si="6"/>
        <v>1.0915973414322711E-2</v>
      </c>
      <c r="J29" s="166">
        <f t="shared" si="5"/>
        <v>496</v>
      </c>
      <c r="K29" s="167">
        <f t="shared" si="7"/>
        <v>1.4080094754188409E-2</v>
      </c>
      <c r="L29" s="81"/>
    </row>
    <row r="30" spans="1:12" x14ac:dyDescent="0.25">
      <c r="A30" s="164"/>
      <c r="B30" s="165" t="s">
        <v>125</v>
      </c>
      <c r="C30" s="166">
        <v>19637</v>
      </c>
      <c r="D30" s="166">
        <v>51243</v>
      </c>
      <c r="E30" s="166">
        <v>65282</v>
      </c>
      <c r="F30" s="166">
        <v>68350</v>
      </c>
      <c r="G30" s="166">
        <v>57015</v>
      </c>
      <c r="H30" s="166">
        <v>58365</v>
      </c>
      <c r="I30" s="167">
        <f t="shared" si="6"/>
        <v>2.3677979479084454E-2</v>
      </c>
      <c r="J30" s="166">
        <f t="shared" si="5"/>
        <v>1350</v>
      </c>
      <c r="K30" s="167">
        <f t="shared" si="7"/>
        <v>1.7890554498371718E-2</v>
      </c>
      <c r="L30" s="81"/>
    </row>
    <row r="31" spans="1:12" x14ac:dyDescent="0.25">
      <c r="A31" s="164"/>
      <c r="B31" s="165" t="s">
        <v>121</v>
      </c>
      <c r="C31" s="166">
        <v>20281</v>
      </c>
      <c r="D31" s="166">
        <v>48502</v>
      </c>
      <c r="E31" s="166">
        <v>44123</v>
      </c>
      <c r="F31" s="166">
        <v>48757</v>
      </c>
      <c r="G31" s="166">
        <v>48568</v>
      </c>
      <c r="H31" s="166">
        <v>39412</v>
      </c>
      <c r="I31" s="167">
        <f t="shared" si="6"/>
        <v>-0.18851918958985336</v>
      </c>
      <c r="J31" s="166">
        <f t="shared" si="5"/>
        <v>-9156</v>
      </c>
      <c r="K31" s="167">
        <f t="shared" si="7"/>
        <v>1.2080913799191744E-2</v>
      </c>
      <c r="L31" s="81"/>
    </row>
    <row r="32" spans="1:12" x14ac:dyDescent="0.25">
      <c r="A32" s="164"/>
      <c r="B32" s="165" t="s">
        <v>130</v>
      </c>
      <c r="C32" s="166">
        <v>42</v>
      </c>
      <c r="D32" s="166">
        <v>1239</v>
      </c>
      <c r="E32" s="166">
        <v>3696</v>
      </c>
      <c r="F32" s="166">
        <v>4628</v>
      </c>
      <c r="G32" s="166">
        <v>4370</v>
      </c>
      <c r="H32" s="166">
        <v>3348</v>
      </c>
      <c r="I32" s="167">
        <f t="shared" si="6"/>
        <v>-0.2338672768878719</v>
      </c>
      <c r="J32" s="166">
        <f t="shared" si="5"/>
        <v>-1022</v>
      </c>
      <c r="K32" s="167">
        <f t="shared" si="7"/>
        <v>1.0262584847176993E-3</v>
      </c>
      <c r="L32" s="81"/>
    </row>
    <row r="33" spans="1:12" x14ac:dyDescent="0.25">
      <c r="A33" s="164" t="s">
        <v>146</v>
      </c>
      <c r="B33" s="165" t="s">
        <v>133</v>
      </c>
      <c r="C33" s="166">
        <v>126</v>
      </c>
      <c r="D33" s="166">
        <v>334</v>
      </c>
      <c r="E33" s="166">
        <v>2173</v>
      </c>
      <c r="F33" s="166">
        <v>2492</v>
      </c>
      <c r="G33" s="166">
        <v>1582</v>
      </c>
      <c r="H33" s="166">
        <v>877</v>
      </c>
      <c r="I33" s="167">
        <f t="shared" si="6"/>
        <v>-0.44563843236409606</v>
      </c>
      <c r="J33" s="166">
        <f t="shared" si="5"/>
        <v>-705</v>
      </c>
      <c r="K33" s="167">
        <f t="shared" si="7"/>
        <v>2.6882577392396126E-4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35189</v>
      </c>
      <c r="D34" s="171">
        <f t="shared" ref="D34:H34" si="9">D26-SUM(D27:D33)</f>
        <v>154489</v>
      </c>
      <c r="E34" s="171">
        <f t="shared" si="9"/>
        <v>196362</v>
      </c>
      <c r="F34" s="171">
        <f t="shared" si="9"/>
        <v>220082</v>
      </c>
      <c r="G34" s="171">
        <f t="shared" si="9"/>
        <v>241559</v>
      </c>
      <c r="H34" s="171">
        <f t="shared" si="9"/>
        <v>235421</v>
      </c>
      <c r="I34" s="172">
        <f t="shared" si="6"/>
        <v>-2.5409941256587465E-2</v>
      </c>
      <c r="J34" s="171">
        <f>H34-G34</f>
        <v>-6138</v>
      </c>
      <c r="K34" s="172">
        <f t="shared" si="7"/>
        <v>7.2163321006787767E-2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191201</v>
      </c>
      <c r="D36" s="178">
        <v>386772</v>
      </c>
      <c r="E36" s="178">
        <v>895466</v>
      </c>
      <c r="F36" s="178">
        <v>947197</v>
      </c>
      <c r="G36" s="178">
        <v>936279</v>
      </c>
      <c r="H36" s="178">
        <v>908634</v>
      </c>
      <c r="I36" s="179">
        <f>IFERROR(H36/G36-1,"-")</f>
        <v>-2.9526455255324491E-2</v>
      </c>
      <c r="J36" s="178">
        <f>H36-G36</f>
        <v>-27645</v>
      </c>
      <c r="K36" s="179">
        <f>H36/H$8</f>
        <v>0.27852250657197786</v>
      </c>
      <c r="L36" s="81"/>
    </row>
    <row r="37" spans="1:12" x14ac:dyDescent="0.25">
      <c r="A37" s="164" t="s">
        <v>98</v>
      </c>
      <c r="B37" s="161" t="s">
        <v>99</v>
      </c>
      <c r="C37" s="162">
        <v>60743</v>
      </c>
      <c r="D37" s="162">
        <v>68184</v>
      </c>
      <c r="E37" s="162">
        <v>87149</v>
      </c>
      <c r="F37" s="162">
        <v>132200</v>
      </c>
      <c r="G37" s="162">
        <v>90782</v>
      </c>
      <c r="H37" s="162">
        <v>85490</v>
      </c>
      <c r="I37" s="163">
        <f>IFERROR(H37/G37-1,"-")</f>
        <v>-5.8293494305038496E-2</v>
      </c>
      <c r="J37" s="162">
        <f t="shared" ref="J37:J47" si="10">H37-G37</f>
        <v>-5292</v>
      </c>
      <c r="K37" s="163">
        <f>H37/H$8</f>
        <v>2.6205148703260486E-2</v>
      </c>
      <c r="L37" s="81"/>
    </row>
    <row r="38" spans="1:12" x14ac:dyDescent="0.25">
      <c r="A38" s="164" t="s">
        <v>105</v>
      </c>
      <c r="B38" s="165" t="s">
        <v>105</v>
      </c>
      <c r="C38" s="166">
        <v>22642</v>
      </c>
      <c r="D38" s="166">
        <v>17668</v>
      </c>
      <c r="E38" s="166">
        <v>28371</v>
      </c>
      <c r="F38" s="166">
        <v>49041</v>
      </c>
      <c r="G38" s="166">
        <v>40638</v>
      </c>
      <c r="H38" s="166">
        <v>33252</v>
      </c>
      <c r="I38" s="167">
        <f>IFERROR(H38/G38-1,"-")</f>
        <v>-0.18175107042669425</v>
      </c>
      <c r="J38" s="166">
        <f t="shared" si="10"/>
        <v>-7386</v>
      </c>
      <c r="K38" s="167">
        <f>H38/H$8</f>
        <v>1.0192696276533134E-2</v>
      </c>
      <c r="L38" s="81"/>
    </row>
    <row r="39" spans="1:12" x14ac:dyDescent="0.25">
      <c r="A39" s="164" t="s">
        <v>102</v>
      </c>
      <c r="B39" s="165" t="s">
        <v>102</v>
      </c>
      <c r="C39" s="166">
        <v>38101</v>
      </c>
      <c r="D39" s="166">
        <v>50516</v>
      </c>
      <c r="E39" s="166">
        <v>58778</v>
      </c>
      <c r="F39" s="166">
        <v>83159</v>
      </c>
      <c r="G39" s="166">
        <v>50144</v>
      </c>
      <c r="H39" s="166">
        <v>52238</v>
      </c>
      <c r="I39" s="167">
        <f>IFERROR(H39/G39-1,"-")</f>
        <v>4.1759731971920955E-2</v>
      </c>
      <c r="J39" s="166">
        <f t="shared" si="10"/>
        <v>2094</v>
      </c>
      <c r="K39" s="167">
        <f>H39/H$8</f>
        <v>1.6012452426727351E-2</v>
      </c>
      <c r="L39" s="81"/>
    </row>
    <row r="40" spans="1:12" x14ac:dyDescent="0.25">
      <c r="A40" s="164"/>
      <c r="B40" s="161" t="s">
        <v>109</v>
      </c>
      <c r="C40" s="162">
        <v>130458</v>
      </c>
      <c r="D40" s="162">
        <v>318588</v>
      </c>
      <c r="E40" s="162">
        <v>808317</v>
      </c>
      <c r="F40" s="162">
        <v>814997</v>
      </c>
      <c r="G40" s="162">
        <v>845497</v>
      </c>
      <c r="H40" s="162">
        <v>823144</v>
      </c>
      <c r="I40" s="163">
        <f>IFERROR(H40/G40-1,"-")</f>
        <v>-2.6437704687302221E-2</v>
      </c>
      <c r="J40" s="162">
        <f t="shared" si="10"/>
        <v>-22353</v>
      </c>
      <c r="K40" s="163">
        <f>H40/H$8</f>
        <v>0.2523173578687174</v>
      </c>
      <c r="L40" s="81"/>
    </row>
    <row r="41" spans="1:12" s="57" customFormat="1" x14ac:dyDescent="0.25">
      <c r="A41" s="164"/>
      <c r="B41" s="165" t="s">
        <v>112</v>
      </c>
      <c r="C41" s="166">
        <v>39763</v>
      </c>
      <c r="D41" s="166">
        <v>112679</v>
      </c>
      <c r="E41" s="166">
        <v>453711</v>
      </c>
      <c r="F41" s="166">
        <v>456116</v>
      </c>
      <c r="G41" s="166">
        <v>482673</v>
      </c>
      <c r="H41" s="166">
        <v>471034</v>
      </c>
      <c r="I41" s="167">
        <f t="shared" ref="I41:I48" si="11">IFERROR(H41/G41-1,"-")</f>
        <v>-2.4113633868063866E-2</v>
      </c>
      <c r="J41" s="166">
        <f t="shared" si="10"/>
        <v>-11639</v>
      </c>
      <c r="K41" s="167">
        <f t="shared" ref="K41:K48" si="12">H41/H$8</f>
        <v>0.14438549554674932</v>
      </c>
      <c r="L41" s="168"/>
    </row>
    <row r="42" spans="1:12" s="57" customFormat="1" x14ac:dyDescent="0.25">
      <c r="A42" s="164"/>
      <c r="B42" s="165" t="s">
        <v>115</v>
      </c>
      <c r="C42" s="166">
        <v>9610</v>
      </c>
      <c r="D42" s="166">
        <v>11584</v>
      </c>
      <c r="E42" s="166">
        <v>23834</v>
      </c>
      <c r="F42" s="166">
        <v>24723</v>
      </c>
      <c r="G42" s="166">
        <v>25592</v>
      </c>
      <c r="H42" s="166">
        <v>28794</v>
      </c>
      <c r="I42" s="167">
        <f t="shared" si="11"/>
        <v>0.12511722413254134</v>
      </c>
      <c r="J42" s="166">
        <f t="shared" si="10"/>
        <v>3202</v>
      </c>
      <c r="K42" s="167">
        <f t="shared" si="12"/>
        <v>8.8261908031545492E-3</v>
      </c>
      <c r="L42" s="168"/>
    </row>
    <row r="43" spans="1:12" x14ac:dyDescent="0.25">
      <c r="A43" s="164"/>
      <c r="B43" s="165" t="s">
        <v>118</v>
      </c>
      <c r="C43" s="166">
        <v>7582</v>
      </c>
      <c r="D43" s="166">
        <v>19532</v>
      </c>
      <c r="E43" s="166">
        <v>26445</v>
      </c>
      <c r="F43" s="166">
        <v>28351</v>
      </c>
      <c r="G43" s="166">
        <v>28603</v>
      </c>
      <c r="H43" s="166">
        <v>31303</v>
      </c>
      <c r="I43" s="167">
        <f t="shared" si="11"/>
        <v>9.439569275950066E-2</v>
      </c>
      <c r="J43" s="166">
        <f t="shared" si="10"/>
        <v>2700</v>
      </c>
      <c r="K43" s="167">
        <f t="shared" si="12"/>
        <v>9.5952716090555966E-3</v>
      </c>
      <c r="L43" s="81"/>
    </row>
    <row r="44" spans="1:12" x14ac:dyDescent="0.25">
      <c r="A44" s="164"/>
      <c r="B44" s="165" t="s">
        <v>125</v>
      </c>
      <c r="C44" s="166">
        <v>14171</v>
      </c>
      <c r="D44" s="166">
        <v>32393</v>
      </c>
      <c r="E44" s="166">
        <v>56250</v>
      </c>
      <c r="F44" s="166">
        <v>60423</v>
      </c>
      <c r="G44" s="166">
        <v>53292</v>
      </c>
      <c r="H44" s="166">
        <v>51944</v>
      </c>
      <c r="I44" s="167">
        <f t="shared" si="11"/>
        <v>-2.5294603317571163E-2</v>
      </c>
      <c r="J44" s="166">
        <f t="shared" si="10"/>
        <v>-1348</v>
      </c>
      <c r="K44" s="167">
        <f t="shared" si="12"/>
        <v>1.5922332954055009E-2</v>
      </c>
      <c r="L44" s="81"/>
    </row>
    <row r="45" spans="1:12" x14ac:dyDescent="0.25">
      <c r="A45" s="164"/>
      <c r="B45" s="165" t="s">
        <v>121</v>
      </c>
      <c r="C45" s="166">
        <v>11092</v>
      </c>
      <c r="D45" s="166">
        <v>18483</v>
      </c>
      <c r="E45" s="166">
        <v>21835</v>
      </c>
      <c r="F45" s="166">
        <v>31558</v>
      </c>
      <c r="G45" s="166">
        <v>29115</v>
      </c>
      <c r="H45" s="166">
        <v>26398</v>
      </c>
      <c r="I45" s="167">
        <f t="shared" si="11"/>
        <v>-9.3319594710630227E-2</v>
      </c>
      <c r="J45" s="166">
        <f t="shared" si="10"/>
        <v>-2717</v>
      </c>
      <c r="K45" s="167">
        <f t="shared" si="12"/>
        <v>8.0917477537568172E-3</v>
      </c>
      <c r="L45" s="81"/>
    </row>
    <row r="46" spans="1:12" x14ac:dyDescent="0.25">
      <c r="A46" s="164"/>
      <c r="B46" s="165" t="s">
        <v>130</v>
      </c>
      <c r="C46" s="166">
        <v>98</v>
      </c>
      <c r="D46" s="166">
        <v>5358</v>
      </c>
      <c r="E46" s="166">
        <v>6474</v>
      </c>
      <c r="F46" s="166">
        <v>3011</v>
      </c>
      <c r="G46" s="166">
        <v>3794</v>
      </c>
      <c r="H46" s="166">
        <v>3288</v>
      </c>
      <c r="I46" s="167">
        <f t="shared" si="11"/>
        <v>-0.13336847654190831</v>
      </c>
      <c r="J46" s="166">
        <f t="shared" si="10"/>
        <v>-506</v>
      </c>
      <c r="K46" s="167">
        <f t="shared" si="12"/>
        <v>1.0078667556008946E-3</v>
      </c>
      <c r="L46" s="81"/>
    </row>
    <row r="47" spans="1:12" x14ac:dyDescent="0.25">
      <c r="A47" s="164" t="s">
        <v>146</v>
      </c>
      <c r="B47" s="165" t="s">
        <v>133</v>
      </c>
      <c r="C47" s="166">
        <v>121</v>
      </c>
      <c r="D47" s="166">
        <v>620</v>
      </c>
      <c r="E47" s="166">
        <v>989</v>
      </c>
      <c r="F47" s="166">
        <v>2710</v>
      </c>
      <c r="G47" s="166">
        <v>381</v>
      </c>
      <c r="H47" s="166">
        <v>578</v>
      </c>
      <c r="I47" s="167">
        <f t="shared" si="11"/>
        <v>0.51706036745406814</v>
      </c>
      <c r="J47" s="166">
        <f t="shared" si="10"/>
        <v>197</v>
      </c>
      <c r="K47" s="167">
        <f t="shared" si="12"/>
        <v>1.7717365715855143E-4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48021</v>
      </c>
      <c r="D48" s="171">
        <f t="shared" ref="D48:H48" si="14">D40-SUM(D41:D47)</f>
        <v>117939</v>
      </c>
      <c r="E48" s="171">
        <f t="shared" si="14"/>
        <v>218779</v>
      </c>
      <c r="F48" s="171">
        <f t="shared" si="14"/>
        <v>208105</v>
      </c>
      <c r="G48" s="171">
        <f t="shared" si="14"/>
        <v>222047</v>
      </c>
      <c r="H48" s="171">
        <f t="shared" si="14"/>
        <v>209805</v>
      </c>
      <c r="I48" s="172">
        <f t="shared" si="11"/>
        <v>-5.5132471954135842E-2</v>
      </c>
      <c r="J48" s="171">
        <f>H48-G48</f>
        <v>-12242</v>
      </c>
      <c r="K48" s="172">
        <f t="shared" si="12"/>
        <v>6.4311278789186646E-2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3632</v>
      </c>
      <c r="D50" s="178">
        <v>10607</v>
      </c>
      <c r="E50" s="178">
        <v>14845</v>
      </c>
      <c r="F50" s="178">
        <v>12529</v>
      </c>
      <c r="G50" s="178">
        <v>16653</v>
      </c>
      <c r="H50" s="178">
        <v>16490</v>
      </c>
      <c r="I50" s="179">
        <f>IFERROR(H50/G50-1,"-")</f>
        <v>-9.7880261814687897E-3</v>
      </c>
      <c r="J50" s="178">
        <f>H50-G50</f>
        <v>-163</v>
      </c>
      <c r="K50" s="179">
        <f>H50/H$8</f>
        <v>5.0546602189351433E-3</v>
      </c>
      <c r="L50" s="81"/>
    </row>
    <row r="51" spans="1:12" x14ac:dyDescent="0.25">
      <c r="A51" s="164" t="s">
        <v>98</v>
      </c>
      <c r="B51" s="161" t="s">
        <v>99</v>
      </c>
      <c r="C51" s="162">
        <v>2492</v>
      </c>
      <c r="D51" s="162">
        <v>3375</v>
      </c>
      <c r="E51" s="162">
        <v>3184</v>
      </c>
      <c r="F51" s="162">
        <v>2887</v>
      </c>
      <c r="G51" s="162">
        <v>2116</v>
      </c>
      <c r="H51" s="162">
        <v>2501</v>
      </c>
      <c r="I51" s="163">
        <f>IFERROR(H51/G51-1,"-")</f>
        <v>0.18194706994328924</v>
      </c>
      <c r="J51" s="162">
        <f t="shared" ref="J51:J61" si="15">H51-G51</f>
        <v>385</v>
      </c>
      <c r="K51" s="163">
        <f>H51/H$8</f>
        <v>7.6662857535214027E-4</v>
      </c>
      <c r="L51" s="81"/>
    </row>
    <row r="52" spans="1:12" x14ac:dyDescent="0.25">
      <c r="A52" s="164" t="s">
        <v>105</v>
      </c>
      <c r="B52" s="165" t="s">
        <v>105</v>
      </c>
      <c r="C52" s="166">
        <v>2492</v>
      </c>
      <c r="D52" s="166">
        <v>1192</v>
      </c>
      <c r="E52" s="166">
        <v>1771</v>
      </c>
      <c r="F52" s="166">
        <v>1450</v>
      </c>
      <c r="G52" s="166">
        <v>1033</v>
      </c>
      <c r="H52" s="166">
        <v>656</v>
      </c>
      <c r="I52" s="167">
        <f>IFERROR(H52/G52-1,"-")</f>
        <v>-0.36495643756050333</v>
      </c>
      <c r="J52" s="166">
        <f t="shared" si="15"/>
        <v>-377</v>
      </c>
      <c r="K52" s="167">
        <f>H52/H$8</f>
        <v>2.0108290501039746E-4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2183</v>
      </c>
      <c r="E53" s="166">
        <v>1413</v>
      </c>
      <c r="F53" s="166">
        <v>1437</v>
      </c>
      <c r="G53" s="166">
        <v>1083</v>
      </c>
      <c r="H53" s="166">
        <v>1845</v>
      </c>
      <c r="I53" s="167">
        <f>IFERROR(H53/G53-1,"-")</f>
        <v>0.70360110803324094</v>
      </c>
      <c r="J53" s="166">
        <f t="shared" si="15"/>
        <v>762</v>
      </c>
      <c r="K53" s="167">
        <f>H53/H$8</f>
        <v>5.6554567034174281E-4</v>
      </c>
      <c r="L53" s="81"/>
    </row>
    <row r="54" spans="1:12" x14ac:dyDescent="0.25">
      <c r="A54" s="164"/>
      <c r="B54" s="161" t="s">
        <v>109</v>
      </c>
      <c r="C54" s="162">
        <v>1140</v>
      </c>
      <c r="D54" s="162">
        <v>7232</v>
      </c>
      <c r="E54" s="162">
        <v>11661</v>
      </c>
      <c r="F54" s="162">
        <v>9642</v>
      </c>
      <c r="G54" s="162">
        <v>14537</v>
      </c>
      <c r="H54" s="162">
        <v>13989</v>
      </c>
      <c r="I54" s="163">
        <f>IFERROR(H54/G54-1,"-")</f>
        <v>-3.7696911329710425E-2</v>
      </c>
      <c r="J54" s="162">
        <f t="shared" si="15"/>
        <v>-548</v>
      </c>
      <c r="K54" s="163">
        <f>H54/H$8</f>
        <v>4.2880316435830032E-3</v>
      </c>
      <c r="L54" s="81"/>
    </row>
    <row r="55" spans="1:12" s="57" customFormat="1" x14ac:dyDescent="0.25">
      <c r="A55" s="164"/>
      <c r="B55" s="165" t="s">
        <v>112</v>
      </c>
      <c r="C55" s="166">
        <v>81</v>
      </c>
      <c r="D55" s="166">
        <v>1468</v>
      </c>
      <c r="E55" s="166">
        <v>5102</v>
      </c>
      <c r="F55" s="166">
        <v>3569</v>
      </c>
      <c r="G55" s="166">
        <v>6181</v>
      </c>
      <c r="H55" s="166">
        <v>5500</v>
      </c>
      <c r="I55" s="167">
        <f t="shared" ref="I55:I62" si="16">IFERROR(H55/G55-1,"-")</f>
        <v>-0.11017634686943856</v>
      </c>
      <c r="J55" s="166">
        <f t="shared" si="15"/>
        <v>-681</v>
      </c>
      <c r="K55" s="167">
        <f t="shared" ref="K55:K62" si="17">H55/H$8</f>
        <v>1.6859085023737592E-3</v>
      </c>
      <c r="L55" s="168"/>
    </row>
    <row r="56" spans="1:12" s="57" customFormat="1" x14ac:dyDescent="0.25">
      <c r="A56" s="164"/>
      <c r="B56" s="165" t="s">
        <v>115</v>
      </c>
      <c r="C56" s="166">
        <v>256</v>
      </c>
      <c r="D56" s="166">
        <v>2212</v>
      </c>
      <c r="E56" s="166">
        <v>2314</v>
      </c>
      <c r="F56" s="166">
        <v>1791</v>
      </c>
      <c r="G56" s="166">
        <v>2519</v>
      </c>
      <c r="H56" s="166">
        <v>2593</v>
      </c>
      <c r="I56" s="167">
        <f t="shared" si="16"/>
        <v>2.9376736800317493E-2</v>
      </c>
      <c r="J56" s="166">
        <f t="shared" si="15"/>
        <v>74</v>
      </c>
      <c r="K56" s="167">
        <f t="shared" si="17"/>
        <v>7.9482922666457409E-4</v>
      </c>
      <c r="L56" s="168"/>
    </row>
    <row r="57" spans="1:12" x14ac:dyDescent="0.25">
      <c r="A57" s="164"/>
      <c r="B57" s="165" t="s">
        <v>118</v>
      </c>
      <c r="C57" s="166">
        <v>227</v>
      </c>
      <c r="D57" s="166">
        <v>656</v>
      </c>
      <c r="E57" s="166">
        <v>844</v>
      </c>
      <c r="F57" s="166">
        <v>638</v>
      </c>
      <c r="G57" s="166">
        <v>993</v>
      </c>
      <c r="H57" s="166">
        <v>1117</v>
      </c>
      <c r="I57" s="167">
        <f t="shared" si="16"/>
        <v>0.12487411883182276</v>
      </c>
      <c r="J57" s="166">
        <f t="shared" si="15"/>
        <v>124</v>
      </c>
      <c r="K57" s="167">
        <f t="shared" si="17"/>
        <v>3.4239269039117984E-4</v>
      </c>
      <c r="L57" s="81"/>
    </row>
    <row r="58" spans="1:12" x14ac:dyDescent="0.25">
      <c r="A58" s="164"/>
      <c r="B58" s="165" t="s">
        <v>125</v>
      </c>
      <c r="C58" s="166">
        <v>323</v>
      </c>
      <c r="D58" s="166">
        <v>341</v>
      </c>
      <c r="E58" s="166">
        <v>218</v>
      </c>
      <c r="F58" s="166">
        <v>96</v>
      </c>
      <c r="G58" s="166">
        <v>510</v>
      </c>
      <c r="H58" s="166">
        <v>581</v>
      </c>
      <c r="I58" s="167">
        <f t="shared" si="16"/>
        <v>0.13921568627450975</v>
      </c>
      <c r="J58" s="166">
        <f t="shared" si="15"/>
        <v>71</v>
      </c>
      <c r="K58" s="167">
        <f t="shared" si="17"/>
        <v>1.7809324361439164E-4</v>
      </c>
      <c r="L58" s="81"/>
    </row>
    <row r="59" spans="1:12" x14ac:dyDescent="0.25">
      <c r="A59" s="164"/>
      <c r="B59" s="165" t="s">
        <v>121</v>
      </c>
      <c r="C59" s="166">
        <v>68</v>
      </c>
      <c r="D59" s="166">
        <v>132</v>
      </c>
      <c r="E59" s="166">
        <v>313</v>
      </c>
      <c r="F59" s="166">
        <v>284</v>
      </c>
      <c r="G59" s="166">
        <v>282</v>
      </c>
      <c r="H59" s="166">
        <v>134</v>
      </c>
      <c r="I59" s="167">
        <f t="shared" si="16"/>
        <v>-0.52482269503546097</v>
      </c>
      <c r="J59" s="166">
        <f t="shared" si="15"/>
        <v>-148</v>
      </c>
      <c r="K59" s="167">
        <f t="shared" si="17"/>
        <v>4.1074861694197042E-5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30</v>
      </c>
      <c r="E60" s="166">
        <v>21</v>
      </c>
      <c r="F60" s="166">
        <v>29</v>
      </c>
      <c r="G60" s="166">
        <v>35</v>
      </c>
      <c r="H60" s="166">
        <v>24</v>
      </c>
      <c r="I60" s="167">
        <f t="shared" si="16"/>
        <v>-0.31428571428571428</v>
      </c>
      <c r="J60" s="166">
        <f t="shared" si="15"/>
        <v>-11</v>
      </c>
      <c r="K60" s="167">
        <f t="shared" si="17"/>
        <v>7.3566916467218582E-6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38</v>
      </c>
      <c r="E61" s="166">
        <v>4</v>
      </c>
      <c r="F61" s="166">
        <v>15</v>
      </c>
      <c r="G61" s="166">
        <v>13</v>
      </c>
      <c r="H61" s="166">
        <v>3</v>
      </c>
      <c r="I61" s="167">
        <f t="shared" si="16"/>
        <v>-0.76923076923076916</v>
      </c>
      <c r="J61" s="166">
        <f t="shared" si="15"/>
        <v>-10</v>
      </c>
      <c r="K61" s="167">
        <f t="shared" si="17"/>
        <v>9.1958645584023227E-7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185</v>
      </c>
      <c r="D62" s="171">
        <f t="shared" ref="D62:H62" si="19">D54-SUM(D55:D61)</f>
        <v>2355</v>
      </c>
      <c r="E62" s="171">
        <f t="shared" si="19"/>
        <v>2845</v>
      </c>
      <c r="F62" s="171">
        <f t="shared" si="19"/>
        <v>3220</v>
      </c>
      <c r="G62" s="171">
        <f t="shared" si="19"/>
        <v>4004</v>
      </c>
      <c r="H62" s="171">
        <f t="shared" si="19"/>
        <v>4037</v>
      </c>
      <c r="I62" s="172">
        <f t="shared" si="16"/>
        <v>8.2417582417582125E-3</v>
      </c>
      <c r="J62" s="171">
        <f>H62-G62</f>
        <v>33</v>
      </c>
      <c r="K62" s="172">
        <f t="shared" si="17"/>
        <v>1.2374568407423393E-3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25944</v>
      </c>
      <c r="D64" s="178">
        <v>32683</v>
      </c>
      <c r="E64" s="178">
        <v>125617</v>
      </c>
      <c r="F64" s="178">
        <v>71685</v>
      </c>
      <c r="G64" s="178">
        <v>168193</v>
      </c>
      <c r="H64" s="178">
        <v>105506</v>
      </c>
      <c r="I64" s="179">
        <f>IFERROR(H64/G64-1,"-")</f>
        <v>-0.37270873341934563</v>
      </c>
      <c r="J64" s="178">
        <f>H64-G64</f>
        <v>-62687</v>
      </c>
      <c r="K64" s="179">
        <f>H64/H$8</f>
        <v>3.2340629536626517E-2</v>
      </c>
      <c r="L64" s="81"/>
    </row>
    <row r="65" spans="1:12" x14ac:dyDescent="0.25">
      <c r="A65" s="164" t="s">
        <v>98</v>
      </c>
      <c r="B65" s="161" t="s">
        <v>99</v>
      </c>
      <c r="C65" s="162">
        <v>19800</v>
      </c>
      <c r="D65" s="162">
        <v>13239</v>
      </c>
      <c r="E65" s="162">
        <v>5290</v>
      </c>
      <c r="F65" s="162">
        <v>16051</v>
      </c>
      <c r="G65" s="162">
        <v>35528</v>
      </c>
      <c r="H65" s="162">
        <v>25693</v>
      </c>
      <c r="I65" s="163">
        <f>IFERROR(H65/G65-1,"-")</f>
        <v>-0.27682391353298808</v>
      </c>
      <c r="J65" s="162">
        <f t="shared" ref="J65:J75" si="20">H65-G65</f>
        <v>-9835</v>
      </c>
      <c r="K65" s="163">
        <f>H65/H$8</f>
        <v>7.8756449366343632E-3</v>
      </c>
      <c r="L65" s="81"/>
    </row>
    <row r="66" spans="1:12" x14ac:dyDescent="0.25">
      <c r="A66" s="164" t="s">
        <v>105</v>
      </c>
      <c r="B66" s="165" t="s">
        <v>105</v>
      </c>
      <c r="C66" s="166">
        <v>8075</v>
      </c>
      <c r="D66" s="166">
        <v>8494</v>
      </c>
      <c r="E66" s="166">
        <v>1269</v>
      </c>
      <c r="F66" s="166">
        <v>1020</v>
      </c>
      <c r="G66" s="166">
        <v>19034</v>
      </c>
      <c r="H66" s="166">
        <v>2896</v>
      </c>
      <c r="I66" s="167">
        <f>IFERROR(H66/G66-1,"-")</f>
        <v>-0.84785121361773674</v>
      </c>
      <c r="J66" s="166">
        <f t="shared" si="20"/>
        <v>-16138</v>
      </c>
      <c r="K66" s="167">
        <f>H66/H$8</f>
        <v>8.8770745870443756E-4</v>
      </c>
      <c r="L66" s="81"/>
    </row>
    <row r="67" spans="1:12" x14ac:dyDescent="0.25">
      <c r="A67" s="164" t="s">
        <v>102</v>
      </c>
      <c r="B67" s="165" t="s">
        <v>102</v>
      </c>
      <c r="C67" s="166">
        <v>11725</v>
      </c>
      <c r="D67" s="166">
        <v>4745</v>
      </c>
      <c r="E67" s="166">
        <v>4021</v>
      </c>
      <c r="F67" s="166">
        <v>15031</v>
      </c>
      <c r="G67" s="166">
        <v>16494</v>
      </c>
      <c r="H67" s="166">
        <v>22797</v>
      </c>
      <c r="I67" s="167">
        <f>IFERROR(H67/G67-1,"-")</f>
        <v>0.38213895962168065</v>
      </c>
      <c r="J67" s="166">
        <f t="shared" si="20"/>
        <v>6303</v>
      </c>
      <c r="K67" s="167">
        <f>H67/H$8</f>
        <v>6.9879374779299253E-3</v>
      </c>
      <c r="L67" s="81"/>
    </row>
    <row r="68" spans="1:12" x14ac:dyDescent="0.25">
      <c r="A68" s="164"/>
      <c r="B68" s="161" t="s">
        <v>109</v>
      </c>
      <c r="C68" s="162">
        <v>6144</v>
      </c>
      <c r="D68" s="162">
        <v>19444</v>
      </c>
      <c r="E68" s="162">
        <v>120327</v>
      </c>
      <c r="F68" s="162">
        <v>55634</v>
      </c>
      <c r="G68" s="162">
        <v>132665</v>
      </c>
      <c r="H68" s="162">
        <v>79813</v>
      </c>
      <c r="I68" s="163">
        <f>IFERROR(H68/G68-1,"-")</f>
        <v>-0.39838691440847251</v>
      </c>
      <c r="J68" s="162">
        <f t="shared" si="20"/>
        <v>-52852</v>
      </c>
      <c r="K68" s="163">
        <f>H68/H$8</f>
        <v>2.4464984599992152E-2</v>
      </c>
      <c r="L68" s="81"/>
    </row>
    <row r="69" spans="1:12" s="57" customFormat="1" x14ac:dyDescent="0.25">
      <c r="A69" s="164"/>
      <c r="B69" s="165" t="s">
        <v>112</v>
      </c>
      <c r="C69" s="166">
        <v>23</v>
      </c>
      <c r="D69" s="166">
        <v>514</v>
      </c>
      <c r="E69" s="166">
        <v>79516</v>
      </c>
      <c r="F69" s="166">
        <v>27254</v>
      </c>
      <c r="G69" s="166">
        <v>71431</v>
      </c>
      <c r="H69" s="166">
        <v>44438</v>
      </c>
      <c r="I69" s="167">
        <f t="shared" ref="I69:I76" si="21">IFERROR(H69/G69-1,"-")</f>
        <v>-0.37788915176883986</v>
      </c>
      <c r="J69" s="166">
        <f t="shared" si="20"/>
        <v>-26993</v>
      </c>
      <c r="K69" s="167">
        <f t="shared" ref="K69:K76" si="22">H69/H$8</f>
        <v>1.3621527641542747E-2</v>
      </c>
      <c r="L69" s="168"/>
    </row>
    <row r="70" spans="1:12" s="57" customFormat="1" x14ac:dyDescent="0.25">
      <c r="A70" s="164"/>
      <c r="B70" s="165" t="s">
        <v>115</v>
      </c>
      <c r="C70" s="166">
        <v>2866</v>
      </c>
      <c r="D70" s="166">
        <v>479</v>
      </c>
      <c r="E70" s="166">
        <v>1422</v>
      </c>
      <c r="F70" s="166">
        <v>4882</v>
      </c>
      <c r="G70" s="166">
        <v>3525</v>
      </c>
      <c r="H70" s="166">
        <v>4451</v>
      </c>
      <c r="I70" s="167">
        <f t="shared" si="21"/>
        <v>0.26269503546099293</v>
      </c>
      <c r="J70" s="166">
        <f t="shared" si="20"/>
        <v>926</v>
      </c>
      <c r="K70" s="167">
        <f t="shared" si="22"/>
        <v>1.3643597716482914E-3</v>
      </c>
      <c r="L70" s="168"/>
    </row>
    <row r="71" spans="1:12" x14ac:dyDescent="0.25">
      <c r="A71" s="164"/>
      <c r="B71" s="165" t="s">
        <v>118</v>
      </c>
      <c r="C71" s="166">
        <v>313</v>
      </c>
      <c r="D71" s="166">
        <v>7898</v>
      </c>
      <c r="E71" s="166">
        <v>12685</v>
      </c>
      <c r="F71" s="166">
        <v>2059</v>
      </c>
      <c r="G71" s="166">
        <v>17326</v>
      </c>
      <c r="H71" s="166">
        <v>10079</v>
      </c>
      <c r="I71" s="167">
        <f t="shared" si="21"/>
        <v>-0.41827311554888602</v>
      </c>
      <c r="J71" s="166">
        <f t="shared" si="20"/>
        <v>-7247</v>
      </c>
      <c r="K71" s="167">
        <f t="shared" si="22"/>
        <v>3.0895039628045669E-3</v>
      </c>
      <c r="L71" s="81"/>
    </row>
    <row r="72" spans="1:12" x14ac:dyDescent="0.25">
      <c r="A72" s="164"/>
      <c r="B72" s="165" t="s">
        <v>125</v>
      </c>
      <c r="C72" s="166">
        <v>307</v>
      </c>
      <c r="D72" s="166">
        <v>998</v>
      </c>
      <c r="E72" s="166">
        <v>2405</v>
      </c>
      <c r="F72" s="166">
        <v>2648</v>
      </c>
      <c r="G72" s="166">
        <v>6279</v>
      </c>
      <c r="H72" s="166">
        <v>3385</v>
      </c>
      <c r="I72" s="167">
        <f t="shared" si="21"/>
        <v>-0.4609014174231566</v>
      </c>
      <c r="J72" s="166">
        <f t="shared" si="20"/>
        <v>-2894</v>
      </c>
      <c r="K72" s="167">
        <f t="shared" si="22"/>
        <v>1.0376000510063954E-3</v>
      </c>
      <c r="L72" s="81"/>
    </row>
    <row r="73" spans="1:12" x14ac:dyDescent="0.25">
      <c r="A73" s="164"/>
      <c r="B73" s="165" t="s">
        <v>121</v>
      </c>
      <c r="C73" s="166">
        <v>1415</v>
      </c>
      <c r="D73" s="166">
        <v>1950</v>
      </c>
      <c r="E73" s="166">
        <v>1991</v>
      </c>
      <c r="F73" s="166">
        <v>673</v>
      </c>
      <c r="G73" s="166">
        <v>3376</v>
      </c>
      <c r="H73" s="166">
        <v>1192</v>
      </c>
      <c r="I73" s="167">
        <f t="shared" si="21"/>
        <v>-0.64691943127962093</v>
      </c>
      <c r="J73" s="166">
        <f t="shared" si="20"/>
        <v>-2184</v>
      </c>
      <c r="K73" s="167">
        <f t="shared" si="22"/>
        <v>3.6538235178718562E-4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46</v>
      </c>
      <c r="F74" s="166">
        <v>30</v>
      </c>
      <c r="G74" s="166">
        <v>0</v>
      </c>
      <c r="H74" s="166">
        <v>24</v>
      </c>
      <c r="I74" s="167" t="str">
        <f t="shared" si="21"/>
        <v>-</v>
      </c>
      <c r="J74" s="166">
        <f t="shared" si="20"/>
        <v>24</v>
      </c>
      <c r="K74" s="167">
        <f t="shared" si="22"/>
        <v>7.3566916467218582E-6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195</v>
      </c>
      <c r="F75" s="166">
        <v>68</v>
      </c>
      <c r="G75" s="166">
        <v>0</v>
      </c>
      <c r="H75" s="166">
        <v>260</v>
      </c>
      <c r="I75" s="167" t="str">
        <f t="shared" si="21"/>
        <v>-</v>
      </c>
      <c r="J75" s="166">
        <f t="shared" si="20"/>
        <v>260</v>
      </c>
      <c r="K75" s="167">
        <f t="shared" si="22"/>
        <v>7.9697492839486797E-5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1220</v>
      </c>
      <c r="D76" s="171">
        <f t="shared" ref="D76:H76" si="24">D68-SUM(D69:D75)</f>
        <v>7605</v>
      </c>
      <c r="E76" s="171">
        <f t="shared" si="24"/>
        <v>22067</v>
      </c>
      <c r="F76" s="171">
        <f t="shared" si="24"/>
        <v>18020</v>
      </c>
      <c r="G76" s="171">
        <f t="shared" si="24"/>
        <v>30728</v>
      </c>
      <c r="H76" s="171">
        <f t="shared" si="24"/>
        <v>15984</v>
      </c>
      <c r="I76" s="172">
        <f t="shared" si="21"/>
        <v>-0.47982296277011194</v>
      </c>
      <c r="J76" s="171">
        <f>H76-G76</f>
        <v>-14744</v>
      </c>
      <c r="K76" s="172">
        <f t="shared" si="22"/>
        <v>4.8995566367167577E-3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115808</v>
      </c>
      <c r="D78" s="178">
        <v>283986</v>
      </c>
      <c r="E78" s="178">
        <v>416027</v>
      </c>
      <c r="F78" s="178">
        <v>480859</v>
      </c>
      <c r="G78" s="178">
        <v>551869</v>
      </c>
      <c r="H78" s="178">
        <v>557802</v>
      </c>
      <c r="I78" s="179">
        <f>IFERROR(H78/G78-1,"-")</f>
        <v>1.0750739758891958E-2</v>
      </c>
      <c r="J78" s="178">
        <f>H78-G78</f>
        <v>5933</v>
      </c>
      <c r="K78" s="179">
        <f>H78/H$8</f>
        <v>0.17098238808019775</v>
      </c>
      <c r="L78" s="81"/>
    </row>
    <row r="79" spans="1:12" x14ac:dyDescent="0.25">
      <c r="A79" s="164" t="s">
        <v>98</v>
      </c>
      <c r="B79" s="161" t="s">
        <v>99</v>
      </c>
      <c r="C79" s="162">
        <v>66105</v>
      </c>
      <c r="D79" s="162">
        <v>162040</v>
      </c>
      <c r="E79" s="162">
        <v>197193</v>
      </c>
      <c r="F79" s="162">
        <v>202524</v>
      </c>
      <c r="G79" s="162">
        <v>229806</v>
      </c>
      <c r="H79" s="162">
        <v>238030</v>
      </c>
      <c r="I79" s="163">
        <f>IFERROR(H79/G79-1,"-")</f>
        <v>3.5786707048554023E-2</v>
      </c>
      <c r="J79" s="162">
        <f t="shared" ref="J79:J89" si="25">H79-G79</f>
        <v>8224</v>
      </c>
      <c r="K79" s="163">
        <f>H79/H$8</f>
        <v>7.2963054694550167E-2</v>
      </c>
      <c r="L79" s="81"/>
    </row>
    <row r="80" spans="1:12" x14ac:dyDescent="0.25">
      <c r="A80" s="164" t="s">
        <v>105</v>
      </c>
      <c r="B80" s="165" t="s">
        <v>105</v>
      </c>
      <c r="C80" s="166">
        <v>12032</v>
      </c>
      <c r="D80" s="166">
        <v>32184</v>
      </c>
      <c r="E80" s="166">
        <v>28797</v>
      </c>
      <c r="F80" s="166">
        <v>24830</v>
      </c>
      <c r="G80" s="166">
        <v>41307</v>
      </c>
      <c r="H80" s="166">
        <v>38574</v>
      </c>
      <c r="I80" s="167">
        <f>IFERROR(H80/G80-1,"-")</f>
        <v>-6.6163120052291413E-2</v>
      </c>
      <c r="J80" s="166">
        <f t="shared" si="25"/>
        <v>-2733</v>
      </c>
      <c r="K80" s="167">
        <f>H80/H$8</f>
        <v>1.1824042649193707E-2</v>
      </c>
      <c r="L80" s="81"/>
    </row>
    <row r="81" spans="1:12" x14ac:dyDescent="0.25">
      <c r="A81" s="164" t="s">
        <v>102</v>
      </c>
      <c r="B81" s="165" t="s">
        <v>102</v>
      </c>
      <c r="C81" s="166">
        <v>54073</v>
      </c>
      <c r="D81" s="166">
        <v>129856</v>
      </c>
      <c r="E81" s="166">
        <v>168396</v>
      </c>
      <c r="F81" s="166">
        <v>177694</v>
      </c>
      <c r="G81" s="166">
        <v>188499</v>
      </c>
      <c r="H81" s="166">
        <v>199456</v>
      </c>
      <c r="I81" s="167">
        <f>IFERROR(H81/G81-1,"-")</f>
        <v>5.8127629324293606E-2</v>
      </c>
      <c r="J81" s="166">
        <f t="shared" si="25"/>
        <v>10957</v>
      </c>
      <c r="K81" s="167">
        <f>H81/H$8</f>
        <v>6.1139012045356454E-2</v>
      </c>
      <c r="L81" s="81"/>
    </row>
    <row r="82" spans="1:12" x14ac:dyDescent="0.25">
      <c r="A82" s="164"/>
      <c r="B82" s="161" t="s">
        <v>109</v>
      </c>
      <c r="C82" s="162">
        <v>49703</v>
      </c>
      <c r="D82" s="162">
        <v>121946</v>
      </c>
      <c r="E82" s="162">
        <v>218834</v>
      </c>
      <c r="F82" s="162">
        <v>278335</v>
      </c>
      <c r="G82" s="162">
        <v>322063</v>
      </c>
      <c r="H82" s="162">
        <v>319772</v>
      </c>
      <c r="I82" s="163">
        <f>IFERROR(H82/G82-1,"-")</f>
        <v>-7.1135150576129291E-3</v>
      </c>
      <c r="J82" s="162">
        <f t="shared" si="25"/>
        <v>-2291</v>
      </c>
      <c r="K82" s="163">
        <f>H82/H$8</f>
        <v>9.8019333385647583E-2</v>
      </c>
      <c r="L82" s="81"/>
    </row>
    <row r="83" spans="1:12" s="57" customFormat="1" x14ac:dyDescent="0.25">
      <c r="A83" s="164"/>
      <c r="B83" s="165" t="s">
        <v>112</v>
      </c>
      <c r="C83" s="166">
        <v>4094</v>
      </c>
      <c r="D83" s="166">
        <v>7645</v>
      </c>
      <c r="E83" s="166">
        <v>55284</v>
      </c>
      <c r="F83" s="166">
        <v>66954</v>
      </c>
      <c r="G83" s="166">
        <v>75222</v>
      </c>
      <c r="H83" s="166">
        <v>79288</v>
      </c>
      <c r="I83" s="167">
        <f t="shared" ref="I83:I90" si="26">IFERROR(H83/G83-1,"-")</f>
        <v>5.4053335460370722E-2</v>
      </c>
      <c r="J83" s="166">
        <f t="shared" si="25"/>
        <v>4066</v>
      </c>
      <c r="K83" s="167">
        <f t="shared" ref="K83:K90" si="27">H83/H$8</f>
        <v>2.4304056970220114E-2</v>
      </c>
      <c r="L83" s="168"/>
    </row>
    <row r="84" spans="1:12" s="57" customFormat="1" x14ac:dyDescent="0.25">
      <c r="A84" s="164"/>
      <c r="B84" s="165" t="s">
        <v>115</v>
      </c>
      <c r="C84" s="166">
        <v>18885</v>
      </c>
      <c r="D84" s="166">
        <v>38422</v>
      </c>
      <c r="E84" s="166">
        <v>66358</v>
      </c>
      <c r="F84" s="166">
        <v>65688</v>
      </c>
      <c r="G84" s="166">
        <v>68793</v>
      </c>
      <c r="H84" s="166">
        <v>71620</v>
      </c>
      <c r="I84" s="167">
        <f t="shared" si="26"/>
        <v>4.109429738490844E-2</v>
      </c>
      <c r="J84" s="166">
        <f t="shared" si="25"/>
        <v>2827</v>
      </c>
      <c r="K84" s="167">
        <f t="shared" si="27"/>
        <v>2.1953593989092478E-2</v>
      </c>
      <c r="L84" s="168"/>
    </row>
    <row r="85" spans="1:12" x14ac:dyDescent="0.25">
      <c r="A85" s="164"/>
      <c r="B85" s="165" t="s">
        <v>118</v>
      </c>
      <c r="C85" s="166">
        <v>4147</v>
      </c>
      <c r="D85" s="166">
        <v>14723</v>
      </c>
      <c r="E85" s="166">
        <v>17002</v>
      </c>
      <c r="F85" s="166">
        <v>33567</v>
      </c>
      <c r="G85" s="166">
        <v>43043</v>
      </c>
      <c r="H85" s="166">
        <v>41030</v>
      </c>
      <c r="I85" s="167">
        <f t="shared" si="26"/>
        <v>-4.6767186302069996E-2</v>
      </c>
      <c r="J85" s="166">
        <f t="shared" si="25"/>
        <v>-2013</v>
      </c>
      <c r="K85" s="167">
        <f t="shared" si="27"/>
        <v>1.2576877427708244E-2</v>
      </c>
      <c r="L85" s="81"/>
    </row>
    <row r="86" spans="1:12" x14ac:dyDescent="0.25">
      <c r="A86" s="164"/>
      <c r="B86" s="165" t="s">
        <v>125</v>
      </c>
      <c r="C86" s="166">
        <v>1443</v>
      </c>
      <c r="D86" s="166">
        <v>5378</v>
      </c>
      <c r="E86" s="166">
        <v>10210</v>
      </c>
      <c r="F86" s="166">
        <v>13529</v>
      </c>
      <c r="G86" s="166">
        <v>17817</v>
      </c>
      <c r="H86" s="166">
        <v>15438</v>
      </c>
      <c r="I86" s="167">
        <f t="shared" si="26"/>
        <v>-0.13352416231688835</v>
      </c>
      <c r="J86" s="166">
        <f t="shared" si="25"/>
        <v>-2379</v>
      </c>
      <c r="K86" s="167">
        <f t="shared" si="27"/>
        <v>4.732191901753835E-3</v>
      </c>
      <c r="L86" s="81"/>
    </row>
    <row r="87" spans="1:12" x14ac:dyDescent="0.25">
      <c r="A87" s="164"/>
      <c r="B87" s="165" t="s">
        <v>121</v>
      </c>
      <c r="C87" s="166">
        <v>1276</v>
      </c>
      <c r="D87" s="166">
        <v>6710</v>
      </c>
      <c r="E87" s="166">
        <v>2618</v>
      </c>
      <c r="F87" s="166">
        <v>6391</v>
      </c>
      <c r="G87" s="166">
        <v>5956</v>
      </c>
      <c r="H87" s="166">
        <v>6898</v>
      </c>
      <c r="I87" s="167">
        <f t="shared" si="26"/>
        <v>0.15815983881799855</v>
      </c>
      <c r="J87" s="166">
        <f t="shared" si="25"/>
        <v>942</v>
      </c>
      <c r="K87" s="167">
        <f t="shared" si="27"/>
        <v>2.1144357907953073E-3</v>
      </c>
      <c r="L87" s="81"/>
    </row>
    <row r="88" spans="1:12" x14ac:dyDescent="0.25">
      <c r="A88" s="164"/>
      <c r="B88" s="165" t="s">
        <v>130</v>
      </c>
      <c r="C88" s="166">
        <v>9</v>
      </c>
      <c r="D88" s="166">
        <v>840</v>
      </c>
      <c r="E88" s="166">
        <v>2025</v>
      </c>
      <c r="F88" s="166">
        <v>1177</v>
      </c>
      <c r="G88" s="166">
        <v>1100</v>
      </c>
      <c r="H88" s="166">
        <v>2237</v>
      </c>
      <c r="I88" s="167">
        <f t="shared" si="26"/>
        <v>1.0336363636363637</v>
      </c>
      <c r="J88" s="166">
        <f t="shared" si="25"/>
        <v>1137</v>
      </c>
      <c r="K88" s="167">
        <f t="shared" si="27"/>
        <v>6.8570496723819989E-4</v>
      </c>
      <c r="L88" s="81"/>
    </row>
    <row r="89" spans="1:12" x14ac:dyDescent="0.25">
      <c r="A89" s="164" t="s">
        <v>146</v>
      </c>
      <c r="B89" s="165" t="s">
        <v>133</v>
      </c>
      <c r="C89" s="166">
        <v>67</v>
      </c>
      <c r="D89" s="166">
        <v>187</v>
      </c>
      <c r="E89" s="166">
        <v>1100</v>
      </c>
      <c r="F89" s="166">
        <v>642</v>
      </c>
      <c r="G89" s="166">
        <v>407</v>
      </c>
      <c r="H89" s="166">
        <v>561</v>
      </c>
      <c r="I89" s="167">
        <f t="shared" si="26"/>
        <v>0.37837837837837829</v>
      </c>
      <c r="J89" s="166">
        <f t="shared" si="25"/>
        <v>154</v>
      </c>
      <c r="K89" s="167">
        <f t="shared" si="27"/>
        <v>1.7196266724212343E-4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19782</v>
      </c>
      <c r="D90" s="171">
        <f t="shared" ref="D90:H90" si="29">D82-SUM(D83:D89)</f>
        <v>48041</v>
      </c>
      <c r="E90" s="171">
        <f t="shared" si="29"/>
        <v>64237</v>
      </c>
      <c r="F90" s="171">
        <f t="shared" si="29"/>
        <v>90387</v>
      </c>
      <c r="G90" s="171">
        <f t="shared" si="29"/>
        <v>109725</v>
      </c>
      <c r="H90" s="171">
        <f t="shared" si="29"/>
        <v>102700</v>
      </c>
      <c r="I90" s="172">
        <f t="shared" si="26"/>
        <v>-6.4023695602642983E-2</v>
      </c>
      <c r="J90" s="171">
        <f>H90-G90</f>
        <v>-7025</v>
      </c>
      <c r="K90" s="172">
        <f t="shared" si="27"/>
        <v>3.1480509671597282E-2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6941</v>
      </c>
      <c r="D92" s="178">
        <v>8587</v>
      </c>
      <c r="E92" s="178">
        <v>10270</v>
      </c>
      <c r="F92" s="178">
        <v>11871</v>
      </c>
      <c r="G92" s="178">
        <v>9259</v>
      </c>
      <c r="H92" s="178">
        <v>11761</v>
      </c>
      <c r="I92" s="179">
        <f>IFERROR(H92/G92-1,"-")</f>
        <v>0.27022356625985533</v>
      </c>
      <c r="J92" s="178">
        <f>H92-G92</f>
        <v>2502</v>
      </c>
      <c r="K92" s="179">
        <f>H92/H$8</f>
        <v>3.6050854357123239E-3</v>
      </c>
      <c r="L92" s="81"/>
    </row>
    <row r="93" spans="1:12" x14ac:dyDescent="0.25">
      <c r="A93" s="164" t="s">
        <v>98</v>
      </c>
      <c r="B93" s="161" t="s">
        <v>99</v>
      </c>
      <c r="C93" s="162">
        <v>5019</v>
      </c>
      <c r="D93" s="162">
        <v>4452</v>
      </c>
      <c r="E93" s="162">
        <v>6043</v>
      </c>
      <c r="F93" s="162">
        <v>7150</v>
      </c>
      <c r="G93" s="162">
        <v>4695</v>
      </c>
      <c r="H93" s="162">
        <v>7231</v>
      </c>
      <c r="I93" s="163">
        <f>IFERROR(H93/G93-1,"-")</f>
        <v>0.54014909478168271</v>
      </c>
      <c r="J93" s="162">
        <f t="shared" ref="J93:J103" si="30">H93-G93</f>
        <v>2536</v>
      </c>
      <c r="K93" s="163">
        <f>H93/H$8</f>
        <v>2.2165098873935733E-3</v>
      </c>
      <c r="L93" s="81"/>
    </row>
    <row r="94" spans="1:12" x14ac:dyDescent="0.25">
      <c r="A94" s="164" t="s">
        <v>105</v>
      </c>
      <c r="B94" s="165" t="s">
        <v>105</v>
      </c>
      <c r="C94" s="166">
        <v>2303</v>
      </c>
      <c r="D94" s="166">
        <v>1356</v>
      </c>
      <c r="E94" s="166">
        <v>2044</v>
      </c>
      <c r="F94" s="166">
        <v>2706</v>
      </c>
      <c r="G94" s="166">
        <v>1092</v>
      </c>
      <c r="H94" s="166">
        <v>3661</v>
      </c>
      <c r="I94" s="167">
        <f>IFERROR(H94/G94-1,"-")</f>
        <v>2.3525641025641026</v>
      </c>
      <c r="J94" s="166">
        <f t="shared" si="30"/>
        <v>2569</v>
      </c>
      <c r="K94" s="167">
        <f>H94/H$8</f>
        <v>1.1222020049436968E-3</v>
      </c>
      <c r="L94" s="81"/>
    </row>
    <row r="95" spans="1:12" x14ac:dyDescent="0.25">
      <c r="A95" s="164" t="s">
        <v>102</v>
      </c>
      <c r="B95" s="165" t="s">
        <v>102</v>
      </c>
      <c r="C95" s="166">
        <v>2716</v>
      </c>
      <c r="D95" s="166">
        <v>3096</v>
      </c>
      <c r="E95" s="166">
        <v>3999</v>
      </c>
      <c r="F95" s="166">
        <v>4444</v>
      </c>
      <c r="G95" s="166">
        <v>3603</v>
      </c>
      <c r="H95" s="166">
        <v>3570</v>
      </c>
      <c r="I95" s="167">
        <f>IFERROR(H95/G95-1,"-")</f>
        <v>-9.1590341382181695E-3</v>
      </c>
      <c r="J95" s="166">
        <f t="shared" si="30"/>
        <v>-33</v>
      </c>
      <c r="K95" s="167">
        <f>H95/H$8</f>
        <v>1.0943078824498765E-3</v>
      </c>
      <c r="L95" s="81"/>
    </row>
    <row r="96" spans="1:12" x14ac:dyDescent="0.25">
      <c r="A96" s="164"/>
      <c r="B96" s="161" t="s">
        <v>109</v>
      </c>
      <c r="C96" s="162">
        <v>1922</v>
      </c>
      <c r="D96" s="162">
        <v>4135</v>
      </c>
      <c r="E96" s="162">
        <v>4227</v>
      </c>
      <c r="F96" s="162">
        <v>4721</v>
      </c>
      <c r="G96" s="162">
        <v>4564</v>
      </c>
      <c r="H96" s="162">
        <v>4530</v>
      </c>
      <c r="I96" s="163">
        <f>IFERROR(H96/G96-1,"-")</f>
        <v>-7.4496056091147844E-3</v>
      </c>
      <c r="J96" s="162">
        <f t="shared" si="30"/>
        <v>-34</v>
      </c>
      <c r="K96" s="163">
        <f>H96/H$8</f>
        <v>1.3885755483187508E-3</v>
      </c>
      <c r="L96" s="81"/>
    </row>
    <row r="97" spans="1:12" s="57" customFormat="1" x14ac:dyDescent="0.25">
      <c r="A97" s="164"/>
      <c r="B97" s="165" t="s">
        <v>112</v>
      </c>
      <c r="C97" s="166">
        <v>66</v>
      </c>
      <c r="D97" s="166">
        <v>415</v>
      </c>
      <c r="E97" s="166">
        <v>482</v>
      </c>
      <c r="F97" s="166">
        <v>571</v>
      </c>
      <c r="G97" s="166">
        <v>572</v>
      </c>
      <c r="H97" s="166">
        <v>348</v>
      </c>
      <c r="I97" s="167">
        <f t="shared" ref="I97:I104" si="31">IFERROR(H97/G97-1,"-")</f>
        <v>-0.39160839160839156</v>
      </c>
      <c r="J97" s="166">
        <f t="shared" si="30"/>
        <v>-224</v>
      </c>
      <c r="K97" s="167">
        <f t="shared" ref="K97:K104" si="32">H97/H$8</f>
        <v>1.0667202887746694E-4</v>
      </c>
      <c r="L97" s="168"/>
    </row>
    <row r="98" spans="1:12" s="57" customFormat="1" x14ac:dyDescent="0.25">
      <c r="A98" s="164"/>
      <c r="B98" s="165" t="s">
        <v>115</v>
      </c>
      <c r="C98" s="166">
        <v>307</v>
      </c>
      <c r="D98" s="166">
        <v>1325</v>
      </c>
      <c r="E98" s="166">
        <v>1073</v>
      </c>
      <c r="F98" s="166">
        <v>1227</v>
      </c>
      <c r="G98" s="166">
        <v>1129</v>
      </c>
      <c r="H98" s="166">
        <v>915</v>
      </c>
      <c r="I98" s="167">
        <f t="shared" si="31"/>
        <v>-0.18954827280779452</v>
      </c>
      <c r="J98" s="166">
        <f t="shared" si="30"/>
        <v>-214</v>
      </c>
      <c r="K98" s="167">
        <f t="shared" si="32"/>
        <v>2.8047386903127082E-4</v>
      </c>
      <c r="L98" s="168"/>
    </row>
    <row r="99" spans="1:12" x14ac:dyDescent="0.25">
      <c r="A99" s="164"/>
      <c r="B99" s="165" t="s">
        <v>118</v>
      </c>
      <c r="C99" s="166">
        <v>912</v>
      </c>
      <c r="D99" s="166">
        <v>932</v>
      </c>
      <c r="E99" s="166">
        <v>860</v>
      </c>
      <c r="F99" s="166">
        <v>734</v>
      </c>
      <c r="G99" s="166">
        <v>989</v>
      </c>
      <c r="H99" s="166">
        <v>1043</v>
      </c>
      <c r="I99" s="167">
        <f t="shared" si="31"/>
        <v>5.4600606673407492E-2</v>
      </c>
      <c r="J99" s="166">
        <f t="shared" si="30"/>
        <v>54</v>
      </c>
      <c r="K99" s="167">
        <f t="shared" si="32"/>
        <v>3.197095578137874E-4</v>
      </c>
      <c r="L99" s="81"/>
    </row>
    <row r="100" spans="1:12" x14ac:dyDescent="0.25">
      <c r="A100" s="164"/>
      <c r="B100" s="165" t="s">
        <v>125</v>
      </c>
      <c r="C100" s="166">
        <v>19</v>
      </c>
      <c r="D100" s="166">
        <v>76</v>
      </c>
      <c r="E100" s="166">
        <v>383</v>
      </c>
      <c r="F100" s="166">
        <v>153</v>
      </c>
      <c r="G100" s="166">
        <v>219</v>
      </c>
      <c r="H100" s="166">
        <v>98</v>
      </c>
      <c r="I100" s="167">
        <f t="shared" si="31"/>
        <v>-0.55251141552511418</v>
      </c>
      <c r="J100" s="166">
        <f t="shared" si="30"/>
        <v>-121</v>
      </c>
      <c r="K100" s="167">
        <f t="shared" si="32"/>
        <v>3.0039824224114254E-5</v>
      </c>
      <c r="L100" s="81"/>
    </row>
    <row r="101" spans="1:12" x14ac:dyDescent="0.25">
      <c r="A101" s="164"/>
      <c r="B101" s="165" t="s">
        <v>121</v>
      </c>
      <c r="C101" s="166">
        <v>120</v>
      </c>
      <c r="D101" s="166">
        <v>67</v>
      </c>
      <c r="E101" s="166">
        <v>142</v>
      </c>
      <c r="F101" s="166">
        <v>117</v>
      </c>
      <c r="G101" s="166">
        <v>136</v>
      </c>
      <c r="H101" s="166">
        <v>157</v>
      </c>
      <c r="I101" s="167">
        <f t="shared" si="31"/>
        <v>0.15441176470588225</v>
      </c>
      <c r="J101" s="166">
        <f t="shared" si="30"/>
        <v>21</v>
      </c>
      <c r="K101" s="167">
        <f t="shared" si="32"/>
        <v>4.8125024522305489E-5</v>
      </c>
      <c r="L101" s="81"/>
    </row>
    <row r="102" spans="1:12" x14ac:dyDescent="0.25">
      <c r="A102" s="164"/>
      <c r="B102" s="165" t="s">
        <v>130</v>
      </c>
      <c r="C102" s="166">
        <v>1</v>
      </c>
      <c r="D102" s="166">
        <v>0</v>
      </c>
      <c r="E102" s="166">
        <v>63</v>
      </c>
      <c r="F102" s="166">
        <v>6</v>
      </c>
      <c r="G102" s="166">
        <v>4</v>
      </c>
      <c r="H102" s="166">
        <v>2</v>
      </c>
      <c r="I102" s="167">
        <f t="shared" si="31"/>
        <v>-0.5</v>
      </c>
      <c r="J102" s="166">
        <f t="shared" si="30"/>
        <v>-2</v>
      </c>
      <c r="K102" s="167">
        <f t="shared" si="32"/>
        <v>6.1305763722682152E-7</v>
      </c>
      <c r="L102" s="81"/>
    </row>
    <row r="103" spans="1:12" x14ac:dyDescent="0.25">
      <c r="A103" s="164" t="s">
        <v>146</v>
      </c>
      <c r="B103" s="165" t="s">
        <v>133</v>
      </c>
      <c r="C103" s="166">
        <v>3</v>
      </c>
      <c r="D103" s="166">
        <v>30</v>
      </c>
      <c r="E103" s="166">
        <v>12</v>
      </c>
      <c r="F103" s="166">
        <v>34</v>
      </c>
      <c r="G103" s="166">
        <v>23</v>
      </c>
      <c r="H103" s="166">
        <v>6</v>
      </c>
      <c r="I103" s="167">
        <f t="shared" si="31"/>
        <v>-0.73913043478260865</v>
      </c>
      <c r="J103" s="166">
        <f t="shared" si="30"/>
        <v>-17</v>
      </c>
      <c r="K103" s="167">
        <f t="shared" si="32"/>
        <v>1.8391729116804645E-6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494</v>
      </c>
      <c r="D104" s="171">
        <f t="shared" ref="D104:H104" si="34">D96-SUM(D97:D103)</f>
        <v>1290</v>
      </c>
      <c r="E104" s="171">
        <f t="shared" si="34"/>
        <v>1212</v>
      </c>
      <c r="F104" s="171">
        <f t="shared" si="34"/>
        <v>1879</v>
      </c>
      <c r="G104" s="171">
        <f t="shared" si="34"/>
        <v>1492</v>
      </c>
      <c r="H104" s="171">
        <f t="shared" si="34"/>
        <v>1961</v>
      </c>
      <c r="I104" s="172">
        <f t="shared" si="31"/>
        <v>0.31434316353887404</v>
      </c>
      <c r="J104" s="171">
        <f>H104-G104</f>
        <v>469</v>
      </c>
      <c r="K104" s="172">
        <f t="shared" si="32"/>
        <v>6.0110301330089854E-4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51125</v>
      </c>
      <c r="D106" s="178">
        <v>93383</v>
      </c>
      <c r="E106" s="178">
        <v>136811</v>
      </c>
      <c r="F106" s="178">
        <v>135765</v>
      </c>
      <c r="G106" s="178">
        <v>150260</v>
      </c>
      <c r="H106" s="178">
        <v>139313</v>
      </c>
      <c r="I106" s="179">
        <f>IFERROR(H106/G106-1,"-")</f>
        <v>-7.2853720218288287E-2</v>
      </c>
      <c r="J106" s="178">
        <f>H106-G106</f>
        <v>-10947</v>
      </c>
      <c r="K106" s="179">
        <f>H106/H$8</f>
        <v>4.2703449307490093E-2</v>
      </c>
      <c r="L106" s="81"/>
    </row>
    <row r="107" spans="1:12" x14ac:dyDescent="0.25">
      <c r="A107" s="164" t="s">
        <v>98</v>
      </c>
      <c r="B107" s="161" t="s">
        <v>99</v>
      </c>
      <c r="C107" s="162">
        <v>30547</v>
      </c>
      <c r="D107" s="162">
        <v>28927</v>
      </c>
      <c r="E107" s="162">
        <v>31594</v>
      </c>
      <c r="F107" s="162">
        <v>26883</v>
      </c>
      <c r="G107" s="162">
        <v>30588</v>
      </c>
      <c r="H107" s="162">
        <v>29442</v>
      </c>
      <c r="I107" s="163">
        <f>IFERROR(H107/G107-1,"-")</f>
        <v>-3.7465672812867834E-2</v>
      </c>
      <c r="J107" s="162">
        <f t="shared" ref="J107:J117" si="35">H107-G107</f>
        <v>-1146</v>
      </c>
      <c r="K107" s="163">
        <f>H107/H$8</f>
        <v>9.0248214776160393E-3</v>
      </c>
      <c r="L107" s="81"/>
    </row>
    <row r="108" spans="1:12" x14ac:dyDescent="0.25">
      <c r="A108" s="164" t="s">
        <v>105</v>
      </c>
      <c r="B108" s="165" t="s">
        <v>105</v>
      </c>
      <c r="C108" s="166">
        <v>949</v>
      </c>
      <c r="D108" s="166">
        <v>9549</v>
      </c>
      <c r="E108" s="166">
        <v>11561</v>
      </c>
      <c r="F108" s="166">
        <v>6883</v>
      </c>
      <c r="G108" s="166">
        <v>12107</v>
      </c>
      <c r="H108" s="166">
        <v>10498</v>
      </c>
      <c r="I108" s="167">
        <f>IFERROR(H108/G108-1,"-")</f>
        <v>-0.1328983232840506</v>
      </c>
      <c r="J108" s="166">
        <f t="shared" si="35"/>
        <v>-1609</v>
      </c>
      <c r="K108" s="167">
        <f>H108/H$8</f>
        <v>3.2179395378035863E-3</v>
      </c>
      <c r="L108" s="81"/>
    </row>
    <row r="109" spans="1:12" x14ac:dyDescent="0.25">
      <c r="A109" s="164" t="s">
        <v>102</v>
      </c>
      <c r="B109" s="165" t="s">
        <v>102</v>
      </c>
      <c r="C109" s="166">
        <v>29598</v>
      </c>
      <c r="D109" s="166">
        <v>19378</v>
      </c>
      <c r="E109" s="166">
        <v>20033</v>
      </c>
      <c r="F109" s="166">
        <v>20000</v>
      </c>
      <c r="G109" s="166">
        <v>18481</v>
      </c>
      <c r="H109" s="166">
        <v>18944</v>
      </c>
      <c r="I109" s="167">
        <f>IFERROR(H109/G109-1,"-")</f>
        <v>2.5052756885449945E-2</v>
      </c>
      <c r="J109" s="166">
        <f t="shared" si="35"/>
        <v>463</v>
      </c>
      <c r="K109" s="167">
        <f>H109/H$8</f>
        <v>5.8068819398124534E-3</v>
      </c>
      <c r="L109" s="81"/>
    </row>
    <row r="110" spans="1:12" x14ac:dyDescent="0.25">
      <c r="A110" s="164"/>
      <c r="B110" s="161" t="s">
        <v>109</v>
      </c>
      <c r="C110" s="162">
        <v>20578</v>
      </c>
      <c r="D110" s="162">
        <v>64456</v>
      </c>
      <c r="E110" s="162">
        <v>105217</v>
      </c>
      <c r="F110" s="162">
        <v>108882</v>
      </c>
      <c r="G110" s="162">
        <v>119672</v>
      </c>
      <c r="H110" s="162">
        <v>109871</v>
      </c>
      <c r="I110" s="163">
        <f>IFERROR(H110/G110-1,"-")</f>
        <v>-8.1898856875459614E-2</v>
      </c>
      <c r="J110" s="162">
        <f t="shared" si="35"/>
        <v>-9801</v>
      </c>
      <c r="K110" s="163">
        <f>H110/H$8</f>
        <v>3.3678627829874054E-2</v>
      </c>
      <c r="L110" s="81"/>
    </row>
    <row r="111" spans="1:12" s="57" customFormat="1" x14ac:dyDescent="0.25">
      <c r="A111" s="164"/>
      <c r="B111" s="165" t="s">
        <v>112</v>
      </c>
      <c r="C111" s="166">
        <v>5444</v>
      </c>
      <c r="D111" s="166">
        <v>29383</v>
      </c>
      <c r="E111" s="166">
        <v>65185</v>
      </c>
      <c r="F111" s="166">
        <v>75839</v>
      </c>
      <c r="G111" s="166">
        <v>82502</v>
      </c>
      <c r="H111" s="166">
        <v>74484</v>
      </c>
      <c r="I111" s="167">
        <f t="shared" ref="I111:I118" si="36">IFERROR(H111/G111-1,"-")</f>
        <v>-9.7185522775205424E-2</v>
      </c>
      <c r="J111" s="166">
        <f t="shared" si="35"/>
        <v>-8018</v>
      </c>
      <c r="K111" s="167">
        <f t="shared" ref="K111:K118" si="37">H111/H$8</f>
        <v>2.2831492525601287E-2</v>
      </c>
      <c r="L111" s="168"/>
    </row>
    <row r="112" spans="1:12" s="57" customFormat="1" x14ac:dyDescent="0.25">
      <c r="A112" s="164"/>
      <c r="B112" s="165" t="s">
        <v>115</v>
      </c>
      <c r="C112" s="166">
        <v>2629</v>
      </c>
      <c r="D112" s="166">
        <v>3392</v>
      </c>
      <c r="E112" s="166">
        <v>2991</v>
      </c>
      <c r="F112" s="166">
        <v>2725</v>
      </c>
      <c r="G112" s="166">
        <v>4368</v>
      </c>
      <c r="H112" s="166">
        <v>3395</v>
      </c>
      <c r="I112" s="167">
        <f t="shared" si="36"/>
        <v>-0.22275641025641024</v>
      </c>
      <c r="J112" s="166">
        <f t="shared" si="35"/>
        <v>-973</v>
      </c>
      <c r="K112" s="167">
        <f t="shared" si="37"/>
        <v>1.0406653391925296E-3</v>
      </c>
      <c r="L112" s="168"/>
    </row>
    <row r="113" spans="1:12" x14ac:dyDescent="0.25">
      <c r="A113" s="164"/>
      <c r="B113" s="165" t="s">
        <v>118</v>
      </c>
      <c r="C113" s="166">
        <v>1664</v>
      </c>
      <c r="D113" s="166">
        <v>10470</v>
      </c>
      <c r="E113" s="166">
        <v>7591</v>
      </c>
      <c r="F113" s="166">
        <v>8768</v>
      </c>
      <c r="G113" s="166">
        <v>9306</v>
      </c>
      <c r="H113" s="166">
        <v>9120</v>
      </c>
      <c r="I113" s="167">
        <f t="shared" si="36"/>
        <v>-1.9987105093488111E-2</v>
      </c>
      <c r="J113" s="166">
        <f t="shared" si="35"/>
        <v>-186</v>
      </c>
      <c r="K113" s="167">
        <f t="shared" si="37"/>
        <v>2.7955428257543063E-3</v>
      </c>
      <c r="L113" s="81"/>
    </row>
    <row r="114" spans="1:12" x14ac:dyDescent="0.25">
      <c r="A114" s="164"/>
      <c r="B114" s="165" t="s">
        <v>125</v>
      </c>
      <c r="C114" s="166">
        <v>3058</v>
      </c>
      <c r="D114" s="166">
        <v>3790</v>
      </c>
      <c r="E114" s="166">
        <v>1997</v>
      </c>
      <c r="F114" s="166">
        <v>3575</v>
      </c>
      <c r="G114" s="166">
        <v>2598</v>
      </c>
      <c r="H114" s="166">
        <v>3671</v>
      </c>
      <c r="I114" s="167">
        <f t="shared" si="36"/>
        <v>0.41301000769822949</v>
      </c>
      <c r="J114" s="166">
        <f t="shared" si="35"/>
        <v>1073</v>
      </c>
      <c r="K114" s="167">
        <f t="shared" si="37"/>
        <v>1.1252672931298308E-3</v>
      </c>
      <c r="L114" s="81"/>
    </row>
    <row r="115" spans="1:12" x14ac:dyDescent="0.25">
      <c r="A115" s="164"/>
      <c r="B115" s="165" t="s">
        <v>121</v>
      </c>
      <c r="C115" s="166">
        <v>3277</v>
      </c>
      <c r="D115" s="166">
        <v>4263</v>
      </c>
      <c r="E115" s="166">
        <v>3955</v>
      </c>
      <c r="F115" s="166">
        <v>1969</v>
      </c>
      <c r="G115" s="166">
        <v>2079</v>
      </c>
      <c r="H115" s="166">
        <v>3007</v>
      </c>
      <c r="I115" s="167">
        <f t="shared" si="36"/>
        <v>0.4463684463684463</v>
      </c>
      <c r="J115" s="166">
        <f t="shared" si="35"/>
        <v>928</v>
      </c>
      <c r="K115" s="167">
        <f t="shared" si="37"/>
        <v>9.2173215757052616E-4</v>
      </c>
      <c r="L115" s="81"/>
    </row>
    <row r="116" spans="1:12" x14ac:dyDescent="0.25">
      <c r="A116" s="164"/>
      <c r="B116" s="165" t="s">
        <v>130</v>
      </c>
      <c r="C116" s="166">
        <v>3</v>
      </c>
      <c r="D116" s="166">
        <v>69</v>
      </c>
      <c r="E116" s="166">
        <v>633</v>
      </c>
      <c r="F116" s="166">
        <v>124</v>
      </c>
      <c r="G116" s="166">
        <v>7</v>
      </c>
      <c r="H116" s="166">
        <v>62</v>
      </c>
      <c r="I116" s="167">
        <f t="shared" si="36"/>
        <v>7.8571428571428577</v>
      </c>
      <c r="J116" s="166">
        <f t="shared" si="35"/>
        <v>55</v>
      </c>
      <c r="K116" s="167">
        <f t="shared" si="37"/>
        <v>1.9004786754031467E-5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5</v>
      </c>
      <c r="E117" s="166">
        <v>38</v>
      </c>
      <c r="F117" s="166">
        <v>106</v>
      </c>
      <c r="G117" s="166">
        <v>22</v>
      </c>
      <c r="H117" s="166">
        <v>4</v>
      </c>
      <c r="I117" s="167">
        <f t="shared" si="36"/>
        <v>-0.81818181818181812</v>
      </c>
      <c r="J117" s="166">
        <f t="shared" si="35"/>
        <v>-18</v>
      </c>
      <c r="K117" s="167">
        <f t="shared" si="37"/>
        <v>1.226115274453643E-6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4503</v>
      </c>
      <c r="D118" s="171">
        <f t="shared" ref="D118:H118" si="39">D110-SUM(D111:D117)</f>
        <v>13084</v>
      </c>
      <c r="E118" s="171">
        <f t="shared" si="39"/>
        <v>22827</v>
      </c>
      <c r="F118" s="171">
        <f t="shared" si="39"/>
        <v>15776</v>
      </c>
      <c r="G118" s="171">
        <f t="shared" si="39"/>
        <v>18790</v>
      </c>
      <c r="H118" s="171">
        <f t="shared" si="39"/>
        <v>16128</v>
      </c>
      <c r="I118" s="172">
        <f t="shared" si="36"/>
        <v>-0.14167110164981378</v>
      </c>
      <c r="J118" s="171">
        <f>H118-G118</f>
        <v>-2662</v>
      </c>
      <c r="K118" s="172">
        <f t="shared" si="37"/>
        <v>4.9436967865970887E-3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15225</v>
      </c>
      <c r="D120" s="178">
        <v>36151</v>
      </c>
      <c r="E120" s="178">
        <v>41695</v>
      </c>
      <c r="F120" s="178">
        <v>43373</v>
      </c>
      <c r="G120" s="178">
        <v>42595</v>
      </c>
      <c r="H120" s="178">
        <v>49206</v>
      </c>
      <c r="I120" s="179">
        <f>IFERROR(H120/G120-1,"-")</f>
        <v>0.15520601009508161</v>
      </c>
      <c r="J120" s="178">
        <f>H120-G120</f>
        <v>6611</v>
      </c>
      <c r="K120" s="179">
        <f>H120/H$8</f>
        <v>1.508305704869149E-2</v>
      </c>
      <c r="L120" s="81"/>
    </row>
    <row r="121" spans="1:12" x14ac:dyDescent="0.25">
      <c r="A121" s="164" t="s">
        <v>98</v>
      </c>
      <c r="B121" s="161" t="s">
        <v>99</v>
      </c>
      <c r="C121" s="162">
        <v>9653</v>
      </c>
      <c r="D121" s="162">
        <v>22058</v>
      </c>
      <c r="E121" s="162">
        <v>20956</v>
      </c>
      <c r="F121" s="162">
        <v>22168</v>
      </c>
      <c r="G121" s="162">
        <v>21698</v>
      </c>
      <c r="H121" s="162">
        <v>27336</v>
      </c>
      <c r="I121" s="163">
        <f>IFERROR(H121/G121-1,"-")</f>
        <v>0.25983961655452115</v>
      </c>
      <c r="J121" s="162">
        <f t="shared" ref="J121:J131" si="40">H121-G121</f>
        <v>5638</v>
      </c>
      <c r="K121" s="163">
        <f>H121/H$8</f>
        <v>8.379271785616196E-3</v>
      </c>
      <c r="L121" s="81"/>
    </row>
    <row r="122" spans="1:12" x14ac:dyDescent="0.25">
      <c r="A122" s="164" t="s">
        <v>105</v>
      </c>
      <c r="B122" s="165" t="s">
        <v>105</v>
      </c>
      <c r="C122" s="166">
        <v>1941</v>
      </c>
      <c r="D122" s="166">
        <v>9642</v>
      </c>
      <c r="E122" s="166">
        <v>11778</v>
      </c>
      <c r="F122" s="166">
        <v>8620</v>
      </c>
      <c r="G122" s="166">
        <v>11993</v>
      </c>
      <c r="H122" s="166">
        <v>14272</v>
      </c>
      <c r="I122" s="167">
        <f>IFERROR(H122/G122-1,"-")</f>
        <v>0.19002751605102985</v>
      </c>
      <c r="J122" s="166">
        <f t="shared" si="40"/>
        <v>2279</v>
      </c>
      <c r="K122" s="167">
        <f>H122/H$8</f>
        <v>4.3747792992505988E-3</v>
      </c>
      <c r="L122" s="81"/>
    </row>
    <row r="123" spans="1:12" x14ac:dyDescent="0.25">
      <c r="A123" s="164" t="s">
        <v>102</v>
      </c>
      <c r="B123" s="165" t="s">
        <v>102</v>
      </c>
      <c r="C123" s="166">
        <v>7712</v>
      </c>
      <c r="D123" s="166">
        <v>12416</v>
      </c>
      <c r="E123" s="166">
        <v>9178</v>
      </c>
      <c r="F123" s="166">
        <v>13548</v>
      </c>
      <c r="G123" s="166">
        <v>9705</v>
      </c>
      <c r="H123" s="166">
        <v>13064</v>
      </c>
      <c r="I123" s="167">
        <f>IFERROR(H123/G123-1,"-")</f>
        <v>0.34611025244719218</v>
      </c>
      <c r="J123" s="166">
        <f t="shared" si="40"/>
        <v>3359</v>
      </c>
      <c r="K123" s="167">
        <f>H123/H$8</f>
        <v>4.0044924863655981E-3</v>
      </c>
      <c r="L123" s="81"/>
    </row>
    <row r="124" spans="1:12" x14ac:dyDescent="0.25">
      <c r="A124" s="164"/>
      <c r="B124" s="161" t="s">
        <v>109</v>
      </c>
      <c r="C124" s="162">
        <v>5572</v>
      </c>
      <c r="D124" s="162">
        <v>14093</v>
      </c>
      <c r="E124" s="162">
        <v>20739</v>
      </c>
      <c r="F124" s="162">
        <v>21205</v>
      </c>
      <c r="G124" s="162">
        <v>20897</v>
      </c>
      <c r="H124" s="162">
        <v>21870</v>
      </c>
      <c r="I124" s="163">
        <f>IFERROR(H124/G124-1,"-")</f>
        <v>4.656170742211807E-2</v>
      </c>
      <c r="J124" s="162">
        <f t="shared" si="40"/>
        <v>973</v>
      </c>
      <c r="K124" s="163">
        <f>H124/H$8</f>
        <v>6.7037852630752936E-3</v>
      </c>
      <c r="L124" s="81"/>
    </row>
    <row r="125" spans="1:12" s="57" customFormat="1" x14ac:dyDescent="0.25">
      <c r="A125" s="164"/>
      <c r="B125" s="165" t="s">
        <v>112</v>
      </c>
      <c r="C125" s="166">
        <v>231</v>
      </c>
      <c r="D125" s="166">
        <v>874</v>
      </c>
      <c r="E125" s="166">
        <v>2814</v>
      </c>
      <c r="F125" s="166">
        <v>4366</v>
      </c>
      <c r="G125" s="166">
        <v>2083</v>
      </c>
      <c r="H125" s="166">
        <v>2058</v>
      </c>
      <c r="I125" s="167">
        <f t="shared" ref="I125:I132" si="41">IFERROR(H125/G125-1,"-")</f>
        <v>-1.2001920307249114E-2</v>
      </c>
      <c r="J125" s="166">
        <f t="shared" si="40"/>
        <v>-25</v>
      </c>
      <c r="K125" s="167">
        <f t="shared" ref="K125:K132" si="42">H125/H$8</f>
        <v>6.3083630870639938E-4</v>
      </c>
      <c r="L125" s="168"/>
    </row>
    <row r="126" spans="1:12" s="57" customFormat="1" x14ac:dyDescent="0.25">
      <c r="A126" s="164"/>
      <c r="B126" s="165" t="s">
        <v>115</v>
      </c>
      <c r="C126" s="166">
        <v>423</v>
      </c>
      <c r="D126" s="166">
        <v>1631</v>
      </c>
      <c r="E126" s="166">
        <v>1858</v>
      </c>
      <c r="F126" s="166">
        <v>2985</v>
      </c>
      <c r="G126" s="166">
        <v>2860</v>
      </c>
      <c r="H126" s="166">
        <v>1868</v>
      </c>
      <c r="I126" s="167">
        <f t="shared" si="41"/>
        <v>-0.34685314685314683</v>
      </c>
      <c r="J126" s="166">
        <f t="shared" si="40"/>
        <v>-992</v>
      </c>
      <c r="K126" s="167">
        <f t="shared" si="42"/>
        <v>5.7259583316985132E-4</v>
      </c>
      <c r="L126" s="168"/>
    </row>
    <row r="127" spans="1:12" x14ac:dyDescent="0.25">
      <c r="A127" s="164"/>
      <c r="B127" s="165" t="s">
        <v>118</v>
      </c>
      <c r="C127" s="166">
        <v>432</v>
      </c>
      <c r="D127" s="166">
        <v>2603</v>
      </c>
      <c r="E127" s="166">
        <v>2883</v>
      </c>
      <c r="F127" s="166">
        <v>3093</v>
      </c>
      <c r="G127" s="166">
        <v>3962</v>
      </c>
      <c r="H127" s="166">
        <v>4537</v>
      </c>
      <c r="I127" s="167">
        <f t="shared" si="41"/>
        <v>0.14512872286723866</v>
      </c>
      <c r="J127" s="166">
        <f t="shared" si="40"/>
        <v>575</v>
      </c>
      <c r="K127" s="167">
        <f t="shared" si="42"/>
        <v>1.3907212500490445E-3</v>
      </c>
      <c r="L127" s="81"/>
    </row>
    <row r="128" spans="1:12" x14ac:dyDescent="0.25">
      <c r="A128" s="164"/>
      <c r="B128" s="165" t="s">
        <v>125</v>
      </c>
      <c r="C128" s="166">
        <v>77</v>
      </c>
      <c r="D128" s="166">
        <v>407</v>
      </c>
      <c r="E128" s="166">
        <v>636</v>
      </c>
      <c r="F128" s="166">
        <v>720</v>
      </c>
      <c r="G128" s="166">
        <v>977</v>
      </c>
      <c r="H128" s="166">
        <v>935</v>
      </c>
      <c r="I128" s="167">
        <f t="shared" si="41"/>
        <v>-4.2988741044012291E-2</v>
      </c>
      <c r="J128" s="166">
        <f t="shared" si="40"/>
        <v>-42</v>
      </c>
      <c r="K128" s="167">
        <f t="shared" si="42"/>
        <v>2.8660444540353907E-4</v>
      </c>
      <c r="L128" s="81"/>
    </row>
    <row r="129" spans="1:12" x14ac:dyDescent="0.25">
      <c r="A129" s="164"/>
      <c r="B129" s="165" t="s">
        <v>121</v>
      </c>
      <c r="C129" s="166">
        <v>126</v>
      </c>
      <c r="D129" s="166">
        <v>289</v>
      </c>
      <c r="E129" s="166">
        <v>450</v>
      </c>
      <c r="F129" s="166">
        <v>416</v>
      </c>
      <c r="G129" s="166">
        <v>463</v>
      </c>
      <c r="H129" s="166">
        <v>603</v>
      </c>
      <c r="I129" s="167">
        <f t="shared" si="41"/>
        <v>0.30237580993520519</v>
      </c>
      <c r="J129" s="166">
        <f t="shared" si="40"/>
        <v>140</v>
      </c>
      <c r="K129" s="167">
        <f t="shared" si="42"/>
        <v>1.8483687762388669E-4</v>
      </c>
      <c r="L129" s="81"/>
    </row>
    <row r="130" spans="1:12" x14ac:dyDescent="0.25">
      <c r="A130" s="164"/>
      <c r="B130" s="165" t="s">
        <v>130</v>
      </c>
      <c r="C130" s="166">
        <v>11</v>
      </c>
      <c r="D130" s="166">
        <v>72</v>
      </c>
      <c r="E130" s="166">
        <v>75</v>
      </c>
      <c r="F130" s="166">
        <v>234</v>
      </c>
      <c r="G130" s="166">
        <v>102</v>
      </c>
      <c r="H130" s="166">
        <v>101</v>
      </c>
      <c r="I130" s="167">
        <f t="shared" si="41"/>
        <v>-9.8039215686274161E-3</v>
      </c>
      <c r="J130" s="166">
        <f t="shared" si="40"/>
        <v>-1</v>
      </c>
      <c r="K130" s="167">
        <f t="shared" si="42"/>
        <v>3.0959410679954487E-5</v>
      </c>
      <c r="L130" s="81"/>
    </row>
    <row r="131" spans="1:12" x14ac:dyDescent="0.25">
      <c r="A131" s="164" t="s">
        <v>146</v>
      </c>
      <c r="B131" s="165" t="s">
        <v>133</v>
      </c>
      <c r="C131" s="166">
        <v>24</v>
      </c>
      <c r="D131" s="166">
        <v>62</v>
      </c>
      <c r="E131" s="166">
        <v>25</v>
      </c>
      <c r="F131" s="166">
        <v>102</v>
      </c>
      <c r="G131" s="166">
        <v>168</v>
      </c>
      <c r="H131" s="166">
        <v>34</v>
      </c>
      <c r="I131" s="167">
        <f t="shared" si="41"/>
        <v>-0.79761904761904767</v>
      </c>
      <c r="J131" s="166">
        <f t="shared" si="40"/>
        <v>-134</v>
      </c>
      <c r="K131" s="167">
        <f t="shared" si="42"/>
        <v>1.0421979832855966E-5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4248</v>
      </c>
      <c r="D132" s="171">
        <f t="shared" ref="D132:H132" si="44">D124-SUM(D125:D131)</f>
        <v>8155</v>
      </c>
      <c r="E132" s="171">
        <f t="shared" si="44"/>
        <v>11998</v>
      </c>
      <c r="F132" s="171">
        <f t="shared" si="44"/>
        <v>9289</v>
      </c>
      <c r="G132" s="171">
        <f t="shared" si="44"/>
        <v>10282</v>
      </c>
      <c r="H132" s="171">
        <f t="shared" si="44"/>
        <v>11734</v>
      </c>
      <c r="I132" s="172">
        <f t="shared" si="41"/>
        <v>0.14121766193347596</v>
      </c>
      <c r="J132" s="171">
        <f>H132-G132</f>
        <v>1452</v>
      </c>
      <c r="K132" s="172">
        <f t="shared" si="42"/>
        <v>3.5968091576097619E-3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60513</v>
      </c>
      <c r="D134" s="178">
        <v>94829</v>
      </c>
      <c r="E134" s="178">
        <v>178525</v>
      </c>
      <c r="F134" s="178">
        <v>181874</v>
      </c>
      <c r="G134" s="178">
        <v>179514</v>
      </c>
      <c r="H134" s="178">
        <v>189132</v>
      </c>
      <c r="I134" s="179">
        <f>IFERROR(H134/G134-1,"-")</f>
        <v>5.3577993916908984E-2</v>
      </c>
      <c r="J134" s="178">
        <f>H134-G134</f>
        <v>9618</v>
      </c>
      <c r="K134" s="179">
        <f>H134/H$8</f>
        <v>5.7974408521991601E-2</v>
      </c>
      <c r="L134" s="81"/>
    </row>
    <row r="135" spans="1:12" x14ac:dyDescent="0.25">
      <c r="A135" s="164" t="s">
        <v>98</v>
      </c>
      <c r="B135" s="161" t="s">
        <v>99</v>
      </c>
      <c r="C135" s="162">
        <v>24732</v>
      </c>
      <c r="D135" s="162">
        <v>32710</v>
      </c>
      <c r="E135" s="162">
        <v>22263</v>
      </c>
      <c r="F135" s="162">
        <v>17040</v>
      </c>
      <c r="G135" s="162">
        <v>17997</v>
      </c>
      <c r="H135" s="162">
        <v>22722</v>
      </c>
      <c r="I135" s="163">
        <f>IFERROR(H135/G135-1,"-")</f>
        <v>0.26254375729288215</v>
      </c>
      <c r="J135" s="162">
        <f t="shared" ref="J135:J145" si="45">H135-G135</f>
        <v>4725</v>
      </c>
      <c r="K135" s="163">
        <f>H135/H$8</f>
        <v>6.9649478165339195E-3</v>
      </c>
      <c r="L135" s="81"/>
    </row>
    <row r="136" spans="1:12" x14ac:dyDescent="0.25">
      <c r="A136" s="164" t="s">
        <v>105</v>
      </c>
      <c r="B136" s="165" t="s">
        <v>105</v>
      </c>
      <c r="C136" s="166">
        <v>16678</v>
      </c>
      <c r="D136" s="166">
        <v>18094</v>
      </c>
      <c r="E136" s="166">
        <v>13552</v>
      </c>
      <c r="F136" s="166">
        <v>8431</v>
      </c>
      <c r="G136" s="166">
        <v>7937</v>
      </c>
      <c r="H136" s="166">
        <v>10889</v>
      </c>
      <c r="I136" s="167">
        <f>IFERROR(H136/G136-1,"-")</f>
        <v>0.37192894040569491</v>
      </c>
      <c r="J136" s="166">
        <f t="shared" si="45"/>
        <v>2952</v>
      </c>
      <c r="K136" s="167">
        <f>H136/H$8</f>
        <v>3.3377923058814296E-3</v>
      </c>
      <c r="L136" s="81"/>
    </row>
    <row r="137" spans="1:12" x14ac:dyDescent="0.25">
      <c r="A137" s="164" t="s">
        <v>102</v>
      </c>
      <c r="B137" s="165" t="s">
        <v>102</v>
      </c>
      <c r="C137" s="166">
        <v>8054</v>
      </c>
      <c r="D137" s="166">
        <v>14616</v>
      </c>
      <c r="E137" s="166">
        <v>8711</v>
      </c>
      <c r="F137" s="166">
        <v>8609</v>
      </c>
      <c r="G137" s="166">
        <v>10060</v>
      </c>
      <c r="H137" s="166">
        <v>11833</v>
      </c>
      <c r="I137" s="167">
        <f>IFERROR(H137/G137-1,"-")</f>
        <v>0.17624254473161027</v>
      </c>
      <c r="J137" s="166">
        <f t="shared" si="45"/>
        <v>1773</v>
      </c>
      <c r="K137" s="167">
        <f>H137/H$8</f>
        <v>3.6271555106524894E-3</v>
      </c>
      <c r="L137" s="81"/>
    </row>
    <row r="138" spans="1:12" x14ac:dyDescent="0.25">
      <c r="A138" s="164"/>
      <c r="B138" s="161" t="s">
        <v>109</v>
      </c>
      <c r="C138" s="162">
        <v>35781</v>
      </c>
      <c r="D138" s="162">
        <v>62119</v>
      </c>
      <c r="E138" s="162">
        <v>156262</v>
      </c>
      <c r="F138" s="162">
        <v>164834</v>
      </c>
      <c r="G138" s="162">
        <v>161517</v>
      </c>
      <c r="H138" s="162">
        <v>166410</v>
      </c>
      <c r="I138" s="163">
        <f>IFERROR(H138/G138-1,"-")</f>
        <v>3.0294024777577588E-2</v>
      </c>
      <c r="J138" s="162">
        <f t="shared" si="45"/>
        <v>4893</v>
      </c>
      <c r="K138" s="163">
        <f>H138/H$8</f>
        <v>5.1009460705457685E-2</v>
      </c>
      <c r="L138" s="81"/>
    </row>
    <row r="139" spans="1:12" s="57" customFormat="1" x14ac:dyDescent="0.25">
      <c r="A139" s="164"/>
      <c r="B139" s="165" t="s">
        <v>112</v>
      </c>
      <c r="C139" s="166">
        <v>2044</v>
      </c>
      <c r="D139" s="166">
        <v>14623</v>
      </c>
      <c r="E139" s="166">
        <v>78894</v>
      </c>
      <c r="F139" s="166">
        <v>76684</v>
      </c>
      <c r="G139" s="166">
        <v>82370</v>
      </c>
      <c r="H139" s="166">
        <v>87951</v>
      </c>
      <c r="I139" s="167">
        <f t="shared" ref="I139:I146" si="46">IFERROR(H139/G139-1,"-")</f>
        <v>6.7755250698069647E-2</v>
      </c>
      <c r="J139" s="166">
        <f t="shared" si="45"/>
        <v>5581</v>
      </c>
      <c r="K139" s="167">
        <f t="shared" ref="K139:K146" si="47">H139/H$8</f>
        <v>2.695951612586809E-2</v>
      </c>
      <c r="L139" s="168"/>
    </row>
    <row r="140" spans="1:12" s="57" customFormat="1" x14ac:dyDescent="0.25">
      <c r="A140" s="164"/>
      <c r="B140" s="165" t="s">
        <v>115</v>
      </c>
      <c r="C140" s="166">
        <v>6670</v>
      </c>
      <c r="D140" s="166">
        <v>5971</v>
      </c>
      <c r="E140" s="166">
        <v>9424</v>
      </c>
      <c r="F140" s="166">
        <v>15009</v>
      </c>
      <c r="G140" s="166">
        <v>11599</v>
      </c>
      <c r="H140" s="166">
        <v>14741</v>
      </c>
      <c r="I140" s="167">
        <f t="shared" si="46"/>
        <v>0.27088542115699621</v>
      </c>
      <c r="J140" s="166">
        <f t="shared" si="45"/>
        <v>3142</v>
      </c>
      <c r="K140" s="167">
        <f t="shared" si="47"/>
        <v>4.5185413151802882E-3</v>
      </c>
      <c r="L140" s="168"/>
    </row>
    <row r="141" spans="1:12" x14ac:dyDescent="0.25">
      <c r="A141" s="164"/>
      <c r="B141" s="165" t="s">
        <v>118</v>
      </c>
      <c r="C141" s="166">
        <v>6745</v>
      </c>
      <c r="D141" s="166">
        <v>12347</v>
      </c>
      <c r="E141" s="166">
        <v>18095</v>
      </c>
      <c r="F141" s="166">
        <v>16431</v>
      </c>
      <c r="G141" s="166">
        <v>16901</v>
      </c>
      <c r="H141" s="166">
        <v>16604</v>
      </c>
      <c r="I141" s="167">
        <f t="shared" si="46"/>
        <v>-1.7572924679013058E-2</v>
      </c>
      <c r="J141" s="166">
        <f t="shared" si="45"/>
        <v>-297</v>
      </c>
      <c r="K141" s="167">
        <f t="shared" si="47"/>
        <v>5.089604504257072E-3</v>
      </c>
      <c r="L141" s="81"/>
    </row>
    <row r="142" spans="1:12" x14ac:dyDescent="0.25">
      <c r="A142" s="164"/>
      <c r="B142" s="165" t="s">
        <v>125</v>
      </c>
      <c r="C142" s="166">
        <v>1357</v>
      </c>
      <c r="D142" s="166">
        <v>1257</v>
      </c>
      <c r="E142" s="166">
        <v>7259</v>
      </c>
      <c r="F142" s="166">
        <v>11019</v>
      </c>
      <c r="G142" s="166">
        <v>4873</v>
      </c>
      <c r="H142" s="166">
        <v>5372</v>
      </c>
      <c r="I142" s="167">
        <f t="shared" si="46"/>
        <v>0.10240098501949513</v>
      </c>
      <c r="J142" s="166">
        <f t="shared" si="45"/>
        <v>499</v>
      </c>
      <c r="K142" s="167">
        <f t="shared" si="47"/>
        <v>1.6466728135912426E-3</v>
      </c>
      <c r="L142" s="81"/>
    </row>
    <row r="143" spans="1:12" x14ac:dyDescent="0.25">
      <c r="A143" s="164"/>
      <c r="B143" s="165" t="s">
        <v>121</v>
      </c>
      <c r="C143" s="166">
        <v>2699</v>
      </c>
      <c r="D143" s="166">
        <v>2890</v>
      </c>
      <c r="E143" s="166">
        <v>2347</v>
      </c>
      <c r="F143" s="166">
        <v>3754</v>
      </c>
      <c r="G143" s="166">
        <v>3150</v>
      </c>
      <c r="H143" s="166">
        <v>2359</v>
      </c>
      <c r="I143" s="167">
        <f t="shared" si="46"/>
        <v>-0.25111111111111106</v>
      </c>
      <c r="J143" s="166">
        <f t="shared" si="45"/>
        <v>-791</v>
      </c>
      <c r="K143" s="167">
        <f t="shared" si="47"/>
        <v>7.2310148310903593E-4</v>
      </c>
      <c r="L143" s="81"/>
    </row>
    <row r="144" spans="1:12" x14ac:dyDescent="0.25">
      <c r="A144" s="164"/>
      <c r="B144" s="165" t="s">
        <v>130</v>
      </c>
      <c r="C144" s="166">
        <v>9</v>
      </c>
      <c r="D144" s="166">
        <v>10</v>
      </c>
      <c r="E144" s="166">
        <v>164</v>
      </c>
      <c r="F144" s="166">
        <v>110</v>
      </c>
      <c r="G144" s="166">
        <v>161</v>
      </c>
      <c r="H144" s="166">
        <v>114</v>
      </c>
      <c r="I144" s="167">
        <f t="shared" si="46"/>
        <v>-0.29192546583850931</v>
      </c>
      <c r="J144" s="166">
        <f t="shared" si="45"/>
        <v>-47</v>
      </c>
      <c r="K144" s="167">
        <f t="shared" si="47"/>
        <v>3.4944285321928826E-5</v>
      </c>
      <c r="L144" s="81"/>
    </row>
    <row r="145" spans="1:12" x14ac:dyDescent="0.25">
      <c r="A145" s="164" t="s">
        <v>146</v>
      </c>
      <c r="B145" s="165" t="s">
        <v>133</v>
      </c>
      <c r="C145" s="166">
        <v>17</v>
      </c>
      <c r="D145" s="166">
        <v>0</v>
      </c>
      <c r="E145" s="166">
        <v>101</v>
      </c>
      <c r="F145" s="166">
        <v>188</v>
      </c>
      <c r="G145" s="166">
        <v>3</v>
      </c>
      <c r="H145" s="166">
        <v>76</v>
      </c>
      <c r="I145" s="167">
        <f t="shared" si="46"/>
        <v>24.333333333333332</v>
      </c>
      <c r="J145" s="166">
        <f t="shared" si="45"/>
        <v>73</v>
      </c>
      <c r="K145" s="167">
        <f t="shared" si="47"/>
        <v>2.3296190214619218E-5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16240</v>
      </c>
      <c r="D146" s="171">
        <f t="shared" ref="D146:H146" si="49">D138-SUM(D139:D145)</f>
        <v>25021</v>
      </c>
      <c r="E146" s="171">
        <f t="shared" si="49"/>
        <v>39978</v>
      </c>
      <c r="F146" s="171">
        <f t="shared" si="49"/>
        <v>41639</v>
      </c>
      <c r="G146" s="171">
        <f t="shared" si="49"/>
        <v>42460</v>
      </c>
      <c r="H146" s="171">
        <f t="shared" si="49"/>
        <v>39193</v>
      </c>
      <c r="I146" s="172">
        <f t="shared" si="46"/>
        <v>-7.6943005181347113E-2</v>
      </c>
      <c r="J146" s="171">
        <f>H146-G146</f>
        <v>-3267</v>
      </c>
      <c r="K146" s="172">
        <f t="shared" si="47"/>
        <v>1.2013783987915408E-2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17677</v>
      </c>
      <c r="D148" s="178">
        <v>36774</v>
      </c>
      <c r="E148" s="178">
        <v>59525</v>
      </c>
      <c r="F148" s="178">
        <v>62407</v>
      </c>
      <c r="G148" s="178">
        <v>54211</v>
      </c>
      <c r="H148" s="178">
        <v>69712</v>
      </c>
      <c r="I148" s="179">
        <f>IFERROR(H148/G148-1,"-")</f>
        <v>0.28593827820921947</v>
      </c>
      <c r="J148" s="178">
        <f>H148-G148</f>
        <v>15501</v>
      </c>
      <c r="K148" s="179">
        <f>H148/H$8</f>
        <v>2.1368737003178092E-2</v>
      </c>
      <c r="L148" s="81"/>
    </row>
    <row r="149" spans="1:12" x14ac:dyDescent="0.25">
      <c r="A149" s="164" t="s">
        <v>98</v>
      </c>
      <c r="B149" s="161" t="s">
        <v>99</v>
      </c>
      <c r="C149" s="162">
        <v>8808</v>
      </c>
      <c r="D149" s="162">
        <v>16426</v>
      </c>
      <c r="E149" s="162">
        <v>26363</v>
      </c>
      <c r="F149" s="162">
        <v>30340</v>
      </c>
      <c r="G149" s="162">
        <v>16695</v>
      </c>
      <c r="H149" s="162">
        <v>25262</v>
      </c>
      <c r="I149" s="163">
        <f>IFERROR(H149/G149-1,"-")</f>
        <v>0.51314764899670551</v>
      </c>
      <c r="J149" s="162">
        <f t="shared" ref="J149:J159" si="50">H149-G149</f>
        <v>8567</v>
      </c>
      <c r="K149" s="163">
        <f>H149/H$8</f>
        <v>7.7435310158119825E-3</v>
      </c>
      <c r="L149" s="81"/>
    </row>
    <row r="150" spans="1:12" x14ac:dyDescent="0.25">
      <c r="A150" s="164" t="s">
        <v>105</v>
      </c>
      <c r="B150" s="165" t="s">
        <v>105</v>
      </c>
      <c r="C150" s="166">
        <v>3935</v>
      </c>
      <c r="D150" s="166">
        <v>7866</v>
      </c>
      <c r="E150" s="166">
        <v>17928</v>
      </c>
      <c r="F150" s="166">
        <v>23566</v>
      </c>
      <c r="G150" s="166">
        <v>7318</v>
      </c>
      <c r="H150" s="166">
        <v>11376</v>
      </c>
      <c r="I150" s="167">
        <f>IFERROR(H150/G150-1,"-")</f>
        <v>0.55452309374145936</v>
      </c>
      <c r="J150" s="166">
        <f t="shared" si="50"/>
        <v>4058</v>
      </c>
      <c r="K150" s="167">
        <f>H150/H$8</f>
        <v>3.4870718405461609E-3</v>
      </c>
      <c r="L150" s="81"/>
    </row>
    <row r="151" spans="1:12" x14ac:dyDescent="0.25">
      <c r="A151" s="164" t="s">
        <v>102</v>
      </c>
      <c r="B151" s="165" t="s">
        <v>102</v>
      </c>
      <c r="C151" s="166">
        <v>4873</v>
      </c>
      <c r="D151" s="166">
        <v>8560</v>
      </c>
      <c r="E151" s="166">
        <v>8435</v>
      </c>
      <c r="F151" s="166">
        <v>6774</v>
      </c>
      <c r="G151" s="166">
        <v>9377</v>
      </c>
      <c r="H151" s="166">
        <v>13886</v>
      </c>
      <c r="I151" s="167">
        <f>IFERROR(H151/G151-1,"-")</f>
        <v>0.48085741708435537</v>
      </c>
      <c r="J151" s="166">
        <f t="shared" si="50"/>
        <v>4509</v>
      </c>
      <c r="K151" s="167">
        <f>H151/H$8</f>
        <v>4.2564591752658216E-3</v>
      </c>
      <c r="L151" s="81"/>
    </row>
    <row r="152" spans="1:12" x14ac:dyDescent="0.25">
      <c r="A152" s="164"/>
      <c r="B152" s="161" t="s">
        <v>109</v>
      </c>
      <c r="C152" s="162">
        <v>8869</v>
      </c>
      <c r="D152" s="162">
        <v>20348</v>
      </c>
      <c r="E152" s="162">
        <v>33162</v>
      </c>
      <c r="F152" s="162">
        <v>32067</v>
      </c>
      <c r="G152" s="162">
        <v>37516</v>
      </c>
      <c r="H152" s="162">
        <v>44450</v>
      </c>
      <c r="I152" s="163">
        <f>IFERROR(H152/G152-1,"-")</f>
        <v>0.18482780680243094</v>
      </c>
      <c r="J152" s="162">
        <f t="shared" si="50"/>
        <v>6934</v>
      </c>
      <c r="K152" s="163">
        <f>H152/H$8</f>
        <v>1.3625205987366109E-2</v>
      </c>
      <c r="L152" s="81"/>
    </row>
    <row r="153" spans="1:12" s="57" customFormat="1" x14ac:dyDescent="0.25">
      <c r="A153" s="164"/>
      <c r="B153" s="165" t="s">
        <v>112</v>
      </c>
      <c r="C153" s="166">
        <v>188</v>
      </c>
      <c r="D153" s="166">
        <v>2061</v>
      </c>
      <c r="E153" s="166">
        <v>12466</v>
      </c>
      <c r="F153" s="166">
        <v>11482</v>
      </c>
      <c r="G153" s="166">
        <v>10741</v>
      </c>
      <c r="H153" s="166">
        <v>7767</v>
      </c>
      <c r="I153" s="167">
        <f t="shared" ref="I153:I160" si="51">IFERROR(H153/G153-1,"-")</f>
        <v>-0.27688297179033605</v>
      </c>
      <c r="J153" s="166">
        <f t="shared" si="50"/>
        <v>-2974</v>
      </c>
      <c r="K153" s="167">
        <f t="shared" ref="K153:K160" si="52">H153/H$8</f>
        <v>2.3808093341703613E-3</v>
      </c>
      <c r="L153" s="168"/>
    </row>
    <row r="154" spans="1:12" s="57" customFormat="1" x14ac:dyDescent="0.25">
      <c r="A154" s="164"/>
      <c r="B154" s="165" t="s">
        <v>115</v>
      </c>
      <c r="C154" s="166">
        <v>1109</v>
      </c>
      <c r="D154" s="166">
        <v>3808</v>
      </c>
      <c r="E154" s="166">
        <v>5049</v>
      </c>
      <c r="F154" s="166">
        <v>4932</v>
      </c>
      <c r="G154" s="166">
        <v>4849</v>
      </c>
      <c r="H154" s="166">
        <v>4443</v>
      </c>
      <c r="I154" s="167">
        <f t="shared" si="51"/>
        <v>-8.3728603835842463E-2</v>
      </c>
      <c r="J154" s="166">
        <f t="shared" si="50"/>
        <v>-406</v>
      </c>
      <c r="K154" s="167">
        <f t="shared" si="52"/>
        <v>1.3619075410993839E-3</v>
      </c>
      <c r="L154" s="168"/>
    </row>
    <row r="155" spans="1:12" x14ac:dyDescent="0.25">
      <c r="A155" s="164"/>
      <c r="B155" s="165" t="s">
        <v>118</v>
      </c>
      <c r="C155" s="166">
        <v>1024</v>
      </c>
      <c r="D155" s="166">
        <v>4003</v>
      </c>
      <c r="E155" s="166">
        <v>5666</v>
      </c>
      <c r="F155" s="166">
        <v>7006</v>
      </c>
      <c r="G155" s="166">
        <v>7941</v>
      </c>
      <c r="H155" s="166">
        <v>20356</v>
      </c>
      <c r="I155" s="167">
        <f t="shared" si="51"/>
        <v>1.5634051127062083</v>
      </c>
      <c r="J155" s="166">
        <f t="shared" si="50"/>
        <v>12415</v>
      </c>
      <c r="K155" s="167">
        <f t="shared" si="52"/>
        <v>6.2397006316945898E-3</v>
      </c>
      <c r="L155" s="81"/>
    </row>
    <row r="156" spans="1:12" x14ac:dyDescent="0.25">
      <c r="A156" s="164"/>
      <c r="B156" s="165" t="s">
        <v>125</v>
      </c>
      <c r="C156" s="166">
        <v>141</v>
      </c>
      <c r="D156" s="166">
        <v>589</v>
      </c>
      <c r="E156" s="166">
        <v>834</v>
      </c>
      <c r="F156" s="166">
        <v>1130</v>
      </c>
      <c r="G156" s="166">
        <v>1221</v>
      </c>
      <c r="H156" s="166">
        <v>852</v>
      </c>
      <c r="I156" s="167">
        <f t="shared" si="51"/>
        <v>-0.30221130221130221</v>
      </c>
      <c r="J156" s="166">
        <f t="shared" si="50"/>
        <v>-369</v>
      </c>
      <c r="K156" s="167">
        <f t="shared" si="52"/>
        <v>2.6116255345862599E-4</v>
      </c>
      <c r="L156" s="81"/>
    </row>
    <row r="157" spans="1:12" x14ac:dyDescent="0.25">
      <c r="A157" s="164"/>
      <c r="B157" s="165" t="s">
        <v>121</v>
      </c>
      <c r="C157" s="166">
        <v>1396</v>
      </c>
      <c r="D157" s="166">
        <v>3333</v>
      </c>
      <c r="E157" s="166">
        <v>4419</v>
      </c>
      <c r="F157" s="166">
        <v>1350</v>
      </c>
      <c r="G157" s="166">
        <v>4795</v>
      </c>
      <c r="H157" s="166">
        <v>2830</v>
      </c>
      <c r="I157" s="167">
        <f t="shared" si="51"/>
        <v>-0.40980187695516168</v>
      </c>
      <c r="J157" s="166">
        <f t="shared" si="50"/>
        <v>-1965</v>
      </c>
      <c r="K157" s="167">
        <f t="shared" si="52"/>
        <v>8.6747655667595246E-4</v>
      </c>
      <c r="L157" s="81"/>
    </row>
    <row r="158" spans="1:12" x14ac:dyDescent="0.25">
      <c r="A158" s="164"/>
      <c r="B158" s="165" t="s">
        <v>130</v>
      </c>
      <c r="C158" s="166">
        <v>5</v>
      </c>
      <c r="D158" s="166">
        <v>48</v>
      </c>
      <c r="E158" s="166">
        <v>93</v>
      </c>
      <c r="F158" s="166">
        <v>42</v>
      </c>
      <c r="G158" s="166">
        <v>44</v>
      </c>
      <c r="H158" s="166">
        <v>29</v>
      </c>
      <c r="I158" s="167">
        <f t="shared" si="51"/>
        <v>-0.34090909090909094</v>
      </c>
      <c r="J158" s="166">
        <f t="shared" si="50"/>
        <v>-15</v>
      </c>
      <c r="K158" s="167">
        <f t="shared" si="52"/>
        <v>8.889335739788912E-6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3</v>
      </c>
      <c r="E159" s="166">
        <v>32</v>
      </c>
      <c r="F159" s="166">
        <v>19</v>
      </c>
      <c r="G159" s="166">
        <v>64</v>
      </c>
      <c r="H159" s="166">
        <v>20</v>
      </c>
      <c r="I159" s="167">
        <f t="shared" si="51"/>
        <v>-0.6875</v>
      </c>
      <c r="J159" s="166">
        <f t="shared" si="50"/>
        <v>-44</v>
      </c>
      <c r="K159" s="167">
        <f t="shared" si="52"/>
        <v>6.1305763722682152E-6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5006</v>
      </c>
      <c r="D160" s="171">
        <f t="shared" ref="D160:H160" si="54">D152-SUM(D153:D159)</f>
        <v>6503</v>
      </c>
      <c r="E160" s="171">
        <f t="shared" si="54"/>
        <v>4603</v>
      </c>
      <c r="F160" s="171">
        <f t="shared" si="54"/>
        <v>6106</v>
      </c>
      <c r="G160" s="171">
        <f t="shared" si="54"/>
        <v>7861</v>
      </c>
      <c r="H160" s="171">
        <f t="shared" si="54"/>
        <v>8153</v>
      </c>
      <c r="I160" s="172">
        <f t="shared" si="51"/>
        <v>3.7145401348428919E-2</v>
      </c>
      <c r="J160" s="171">
        <f>H160-G160</f>
        <v>292</v>
      </c>
      <c r="K160" s="172">
        <f t="shared" si="52"/>
        <v>2.4991294581551381E-3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1CACA-25F3-438B-B6BC-3E3C7B9CC1F5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1"/>
      <c r="D3" s="281"/>
      <c r="E3" s="281"/>
      <c r="F3" s="281"/>
      <c r="G3" s="281"/>
      <c r="H3" s="281"/>
      <c r="I3" s="281"/>
      <c r="J3" s="281"/>
      <c r="K3" s="281"/>
    </row>
    <row r="4" spans="1:12" ht="6" customHeight="1" x14ac:dyDescent="0.25"/>
    <row r="5" spans="1:12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</row>
    <row r="6" spans="1:12" s="148" customFormat="1" ht="72" customHeight="1" x14ac:dyDescent="0.25">
      <c r="B6" s="149"/>
      <c r="C6" s="174" t="s">
        <v>259</v>
      </c>
      <c r="D6" s="174" t="s">
        <v>260</v>
      </c>
      <c r="E6" s="174" t="s">
        <v>261</v>
      </c>
      <c r="F6" s="174" t="s">
        <v>262</v>
      </c>
      <c r="G6" s="174" t="s">
        <v>263</v>
      </c>
      <c r="H6" s="174" t="s">
        <v>264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8440959</v>
      </c>
      <c r="D8" s="178">
        <v>5391902</v>
      </c>
      <c r="E8" s="178">
        <v>20444877</v>
      </c>
      <c r="F8" s="178">
        <v>22753674</v>
      </c>
      <c r="G8" s="178">
        <v>24162826</v>
      </c>
      <c r="H8" s="178">
        <v>23419512</v>
      </c>
      <c r="I8" s="179">
        <f>IFERROR(H8/G8-1,"-")</f>
        <v>-3.0762709626762974E-2</v>
      </c>
      <c r="J8" s="178">
        <f>H8-G8</f>
        <v>-743314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1119688</v>
      </c>
      <c r="D9" s="162">
        <v>1753541</v>
      </c>
      <c r="E9" s="162">
        <v>2856601</v>
      </c>
      <c r="F9" s="162">
        <v>3012057</v>
      </c>
      <c r="G9" s="162">
        <v>2965041</v>
      </c>
      <c r="H9" s="162">
        <v>2919074</v>
      </c>
      <c r="I9" s="163">
        <f>IFERROR(H9/G9-1,"-")</f>
        <v>-1.5502989671980938E-2</v>
      </c>
      <c r="J9" s="162">
        <f t="shared" ref="J9:J19" si="0">H9-G9</f>
        <v>-45967</v>
      </c>
      <c r="K9" s="163">
        <f>H9/H$8</f>
        <v>0.12464281920135654</v>
      </c>
      <c r="L9" s="81"/>
    </row>
    <row r="10" spans="1:12" x14ac:dyDescent="0.25">
      <c r="A10" s="164" t="s">
        <v>105</v>
      </c>
      <c r="B10" s="165" t="s">
        <v>105</v>
      </c>
      <c r="C10" s="166">
        <v>343519</v>
      </c>
      <c r="D10" s="166">
        <v>745727</v>
      </c>
      <c r="E10" s="166">
        <v>855690</v>
      </c>
      <c r="F10" s="166">
        <v>923942</v>
      </c>
      <c r="G10" s="166">
        <v>950451</v>
      </c>
      <c r="H10" s="166">
        <v>833483</v>
      </c>
      <c r="I10" s="167">
        <f>IFERROR(H10/G10-1,"-")</f>
        <v>-0.12306578666338397</v>
      </c>
      <c r="J10" s="166">
        <f t="shared" si="0"/>
        <v>-116968</v>
      </c>
      <c r="K10" s="167">
        <f>H10/H$8</f>
        <v>3.5589255659981299E-2</v>
      </c>
      <c r="L10" s="81"/>
    </row>
    <row r="11" spans="1:12" x14ac:dyDescent="0.25">
      <c r="A11" s="164" t="s">
        <v>102</v>
      </c>
      <c r="B11" s="165" t="s">
        <v>102</v>
      </c>
      <c r="C11" s="166">
        <v>776169</v>
      </c>
      <c r="D11" s="166">
        <v>1007814</v>
      </c>
      <c r="E11" s="166">
        <v>2000911</v>
      </c>
      <c r="F11" s="166">
        <v>2088115</v>
      </c>
      <c r="G11" s="166">
        <v>2014590</v>
      </c>
      <c r="H11" s="166">
        <v>2085591</v>
      </c>
      <c r="I11" s="167">
        <f>IFERROR(H11/G11-1,"-")</f>
        <v>3.5243399401367004E-2</v>
      </c>
      <c r="J11" s="166">
        <f t="shared" si="0"/>
        <v>71001</v>
      </c>
      <c r="K11" s="167">
        <f>H11/H$8</f>
        <v>8.9053563541375239E-2</v>
      </c>
      <c r="L11" s="81"/>
    </row>
    <row r="12" spans="1:12" x14ac:dyDescent="0.25">
      <c r="A12" s="1"/>
      <c r="B12" s="161" t="s">
        <v>109</v>
      </c>
      <c r="C12" s="162">
        <v>7321271</v>
      </c>
      <c r="D12" s="162">
        <v>3638361</v>
      </c>
      <c r="E12" s="162">
        <v>17588276</v>
      </c>
      <c r="F12" s="162">
        <v>19741617</v>
      </c>
      <c r="G12" s="162">
        <v>21197785</v>
      </c>
      <c r="H12" s="162">
        <v>20500438</v>
      </c>
      <c r="I12" s="163">
        <f>IFERROR(H12/G12-1,"-")</f>
        <v>-3.2897163547983888E-2</v>
      </c>
      <c r="J12" s="162">
        <f t="shared" si="0"/>
        <v>-697347</v>
      </c>
      <c r="K12" s="163">
        <f>H12/H$8</f>
        <v>0.87535718079864344</v>
      </c>
      <c r="L12" s="81"/>
    </row>
    <row r="13" spans="1:12" s="57" customFormat="1" x14ac:dyDescent="0.25">
      <c r="A13" s="164"/>
      <c r="B13" s="165" t="s">
        <v>112</v>
      </c>
      <c r="C13" s="166">
        <v>2845158</v>
      </c>
      <c r="D13" s="166">
        <v>598816</v>
      </c>
      <c r="E13" s="166">
        <v>8226768</v>
      </c>
      <c r="F13" s="166">
        <v>9062635</v>
      </c>
      <c r="G13" s="166">
        <v>9845418</v>
      </c>
      <c r="H13" s="166">
        <v>9555498</v>
      </c>
      <c r="I13" s="167">
        <f t="shared" ref="I13:I20" si="1">IFERROR(H13/G13-1,"-")</f>
        <v>-2.944720071814122E-2</v>
      </c>
      <c r="J13" s="166">
        <f t="shared" si="0"/>
        <v>-289920</v>
      </c>
      <c r="K13" s="167">
        <f t="shared" ref="K13:K20" si="2">H13/H$8</f>
        <v>0.40801439415133844</v>
      </c>
      <c r="L13" s="168"/>
    </row>
    <row r="14" spans="1:12" s="57" customFormat="1" x14ac:dyDescent="0.25">
      <c r="A14" s="164"/>
      <c r="B14" s="165" t="s">
        <v>115</v>
      </c>
      <c r="C14" s="166">
        <v>1129027</v>
      </c>
      <c r="D14" s="166">
        <v>596710</v>
      </c>
      <c r="E14" s="166">
        <v>1973645</v>
      </c>
      <c r="F14" s="166">
        <v>2266680</v>
      </c>
      <c r="G14" s="166">
        <v>2396723</v>
      </c>
      <c r="H14" s="166">
        <v>2271649</v>
      </c>
      <c r="I14" s="167">
        <f t="shared" si="1"/>
        <v>-5.2185421510954733E-2</v>
      </c>
      <c r="J14" s="166">
        <f t="shared" si="0"/>
        <v>-125074</v>
      </c>
      <c r="K14" s="167">
        <f t="shared" si="2"/>
        <v>9.6998135571740349E-2</v>
      </c>
      <c r="L14" s="168"/>
    </row>
    <row r="15" spans="1:12" x14ac:dyDescent="0.25">
      <c r="A15" s="164"/>
      <c r="B15" s="165" t="s">
        <v>118</v>
      </c>
      <c r="C15" s="166">
        <v>307957</v>
      </c>
      <c r="D15" s="166">
        <v>449689</v>
      </c>
      <c r="E15" s="166">
        <v>846254</v>
      </c>
      <c r="F15" s="166">
        <v>1020771</v>
      </c>
      <c r="G15" s="166">
        <v>1105365</v>
      </c>
      <c r="H15" s="166">
        <v>1070899</v>
      </c>
      <c r="I15" s="167">
        <f t="shared" si="1"/>
        <v>-3.1180650735277537E-2</v>
      </c>
      <c r="J15" s="166">
        <f t="shared" si="0"/>
        <v>-34466</v>
      </c>
      <c r="K15" s="167">
        <f t="shared" si="2"/>
        <v>4.572678542575951E-2</v>
      </c>
      <c r="L15" s="81"/>
    </row>
    <row r="16" spans="1:12" x14ac:dyDescent="0.25">
      <c r="A16" s="164"/>
      <c r="B16" s="165" t="s">
        <v>125</v>
      </c>
      <c r="C16" s="166">
        <v>277681</v>
      </c>
      <c r="D16" s="166">
        <v>226625</v>
      </c>
      <c r="E16" s="166">
        <v>894323</v>
      </c>
      <c r="F16" s="166">
        <v>876898</v>
      </c>
      <c r="G16" s="166">
        <v>915633</v>
      </c>
      <c r="H16" s="166">
        <v>860430</v>
      </c>
      <c r="I16" s="167">
        <f t="shared" si="1"/>
        <v>-6.0289439109337484E-2</v>
      </c>
      <c r="J16" s="166">
        <f t="shared" si="0"/>
        <v>-55203</v>
      </c>
      <c r="K16" s="167">
        <f t="shared" si="2"/>
        <v>3.6739877415037515E-2</v>
      </c>
      <c r="L16" s="81"/>
    </row>
    <row r="17" spans="1:12" x14ac:dyDescent="0.25">
      <c r="A17" s="164"/>
      <c r="B17" s="165" t="s">
        <v>121</v>
      </c>
      <c r="C17" s="166">
        <v>319391</v>
      </c>
      <c r="D17" s="166">
        <v>267107</v>
      </c>
      <c r="E17" s="166">
        <v>739943</v>
      </c>
      <c r="F17" s="166">
        <v>760328</v>
      </c>
      <c r="G17" s="166">
        <v>791373</v>
      </c>
      <c r="H17" s="166">
        <v>711584</v>
      </c>
      <c r="I17" s="167">
        <f t="shared" si="1"/>
        <v>-0.10082350547718966</v>
      </c>
      <c r="J17" s="166">
        <f t="shared" si="0"/>
        <v>-79789</v>
      </c>
      <c r="K17" s="167">
        <f t="shared" si="2"/>
        <v>3.0384236870520616E-2</v>
      </c>
      <c r="L17" s="81"/>
    </row>
    <row r="18" spans="1:12" x14ac:dyDescent="0.25">
      <c r="A18" s="164"/>
      <c r="B18" s="165" t="s">
        <v>130</v>
      </c>
      <c r="C18" s="166">
        <v>239774</v>
      </c>
      <c r="D18" s="166">
        <v>20849</v>
      </c>
      <c r="E18" s="166">
        <v>293569</v>
      </c>
      <c r="F18" s="166">
        <v>355039</v>
      </c>
      <c r="G18" s="166">
        <v>337692</v>
      </c>
      <c r="H18" s="166">
        <v>328285</v>
      </c>
      <c r="I18" s="167">
        <f t="shared" si="1"/>
        <v>-2.7856745199767885E-2</v>
      </c>
      <c r="J18" s="166">
        <f t="shared" si="0"/>
        <v>-9407</v>
      </c>
      <c r="K18" s="167">
        <f t="shared" si="2"/>
        <v>1.4017584994939263E-2</v>
      </c>
      <c r="L18" s="81"/>
    </row>
    <row r="19" spans="1:12" x14ac:dyDescent="0.25">
      <c r="A19" s="164" t="s">
        <v>146</v>
      </c>
      <c r="B19" s="165" t="s">
        <v>133</v>
      </c>
      <c r="C19" s="166">
        <v>338799</v>
      </c>
      <c r="D19" s="166">
        <v>24063</v>
      </c>
      <c r="E19" s="166">
        <v>216658</v>
      </c>
      <c r="F19" s="166">
        <v>317865</v>
      </c>
      <c r="G19" s="166">
        <v>330606</v>
      </c>
      <c r="H19" s="166">
        <v>282383</v>
      </c>
      <c r="I19" s="167">
        <f t="shared" si="1"/>
        <v>-0.14586244653757041</v>
      </c>
      <c r="J19" s="166">
        <f t="shared" si="0"/>
        <v>-48223</v>
      </c>
      <c r="K19" s="167">
        <f t="shared" si="2"/>
        <v>1.2057595393106397E-2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1863484</v>
      </c>
      <c r="D20" s="171">
        <f t="shared" ref="D20:H20" si="4">D12-SUM(D13:D19)</f>
        <v>1454502</v>
      </c>
      <c r="E20" s="171">
        <f t="shared" si="4"/>
        <v>4397116</v>
      </c>
      <c r="F20" s="171">
        <f t="shared" si="4"/>
        <v>5081401</v>
      </c>
      <c r="G20" s="171">
        <f t="shared" si="4"/>
        <v>5474975</v>
      </c>
      <c r="H20" s="171">
        <f t="shared" si="4"/>
        <v>5419710</v>
      </c>
      <c r="I20" s="172">
        <f t="shared" si="1"/>
        <v>-1.0094110018767255E-2</v>
      </c>
      <c r="J20" s="171">
        <f>H20-G20</f>
        <v>-55265</v>
      </c>
      <c r="K20" s="172">
        <f t="shared" si="2"/>
        <v>0.23141857097620139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3051448</v>
      </c>
      <c r="D22" s="178">
        <v>2291426</v>
      </c>
      <c r="E22" s="178">
        <v>8320045</v>
      </c>
      <c r="F22" s="178">
        <v>8974624</v>
      </c>
      <c r="G22" s="178">
        <v>9249706</v>
      </c>
      <c r="H22" s="178">
        <v>8746362</v>
      </c>
      <c r="I22" s="179">
        <f>IFERROR(H22/G22-1,"-")</f>
        <v>-5.4417297155174404E-2</v>
      </c>
      <c r="J22" s="178">
        <f>H22-G22</f>
        <v>-503344</v>
      </c>
      <c r="K22" s="179">
        <f>H22/H$8</f>
        <v>0.37346474170768373</v>
      </c>
      <c r="L22" s="81"/>
    </row>
    <row r="23" spans="1:12" x14ac:dyDescent="0.25">
      <c r="A23" s="164" t="s">
        <v>98</v>
      </c>
      <c r="B23" s="161" t="s">
        <v>99</v>
      </c>
      <c r="C23" s="162">
        <v>211170</v>
      </c>
      <c r="D23" s="162">
        <v>642640</v>
      </c>
      <c r="E23" s="162">
        <v>656725</v>
      </c>
      <c r="F23" s="162">
        <v>575721</v>
      </c>
      <c r="G23" s="162">
        <v>527175</v>
      </c>
      <c r="H23" s="162">
        <v>461805</v>
      </c>
      <c r="I23" s="163">
        <f>IFERROR(H23/G23-1,"-")</f>
        <v>-0.12400056907099155</v>
      </c>
      <c r="J23" s="162">
        <f t="shared" ref="J23:J33" si="5">H23-G23</f>
        <v>-65370</v>
      </c>
      <c r="K23" s="163">
        <f>H23/H$8</f>
        <v>1.9718813953083225E-2</v>
      </c>
      <c r="L23" s="81"/>
    </row>
    <row r="24" spans="1:12" x14ac:dyDescent="0.25">
      <c r="A24" s="164" t="s">
        <v>105</v>
      </c>
      <c r="B24" s="165" t="s">
        <v>105</v>
      </c>
      <c r="C24" s="166">
        <v>91497</v>
      </c>
      <c r="D24" s="166">
        <v>258940</v>
      </c>
      <c r="E24" s="166">
        <v>203244</v>
      </c>
      <c r="F24" s="166">
        <v>187191</v>
      </c>
      <c r="G24" s="166">
        <v>162235</v>
      </c>
      <c r="H24" s="166">
        <v>156949</v>
      </c>
      <c r="I24" s="167">
        <f>IFERROR(H24/G24-1,"-")</f>
        <v>-3.258236508768142E-2</v>
      </c>
      <c r="J24" s="166">
        <f t="shared" si="5"/>
        <v>-5286</v>
      </c>
      <c r="K24" s="167">
        <f>H24/H$8</f>
        <v>6.701634090411448E-3</v>
      </c>
      <c r="L24" s="81"/>
    </row>
    <row r="25" spans="1:12" x14ac:dyDescent="0.25">
      <c r="A25" s="164" t="s">
        <v>102</v>
      </c>
      <c r="B25" s="165" t="s">
        <v>102</v>
      </c>
      <c r="C25" s="166">
        <v>119673</v>
      </c>
      <c r="D25" s="166">
        <v>383700</v>
      </c>
      <c r="E25" s="166">
        <v>453481</v>
      </c>
      <c r="F25" s="166">
        <v>388530</v>
      </c>
      <c r="G25" s="166">
        <v>364940</v>
      </c>
      <c r="H25" s="166">
        <v>304856</v>
      </c>
      <c r="I25" s="167">
        <f>IFERROR(H25/G25-1,"-")</f>
        <v>-0.16464076286512852</v>
      </c>
      <c r="J25" s="166">
        <f t="shared" si="5"/>
        <v>-60084</v>
      </c>
      <c r="K25" s="167">
        <f>H25/H$8</f>
        <v>1.3017179862671776E-2</v>
      </c>
      <c r="L25" s="81"/>
    </row>
    <row r="26" spans="1:12" x14ac:dyDescent="0.25">
      <c r="A26" s="164"/>
      <c r="B26" s="161" t="s">
        <v>109</v>
      </c>
      <c r="C26" s="162">
        <v>2840278</v>
      </c>
      <c r="D26" s="162">
        <v>1648786</v>
      </c>
      <c r="E26" s="162">
        <v>7663320</v>
      </c>
      <c r="F26" s="162">
        <v>8398903</v>
      </c>
      <c r="G26" s="162">
        <v>8722531</v>
      </c>
      <c r="H26" s="162">
        <v>8284557</v>
      </c>
      <c r="I26" s="163">
        <f>IFERROR(H26/G26-1,"-")</f>
        <v>-5.0211802056077559E-2</v>
      </c>
      <c r="J26" s="162">
        <f t="shared" si="5"/>
        <v>-437974</v>
      </c>
      <c r="K26" s="163">
        <f>H26/H$8</f>
        <v>0.35374592775460051</v>
      </c>
      <c r="L26" s="81"/>
    </row>
    <row r="27" spans="1:12" s="57" customFormat="1" x14ac:dyDescent="0.25">
      <c r="A27" s="164"/>
      <c r="B27" s="165" t="s">
        <v>112</v>
      </c>
      <c r="C27" s="166">
        <v>1212190</v>
      </c>
      <c r="D27" s="166">
        <v>293790</v>
      </c>
      <c r="E27" s="166">
        <v>3811221</v>
      </c>
      <c r="F27" s="166">
        <v>4234329</v>
      </c>
      <c r="G27" s="166">
        <v>4463058</v>
      </c>
      <c r="H27" s="166">
        <v>4268899</v>
      </c>
      <c r="I27" s="167">
        <f t="shared" ref="I27:I34" si="6">IFERROR(H27/G27-1,"-")</f>
        <v>-4.3503579832482542E-2</v>
      </c>
      <c r="J27" s="166">
        <f t="shared" si="5"/>
        <v>-194159</v>
      </c>
      <c r="K27" s="167">
        <f t="shared" ref="K27:K34" si="7">H27/H$8</f>
        <v>0.18227958806315009</v>
      </c>
      <c r="L27" s="168"/>
    </row>
    <row r="28" spans="1:12" s="57" customFormat="1" x14ac:dyDescent="0.25">
      <c r="A28" s="164"/>
      <c r="B28" s="165" t="s">
        <v>115</v>
      </c>
      <c r="C28" s="166">
        <v>405155</v>
      </c>
      <c r="D28" s="166">
        <v>297247</v>
      </c>
      <c r="E28" s="166">
        <v>906436</v>
      </c>
      <c r="F28" s="166">
        <v>964985</v>
      </c>
      <c r="G28" s="166">
        <v>947608</v>
      </c>
      <c r="H28" s="166">
        <v>871054</v>
      </c>
      <c r="I28" s="167">
        <f t="shared" si="6"/>
        <v>-8.0786569974082068E-2</v>
      </c>
      <c r="J28" s="166">
        <f t="shared" si="5"/>
        <v>-76554</v>
      </c>
      <c r="K28" s="167">
        <f t="shared" si="7"/>
        <v>3.7193516244061788E-2</v>
      </c>
      <c r="L28" s="168"/>
    </row>
    <row r="29" spans="1:12" x14ac:dyDescent="0.25">
      <c r="A29" s="164"/>
      <c r="B29" s="165" t="s">
        <v>118</v>
      </c>
      <c r="C29" s="166">
        <v>129251</v>
      </c>
      <c r="D29" s="166">
        <v>186883</v>
      </c>
      <c r="E29" s="166">
        <v>319559</v>
      </c>
      <c r="F29" s="166">
        <v>360275</v>
      </c>
      <c r="G29" s="166">
        <v>341122</v>
      </c>
      <c r="H29" s="166">
        <v>276214</v>
      </c>
      <c r="I29" s="167">
        <f t="shared" si="6"/>
        <v>-0.19027796506821604</v>
      </c>
      <c r="J29" s="166">
        <f t="shared" si="5"/>
        <v>-64908</v>
      </c>
      <c r="K29" s="167">
        <f t="shared" si="7"/>
        <v>1.1794182560251469E-2</v>
      </c>
      <c r="L29" s="81"/>
    </row>
    <row r="30" spans="1:12" x14ac:dyDescent="0.25">
      <c r="A30" s="164"/>
      <c r="B30" s="165" t="s">
        <v>125</v>
      </c>
      <c r="C30" s="166">
        <v>120389</v>
      </c>
      <c r="D30" s="166">
        <v>109306</v>
      </c>
      <c r="E30" s="166">
        <v>417744</v>
      </c>
      <c r="F30" s="166">
        <v>376918</v>
      </c>
      <c r="G30" s="166">
        <v>377376</v>
      </c>
      <c r="H30" s="166">
        <v>365897</v>
      </c>
      <c r="I30" s="167">
        <f t="shared" si="6"/>
        <v>-3.0417938607648631E-2</v>
      </c>
      <c r="J30" s="166">
        <f t="shared" si="5"/>
        <v>-11479</v>
      </c>
      <c r="K30" s="167">
        <f t="shared" si="7"/>
        <v>1.5623596255976641E-2</v>
      </c>
      <c r="L30" s="81"/>
    </row>
    <row r="31" spans="1:12" x14ac:dyDescent="0.25">
      <c r="A31" s="164"/>
      <c r="B31" s="165" t="s">
        <v>121</v>
      </c>
      <c r="C31" s="166">
        <v>159519</v>
      </c>
      <c r="D31" s="166">
        <v>153758</v>
      </c>
      <c r="E31" s="166">
        <v>428214</v>
      </c>
      <c r="F31" s="166">
        <v>400517</v>
      </c>
      <c r="G31" s="166">
        <v>413533</v>
      </c>
      <c r="H31" s="166">
        <v>379313</v>
      </c>
      <c r="I31" s="167">
        <f t="shared" si="6"/>
        <v>-8.2750348823431241E-2</v>
      </c>
      <c r="J31" s="166">
        <f t="shared" si="5"/>
        <v>-34220</v>
      </c>
      <c r="K31" s="167">
        <f t="shared" si="7"/>
        <v>1.6196451915821305E-2</v>
      </c>
      <c r="L31" s="81"/>
    </row>
    <row r="32" spans="1:12" x14ac:dyDescent="0.25">
      <c r="A32" s="164"/>
      <c r="B32" s="165" t="s">
        <v>130</v>
      </c>
      <c r="C32" s="166">
        <v>94458</v>
      </c>
      <c r="D32" s="166">
        <v>3603</v>
      </c>
      <c r="E32" s="166">
        <v>111088</v>
      </c>
      <c r="F32" s="166">
        <v>124442</v>
      </c>
      <c r="G32" s="166">
        <v>121368</v>
      </c>
      <c r="H32" s="166">
        <v>111309</v>
      </c>
      <c r="I32" s="167">
        <f t="shared" si="6"/>
        <v>-8.2880166106387154E-2</v>
      </c>
      <c r="J32" s="166">
        <f t="shared" si="5"/>
        <v>-10059</v>
      </c>
      <c r="K32" s="167">
        <f t="shared" si="7"/>
        <v>4.752831741327488E-3</v>
      </c>
      <c r="L32" s="81"/>
    </row>
    <row r="33" spans="1:12" x14ac:dyDescent="0.25">
      <c r="A33" s="164" t="s">
        <v>146</v>
      </c>
      <c r="B33" s="165" t="s">
        <v>133</v>
      </c>
      <c r="C33" s="166">
        <v>103029</v>
      </c>
      <c r="D33" s="166">
        <v>3691</v>
      </c>
      <c r="E33" s="166">
        <v>66812</v>
      </c>
      <c r="F33" s="166">
        <v>107784</v>
      </c>
      <c r="G33" s="166">
        <v>101656</v>
      </c>
      <c r="H33" s="166">
        <v>87090</v>
      </c>
      <c r="I33" s="167">
        <f t="shared" si="6"/>
        <v>-0.1432871645549697</v>
      </c>
      <c r="J33" s="166">
        <f t="shared" si="5"/>
        <v>-14566</v>
      </c>
      <c r="K33" s="167">
        <f t="shared" si="7"/>
        <v>3.7186940530613958E-3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616287</v>
      </c>
      <c r="D34" s="171">
        <f t="shared" ref="D34:H34" si="9">D26-SUM(D27:D33)</f>
        <v>600508</v>
      </c>
      <c r="E34" s="171">
        <f t="shared" si="9"/>
        <v>1602246</v>
      </c>
      <c r="F34" s="171">
        <f t="shared" si="9"/>
        <v>1829653</v>
      </c>
      <c r="G34" s="171">
        <f t="shared" si="9"/>
        <v>1956810</v>
      </c>
      <c r="H34" s="171">
        <f t="shared" si="9"/>
        <v>1924781</v>
      </c>
      <c r="I34" s="172">
        <f t="shared" si="6"/>
        <v>-1.6367966230753095E-2</v>
      </c>
      <c r="J34" s="171">
        <f>H34-G34</f>
        <v>-32029</v>
      </c>
      <c r="K34" s="172">
        <f t="shared" si="7"/>
        <v>8.2187066920950361E-2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2299038</v>
      </c>
      <c r="D36" s="178">
        <v>1076408</v>
      </c>
      <c r="E36" s="178">
        <v>5738436</v>
      </c>
      <c r="F36" s="178">
        <v>6396470</v>
      </c>
      <c r="G36" s="178">
        <v>6684568</v>
      </c>
      <c r="H36" s="178">
        <v>6661737</v>
      </c>
      <c r="I36" s="179">
        <f>IFERROR(H36/G36-1,"-")</f>
        <v>-3.4154787564432132E-3</v>
      </c>
      <c r="J36" s="178">
        <f>H36-G36</f>
        <v>-22831</v>
      </c>
      <c r="K36" s="179">
        <f>H36/H$8</f>
        <v>0.28445242582339036</v>
      </c>
      <c r="L36" s="81"/>
    </row>
    <row r="37" spans="1:12" x14ac:dyDescent="0.25">
      <c r="A37" s="164" t="s">
        <v>98</v>
      </c>
      <c r="B37" s="161" t="s">
        <v>99</v>
      </c>
      <c r="C37" s="162">
        <v>143836</v>
      </c>
      <c r="D37" s="162">
        <v>211407</v>
      </c>
      <c r="E37" s="162">
        <v>361902</v>
      </c>
      <c r="F37" s="162">
        <v>395784</v>
      </c>
      <c r="G37" s="162">
        <v>387779</v>
      </c>
      <c r="H37" s="162">
        <v>390628</v>
      </c>
      <c r="I37" s="163">
        <f>IFERROR(H37/G37-1,"-")</f>
        <v>7.3469682473781273E-3</v>
      </c>
      <c r="J37" s="162">
        <f t="shared" ref="J37:J47" si="10">H37-G37</f>
        <v>2849</v>
      </c>
      <c r="K37" s="163">
        <f>H37/H$8</f>
        <v>1.6679596056484867E-2</v>
      </c>
      <c r="L37" s="81"/>
    </row>
    <row r="38" spans="1:12" x14ac:dyDescent="0.25">
      <c r="A38" s="164" t="s">
        <v>105</v>
      </c>
      <c r="B38" s="165" t="s">
        <v>105</v>
      </c>
      <c r="C38" s="166">
        <v>53363</v>
      </c>
      <c r="D38" s="166">
        <v>95895</v>
      </c>
      <c r="E38" s="166">
        <v>121205</v>
      </c>
      <c r="F38" s="166">
        <v>140584</v>
      </c>
      <c r="G38" s="166">
        <v>176080</v>
      </c>
      <c r="H38" s="166">
        <v>150542</v>
      </c>
      <c r="I38" s="167">
        <f>IFERROR(H38/G38-1,"-")</f>
        <v>-0.14503634711494773</v>
      </c>
      <c r="J38" s="166">
        <f t="shared" si="10"/>
        <v>-25538</v>
      </c>
      <c r="K38" s="167">
        <f>H38/H$8</f>
        <v>6.4280587913189647E-3</v>
      </c>
      <c r="L38" s="81"/>
    </row>
    <row r="39" spans="1:12" x14ac:dyDescent="0.25">
      <c r="A39" s="164" t="s">
        <v>102</v>
      </c>
      <c r="B39" s="165" t="s">
        <v>102</v>
      </c>
      <c r="C39" s="166">
        <v>90473</v>
      </c>
      <c r="D39" s="166">
        <v>115512</v>
      </c>
      <c r="E39" s="166">
        <v>240697</v>
      </c>
      <c r="F39" s="166">
        <v>255200</v>
      </c>
      <c r="G39" s="166">
        <v>211699</v>
      </c>
      <c r="H39" s="166">
        <v>240086</v>
      </c>
      <c r="I39" s="167">
        <f>IFERROR(H39/G39-1,"-")</f>
        <v>0.13409132778142552</v>
      </c>
      <c r="J39" s="166">
        <f t="shared" si="10"/>
        <v>28387</v>
      </c>
      <c r="K39" s="167">
        <f>H39/H$8</f>
        <v>1.0251537265165901E-2</v>
      </c>
      <c r="L39" s="81"/>
    </row>
    <row r="40" spans="1:12" x14ac:dyDescent="0.25">
      <c r="A40" s="164"/>
      <c r="B40" s="161" t="s">
        <v>109</v>
      </c>
      <c r="C40" s="162">
        <v>2155202</v>
      </c>
      <c r="D40" s="162">
        <v>865001</v>
      </c>
      <c r="E40" s="162">
        <v>5376534</v>
      </c>
      <c r="F40" s="162">
        <v>6000686</v>
      </c>
      <c r="G40" s="162">
        <v>6296789</v>
      </c>
      <c r="H40" s="162">
        <v>6271109</v>
      </c>
      <c r="I40" s="163">
        <f>IFERROR(H40/G40-1,"-")</f>
        <v>-4.0782690987422043E-3</v>
      </c>
      <c r="J40" s="162">
        <f t="shared" si="10"/>
        <v>-25680</v>
      </c>
      <c r="K40" s="163">
        <f>H40/H$8</f>
        <v>0.26777282976690547</v>
      </c>
      <c r="L40" s="81"/>
    </row>
    <row r="41" spans="1:12" s="57" customFormat="1" x14ac:dyDescent="0.25">
      <c r="A41" s="164"/>
      <c r="B41" s="165" t="s">
        <v>112</v>
      </c>
      <c r="C41" s="166">
        <v>942319</v>
      </c>
      <c r="D41" s="166">
        <v>167164</v>
      </c>
      <c r="E41" s="166">
        <v>2744556</v>
      </c>
      <c r="F41" s="166">
        <v>3039995</v>
      </c>
      <c r="G41" s="166">
        <v>3263290</v>
      </c>
      <c r="H41" s="166">
        <v>3249644</v>
      </c>
      <c r="I41" s="167">
        <f t="shared" ref="I41:I48" si="11">IFERROR(H41/G41-1,"-")</f>
        <v>-4.1816694195122572E-3</v>
      </c>
      <c r="J41" s="166">
        <f t="shared" si="10"/>
        <v>-13646</v>
      </c>
      <c r="K41" s="167">
        <f t="shared" ref="K41:K48" si="12">H41/H$8</f>
        <v>0.13875797241206392</v>
      </c>
      <c r="L41" s="168"/>
    </row>
    <row r="42" spans="1:12" s="57" customFormat="1" x14ac:dyDescent="0.25">
      <c r="A42" s="164"/>
      <c r="B42" s="165" t="s">
        <v>115</v>
      </c>
      <c r="C42" s="166">
        <v>115304</v>
      </c>
      <c r="D42" s="166">
        <v>53414</v>
      </c>
      <c r="E42" s="166">
        <v>194866</v>
      </c>
      <c r="F42" s="166">
        <v>226552</v>
      </c>
      <c r="G42" s="166">
        <v>222015</v>
      </c>
      <c r="H42" s="166">
        <v>229695</v>
      </c>
      <c r="I42" s="167">
        <f t="shared" si="11"/>
        <v>3.4592257279913552E-2</v>
      </c>
      <c r="J42" s="166">
        <f t="shared" si="10"/>
        <v>7680</v>
      </c>
      <c r="K42" s="167">
        <f t="shared" si="12"/>
        <v>9.8078474051893141E-3</v>
      </c>
      <c r="L42" s="168"/>
    </row>
    <row r="43" spans="1:12" x14ac:dyDescent="0.25">
      <c r="A43" s="164"/>
      <c r="B43" s="165" t="s">
        <v>118</v>
      </c>
      <c r="C43" s="166">
        <v>51200</v>
      </c>
      <c r="D43" s="166">
        <v>72809</v>
      </c>
      <c r="E43" s="166">
        <v>129327</v>
      </c>
      <c r="F43" s="166">
        <v>164627</v>
      </c>
      <c r="G43" s="166">
        <v>167650</v>
      </c>
      <c r="H43" s="166">
        <v>170241</v>
      </c>
      <c r="I43" s="167">
        <f t="shared" si="11"/>
        <v>1.5454816582165298E-2</v>
      </c>
      <c r="J43" s="166">
        <f t="shared" si="10"/>
        <v>2591</v>
      </c>
      <c r="K43" s="167">
        <f t="shared" si="12"/>
        <v>7.269195019947469E-3</v>
      </c>
      <c r="L43" s="81"/>
    </row>
    <row r="44" spans="1:12" x14ac:dyDescent="0.25">
      <c r="A44" s="164"/>
      <c r="B44" s="165" t="s">
        <v>125</v>
      </c>
      <c r="C44" s="166">
        <v>102146</v>
      </c>
      <c r="D44" s="166">
        <v>78893</v>
      </c>
      <c r="E44" s="166">
        <v>325913</v>
      </c>
      <c r="F44" s="166">
        <v>332845</v>
      </c>
      <c r="G44" s="166">
        <v>330625</v>
      </c>
      <c r="H44" s="166">
        <v>306333</v>
      </c>
      <c r="I44" s="167">
        <f t="shared" si="11"/>
        <v>-7.3472967863894123E-2</v>
      </c>
      <c r="J44" s="166">
        <f t="shared" si="10"/>
        <v>-24292</v>
      </c>
      <c r="K44" s="167">
        <f t="shared" si="12"/>
        <v>1.3080246932557774E-2</v>
      </c>
      <c r="L44" s="81"/>
    </row>
    <row r="45" spans="1:12" x14ac:dyDescent="0.25">
      <c r="A45" s="164"/>
      <c r="B45" s="165" t="s">
        <v>121</v>
      </c>
      <c r="C45" s="166">
        <v>92072</v>
      </c>
      <c r="D45" s="166">
        <v>53507</v>
      </c>
      <c r="E45" s="166">
        <v>196352</v>
      </c>
      <c r="F45" s="166">
        <v>236105</v>
      </c>
      <c r="G45" s="166">
        <v>242327</v>
      </c>
      <c r="H45" s="166">
        <v>212804</v>
      </c>
      <c r="I45" s="167">
        <f t="shared" si="11"/>
        <v>-0.12183124455797334</v>
      </c>
      <c r="J45" s="166">
        <f t="shared" si="10"/>
        <v>-29523</v>
      </c>
      <c r="K45" s="167">
        <f t="shared" si="12"/>
        <v>9.0866111983887617E-3</v>
      </c>
      <c r="L45" s="81"/>
    </row>
    <row r="46" spans="1:12" x14ac:dyDescent="0.25">
      <c r="A46" s="164"/>
      <c r="B46" s="165" t="s">
        <v>130</v>
      </c>
      <c r="C46" s="166">
        <v>85840</v>
      </c>
      <c r="D46" s="166">
        <v>12966</v>
      </c>
      <c r="E46" s="166">
        <v>117803</v>
      </c>
      <c r="F46" s="166">
        <v>126088</v>
      </c>
      <c r="G46" s="166">
        <v>121379</v>
      </c>
      <c r="H46" s="166">
        <v>127954</v>
      </c>
      <c r="I46" s="167">
        <f t="shared" si="11"/>
        <v>5.4169172591634451E-2</v>
      </c>
      <c r="J46" s="166">
        <f t="shared" si="10"/>
        <v>6575</v>
      </c>
      <c r="K46" s="167">
        <f t="shared" si="12"/>
        <v>5.4635638863867022E-3</v>
      </c>
      <c r="L46" s="81"/>
    </row>
    <row r="47" spans="1:12" x14ac:dyDescent="0.25">
      <c r="A47" s="164" t="s">
        <v>146</v>
      </c>
      <c r="B47" s="165" t="s">
        <v>133</v>
      </c>
      <c r="C47" s="166">
        <v>138918</v>
      </c>
      <c r="D47" s="166">
        <v>15247</v>
      </c>
      <c r="E47" s="166">
        <v>100764</v>
      </c>
      <c r="F47" s="166">
        <v>128912</v>
      </c>
      <c r="G47" s="166">
        <v>137593</v>
      </c>
      <c r="H47" s="166">
        <v>118574</v>
      </c>
      <c r="I47" s="167">
        <f t="shared" si="11"/>
        <v>-0.13822650861599062</v>
      </c>
      <c r="J47" s="166">
        <f t="shared" si="10"/>
        <v>-19019</v>
      </c>
      <c r="K47" s="167">
        <f t="shared" si="12"/>
        <v>5.0630431582007343E-3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627403</v>
      </c>
      <c r="D48" s="171">
        <f t="shared" ref="D48:H48" si="14">D40-SUM(D41:D47)</f>
        <v>411001</v>
      </c>
      <c r="E48" s="171">
        <f t="shared" si="14"/>
        <v>1566953</v>
      </c>
      <c r="F48" s="171">
        <f t="shared" si="14"/>
        <v>1745562</v>
      </c>
      <c r="G48" s="171">
        <f t="shared" si="14"/>
        <v>1811910</v>
      </c>
      <c r="H48" s="171">
        <f t="shared" si="14"/>
        <v>1855864</v>
      </c>
      <c r="I48" s="172">
        <f t="shared" si="11"/>
        <v>2.425837927932406E-2</v>
      </c>
      <c r="J48" s="171">
        <f>H48-G48</f>
        <v>43954</v>
      </c>
      <c r="K48" s="172">
        <f t="shared" si="12"/>
        <v>7.9244349754170801E-2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57370</v>
      </c>
      <c r="D50" s="178">
        <v>40837</v>
      </c>
      <c r="E50" s="178">
        <v>105500</v>
      </c>
      <c r="F50" s="178">
        <v>110466</v>
      </c>
      <c r="G50" s="178">
        <v>124605</v>
      </c>
      <c r="H50" s="178">
        <v>127839</v>
      </c>
      <c r="I50" s="179">
        <f>IFERROR(H50/G50-1,"-")</f>
        <v>2.595401468640901E-2</v>
      </c>
      <c r="J50" s="178">
        <f>H50-G50</f>
        <v>3234</v>
      </c>
      <c r="K50" s="179">
        <f>H50/H$8</f>
        <v>5.4586534510198161E-3</v>
      </c>
      <c r="L50" s="81"/>
    </row>
    <row r="51" spans="1:12" x14ac:dyDescent="0.25">
      <c r="A51" s="164" t="s">
        <v>98</v>
      </c>
      <c r="B51" s="161" t="s">
        <v>99</v>
      </c>
      <c r="C51" s="162">
        <v>5397</v>
      </c>
      <c r="D51" s="162">
        <v>11260</v>
      </c>
      <c r="E51" s="162">
        <v>11402</v>
      </c>
      <c r="F51" s="162">
        <v>28280</v>
      </c>
      <c r="G51" s="162">
        <v>18117</v>
      </c>
      <c r="H51" s="162">
        <v>17992</v>
      </c>
      <c r="I51" s="163">
        <f>IFERROR(H51/G51-1,"-")</f>
        <v>-6.8995970635314929E-3</v>
      </c>
      <c r="J51" s="162">
        <f t="shared" ref="J51:J61" si="15">H51-G51</f>
        <v>-125</v>
      </c>
      <c r="K51" s="163">
        <f>H51/H$8</f>
        <v>7.6824828800873396E-4</v>
      </c>
      <c r="L51" s="81"/>
    </row>
    <row r="52" spans="1:12" x14ac:dyDescent="0.25">
      <c r="A52" s="164" t="s">
        <v>105</v>
      </c>
      <c r="B52" s="165" t="s">
        <v>105</v>
      </c>
      <c r="C52" s="166">
        <v>3808</v>
      </c>
      <c r="D52" s="166">
        <v>5066</v>
      </c>
      <c r="E52" s="166">
        <v>3614</v>
      </c>
      <c r="F52" s="166">
        <v>18763</v>
      </c>
      <c r="G52" s="166">
        <v>9815</v>
      </c>
      <c r="H52" s="166">
        <v>9600</v>
      </c>
      <c r="I52" s="167">
        <f>IFERROR(H52/G52-1,"-")</f>
        <v>-2.1905247070809986E-2</v>
      </c>
      <c r="J52" s="166">
        <f t="shared" si="15"/>
        <v>-215</v>
      </c>
      <c r="K52" s="167">
        <f>H52/H$8</f>
        <v>4.0991460454000919E-4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6194</v>
      </c>
      <c r="E53" s="166">
        <v>7788</v>
      </c>
      <c r="F53" s="166">
        <v>9517</v>
      </c>
      <c r="G53" s="166">
        <v>8302</v>
      </c>
      <c r="H53" s="166">
        <v>8392</v>
      </c>
      <c r="I53" s="167">
        <f>IFERROR(H53/G53-1,"-")</f>
        <v>1.0840761262346454E-2</v>
      </c>
      <c r="J53" s="166">
        <f t="shared" si="15"/>
        <v>90</v>
      </c>
      <c r="K53" s="167">
        <f>H53/H$8</f>
        <v>3.5833368346872472E-4</v>
      </c>
      <c r="L53" s="81"/>
    </row>
    <row r="54" spans="1:12" x14ac:dyDescent="0.25">
      <c r="A54" s="164"/>
      <c r="B54" s="161" t="s">
        <v>109</v>
      </c>
      <c r="C54" s="162">
        <v>51973</v>
      </c>
      <c r="D54" s="162">
        <v>29577</v>
      </c>
      <c r="E54" s="162">
        <v>94098</v>
      </c>
      <c r="F54" s="162">
        <v>82186</v>
      </c>
      <c r="G54" s="162">
        <v>106488</v>
      </c>
      <c r="H54" s="162">
        <v>109847</v>
      </c>
      <c r="I54" s="163">
        <f>IFERROR(H54/G54-1,"-")</f>
        <v>3.1543460295995862E-2</v>
      </c>
      <c r="J54" s="162">
        <f t="shared" si="15"/>
        <v>3359</v>
      </c>
      <c r="K54" s="163">
        <f>H54/H$8</f>
        <v>4.690405163011082E-3</v>
      </c>
      <c r="L54" s="81"/>
    </row>
    <row r="55" spans="1:12" s="57" customFormat="1" x14ac:dyDescent="0.25">
      <c r="A55" s="164"/>
      <c r="B55" s="165" t="s">
        <v>112</v>
      </c>
      <c r="C55" s="166">
        <v>18989</v>
      </c>
      <c r="D55" s="166">
        <v>2438</v>
      </c>
      <c r="E55" s="166">
        <v>43618</v>
      </c>
      <c r="F55" s="166">
        <v>34222</v>
      </c>
      <c r="G55" s="166">
        <v>44959</v>
      </c>
      <c r="H55" s="166">
        <v>45564</v>
      </c>
      <c r="I55" s="167">
        <f t="shared" ref="I55:I62" si="16">IFERROR(H55/G55-1,"-")</f>
        <v>1.345670499788687E-2</v>
      </c>
      <c r="J55" s="166">
        <f t="shared" si="15"/>
        <v>605</v>
      </c>
      <c r="K55" s="167">
        <f t="shared" ref="K55:K62" si="17">H55/H$8</f>
        <v>1.9455571917980188E-3</v>
      </c>
      <c r="L55" s="168"/>
    </row>
    <row r="56" spans="1:12" s="57" customFormat="1" x14ac:dyDescent="0.25">
      <c r="A56" s="164"/>
      <c r="B56" s="165" t="s">
        <v>115</v>
      </c>
      <c r="C56" s="166">
        <v>14888</v>
      </c>
      <c r="D56" s="166">
        <v>11607</v>
      </c>
      <c r="E56" s="166">
        <v>21857</v>
      </c>
      <c r="F56" s="166">
        <v>17102</v>
      </c>
      <c r="G56" s="166">
        <v>24713</v>
      </c>
      <c r="H56" s="166">
        <v>24406</v>
      </c>
      <c r="I56" s="167">
        <f t="shared" si="16"/>
        <v>-1.2422611580949261E-2</v>
      </c>
      <c r="J56" s="166">
        <f t="shared" si="15"/>
        <v>-307</v>
      </c>
      <c r="K56" s="167">
        <f t="shared" si="17"/>
        <v>1.0421224831670276E-3</v>
      </c>
      <c r="L56" s="168"/>
    </row>
    <row r="57" spans="1:12" x14ac:dyDescent="0.25">
      <c r="A57" s="164"/>
      <c r="B57" s="165" t="s">
        <v>118</v>
      </c>
      <c r="C57" s="166">
        <v>1347</v>
      </c>
      <c r="D57" s="166">
        <v>2373</v>
      </c>
      <c r="E57" s="166">
        <v>3848</v>
      </c>
      <c r="F57" s="166">
        <v>4458</v>
      </c>
      <c r="G57" s="166">
        <v>3942</v>
      </c>
      <c r="H57" s="166">
        <v>4353</v>
      </c>
      <c r="I57" s="167">
        <f t="shared" si="16"/>
        <v>0.10426179604261798</v>
      </c>
      <c r="J57" s="166">
        <f t="shared" si="15"/>
        <v>411</v>
      </c>
      <c r="K57" s="167">
        <f t="shared" si="17"/>
        <v>1.8587065349611042E-4</v>
      </c>
      <c r="L57" s="81"/>
    </row>
    <row r="58" spans="1:12" x14ac:dyDescent="0.25">
      <c r="A58" s="164"/>
      <c r="B58" s="165" t="s">
        <v>125</v>
      </c>
      <c r="C58" s="166">
        <v>911</v>
      </c>
      <c r="D58" s="166">
        <v>1074</v>
      </c>
      <c r="E58" s="166">
        <v>2081</v>
      </c>
      <c r="F58" s="166">
        <v>1273</v>
      </c>
      <c r="G58" s="166">
        <v>3049</v>
      </c>
      <c r="H58" s="166">
        <v>3179</v>
      </c>
      <c r="I58" s="167">
        <f t="shared" si="16"/>
        <v>4.2636930141029872E-2</v>
      </c>
      <c r="J58" s="166">
        <f t="shared" si="15"/>
        <v>130</v>
      </c>
      <c r="K58" s="167">
        <f t="shared" si="17"/>
        <v>1.3574151331590512E-4</v>
      </c>
      <c r="L58" s="81"/>
    </row>
    <row r="59" spans="1:12" x14ac:dyDescent="0.25">
      <c r="A59" s="164"/>
      <c r="B59" s="165" t="s">
        <v>121</v>
      </c>
      <c r="C59" s="166">
        <v>793</v>
      </c>
      <c r="D59" s="166">
        <v>634</v>
      </c>
      <c r="E59" s="166">
        <v>1710</v>
      </c>
      <c r="F59" s="166">
        <v>1837</v>
      </c>
      <c r="G59" s="166">
        <v>1761</v>
      </c>
      <c r="H59" s="166">
        <v>1952</v>
      </c>
      <c r="I59" s="167">
        <f t="shared" si="16"/>
        <v>0.10846110164679157</v>
      </c>
      <c r="J59" s="166">
        <f t="shared" si="15"/>
        <v>191</v>
      </c>
      <c r="K59" s="167">
        <f t="shared" si="17"/>
        <v>8.3349302923135202E-5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224</v>
      </c>
      <c r="E60" s="166">
        <v>285</v>
      </c>
      <c r="F60" s="166">
        <v>555</v>
      </c>
      <c r="G60" s="166">
        <v>440</v>
      </c>
      <c r="H60" s="166">
        <v>648</v>
      </c>
      <c r="I60" s="167">
        <f t="shared" si="16"/>
        <v>0.47272727272727266</v>
      </c>
      <c r="J60" s="166">
        <f t="shared" si="15"/>
        <v>208</v>
      </c>
      <c r="K60" s="167">
        <f t="shared" si="17"/>
        <v>2.7669235806450621E-5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110</v>
      </c>
      <c r="E61" s="166">
        <v>258</v>
      </c>
      <c r="F61" s="166">
        <v>458</v>
      </c>
      <c r="G61" s="166">
        <v>378</v>
      </c>
      <c r="H61" s="166">
        <v>1021</v>
      </c>
      <c r="I61" s="167">
        <f t="shared" si="16"/>
        <v>1.7010582010582009</v>
      </c>
      <c r="J61" s="166">
        <f t="shared" si="15"/>
        <v>643</v>
      </c>
      <c r="K61" s="167">
        <f t="shared" si="17"/>
        <v>4.3596126170348895E-5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12844</v>
      </c>
      <c r="D62" s="171">
        <f t="shared" ref="D62:H62" si="19">D54-SUM(D55:D61)</f>
        <v>11117</v>
      </c>
      <c r="E62" s="171">
        <f t="shared" si="19"/>
        <v>20441</v>
      </c>
      <c r="F62" s="171">
        <f t="shared" si="19"/>
        <v>22281</v>
      </c>
      <c r="G62" s="171">
        <f t="shared" si="19"/>
        <v>27246</v>
      </c>
      <c r="H62" s="171">
        <f t="shared" si="19"/>
        <v>28724</v>
      </c>
      <c r="I62" s="172">
        <f t="shared" si="16"/>
        <v>5.4246494898333664E-2</v>
      </c>
      <c r="J62" s="171">
        <f>H62-G62</f>
        <v>1478</v>
      </c>
      <c r="K62" s="172">
        <f t="shared" si="17"/>
        <v>1.2264986563340859E-3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173998</v>
      </c>
      <c r="D64" s="178">
        <v>159370</v>
      </c>
      <c r="E64" s="178">
        <v>654193</v>
      </c>
      <c r="F64" s="178">
        <v>722818</v>
      </c>
      <c r="G64" s="178">
        <v>957820</v>
      </c>
      <c r="H64" s="178">
        <v>753556</v>
      </c>
      <c r="I64" s="179">
        <f>IFERROR(H64/G64-1,"-")</f>
        <v>-0.21325927627320374</v>
      </c>
      <c r="J64" s="178">
        <f>H64-G64</f>
        <v>-204264</v>
      </c>
      <c r="K64" s="179">
        <f>H64/H$8</f>
        <v>3.2176417681119916E-2</v>
      </c>
      <c r="L64" s="81"/>
    </row>
    <row r="65" spans="1:12" x14ac:dyDescent="0.25">
      <c r="A65" s="164" t="s">
        <v>98</v>
      </c>
      <c r="B65" s="161" t="s">
        <v>99</v>
      </c>
      <c r="C65" s="162">
        <v>40911</v>
      </c>
      <c r="D65" s="162">
        <v>43697</v>
      </c>
      <c r="E65" s="162">
        <v>99132</v>
      </c>
      <c r="F65" s="162">
        <v>112156</v>
      </c>
      <c r="G65" s="162">
        <v>180804</v>
      </c>
      <c r="H65" s="162">
        <v>131433</v>
      </c>
      <c r="I65" s="163">
        <f>IFERROR(H65/G65-1,"-")</f>
        <v>-0.27306364903431335</v>
      </c>
      <c r="J65" s="162">
        <f t="shared" ref="J65:J75" si="20">H65-G65</f>
        <v>-49371</v>
      </c>
      <c r="K65" s="163">
        <f>H65/H$8</f>
        <v>5.6121152310944821E-3</v>
      </c>
      <c r="L65" s="81"/>
    </row>
    <row r="66" spans="1:12" x14ac:dyDescent="0.25">
      <c r="A66" s="164" t="s">
        <v>105</v>
      </c>
      <c r="B66" s="165" t="s">
        <v>105</v>
      </c>
      <c r="C66" s="166">
        <v>13912</v>
      </c>
      <c r="D66" s="166">
        <v>36490</v>
      </c>
      <c r="E66" s="166">
        <v>69515</v>
      </c>
      <c r="F66" s="166">
        <v>60538</v>
      </c>
      <c r="G66" s="166">
        <v>88273</v>
      </c>
      <c r="H66" s="166">
        <v>29821</v>
      </c>
      <c r="I66" s="167">
        <f>IFERROR(H66/G66-1,"-")</f>
        <v>-0.66217303139125216</v>
      </c>
      <c r="J66" s="166">
        <f t="shared" si="20"/>
        <v>-58452</v>
      </c>
      <c r="K66" s="167">
        <f>H66/H$8</f>
        <v>1.2733399397903764E-3</v>
      </c>
      <c r="L66" s="81"/>
    </row>
    <row r="67" spans="1:12" x14ac:dyDescent="0.25">
      <c r="A67" s="164" t="s">
        <v>102</v>
      </c>
      <c r="B67" s="165" t="s">
        <v>102</v>
      </c>
      <c r="C67" s="166">
        <v>26999</v>
      </c>
      <c r="D67" s="166">
        <v>7207</v>
      </c>
      <c r="E67" s="166">
        <v>29617</v>
      </c>
      <c r="F67" s="166">
        <v>51618</v>
      </c>
      <c r="G67" s="166">
        <v>92531</v>
      </c>
      <c r="H67" s="166">
        <v>101612</v>
      </c>
      <c r="I67" s="167">
        <f>IFERROR(H67/G67-1,"-")</f>
        <v>9.8140082783067406E-2</v>
      </c>
      <c r="J67" s="166">
        <f t="shared" si="20"/>
        <v>9081</v>
      </c>
      <c r="K67" s="167">
        <f>H67/H$8</f>
        <v>4.3387752913041054E-3</v>
      </c>
      <c r="L67" s="81"/>
    </row>
    <row r="68" spans="1:12" x14ac:dyDescent="0.25">
      <c r="A68" s="164"/>
      <c r="B68" s="161" t="s">
        <v>109</v>
      </c>
      <c r="C68" s="162">
        <v>133087</v>
      </c>
      <c r="D68" s="162">
        <v>115673</v>
      </c>
      <c r="E68" s="162">
        <v>555061</v>
      </c>
      <c r="F68" s="162">
        <v>610662</v>
      </c>
      <c r="G68" s="162">
        <v>777016</v>
      </c>
      <c r="H68" s="162">
        <v>622123</v>
      </c>
      <c r="I68" s="163">
        <f>IFERROR(H68/G68-1,"-")</f>
        <v>-0.19934338546439201</v>
      </c>
      <c r="J68" s="162">
        <f t="shared" si="20"/>
        <v>-154893</v>
      </c>
      <c r="K68" s="163">
        <f>H68/H$8</f>
        <v>2.6564302450025432E-2</v>
      </c>
      <c r="L68" s="81"/>
    </row>
    <row r="69" spans="1:12" s="57" customFormat="1" x14ac:dyDescent="0.25">
      <c r="A69" s="164"/>
      <c r="B69" s="165" t="s">
        <v>112</v>
      </c>
      <c r="C69" s="166">
        <v>48617</v>
      </c>
      <c r="D69" s="166">
        <v>12245</v>
      </c>
      <c r="E69" s="166">
        <v>268413</v>
      </c>
      <c r="F69" s="166">
        <v>228304</v>
      </c>
      <c r="G69" s="166">
        <v>327415</v>
      </c>
      <c r="H69" s="166">
        <v>308419</v>
      </c>
      <c r="I69" s="167">
        <f t="shared" ref="I69:I76" si="21">IFERROR(H69/G69-1,"-")</f>
        <v>-5.8018111570942055E-2</v>
      </c>
      <c r="J69" s="166">
        <f t="shared" si="20"/>
        <v>-18996</v>
      </c>
      <c r="K69" s="167">
        <f t="shared" ref="K69:K76" si="22">H69/H$8</f>
        <v>1.3169317960169281E-2</v>
      </c>
      <c r="L69" s="168"/>
    </row>
    <row r="70" spans="1:12" s="57" customFormat="1" x14ac:dyDescent="0.25">
      <c r="A70" s="164"/>
      <c r="B70" s="165" t="s">
        <v>115</v>
      </c>
      <c r="C70" s="166">
        <v>19857</v>
      </c>
      <c r="D70" s="166">
        <v>19807</v>
      </c>
      <c r="E70" s="166">
        <v>40858</v>
      </c>
      <c r="F70" s="166">
        <v>51860</v>
      </c>
      <c r="G70" s="166">
        <v>48453</v>
      </c>
      <c r="H70" s="166">
        <v>48531</v>
      </c>
      <c r="I70" s="167">
        <f t="shared" si="21"/>
        <v>1.6098074422636888E-3</v>
      </c>
      <c r="J70" s="166">
        <f t="shared" si="20"/>
        <v>78</v>
      </c>
      <c r="K70" s="167">
        <f t="shared" si="22"/>
        <v>2.0722464242636652E-3</v>
      </c>
      <c r="L70" s="168"/>
    </row>
    <row r="71" spans="1:12" x14ac:dyDescent="0.25">
      <c r="A71" s="164"/>
      <c r="B71" s="165" t="s">
        <v>118</v>
      </c>
      <c r="C71" s="166">
        <v>15907</v>
      </c>
      <c r="D71" s="166">
        <v>15712</v>
      </c>
      <c r="E71" s="166">
        <v>69832</v>
      </c>
      <c r="F71" s="166">
        <v>75186</v>
      </c>
      <c r="G71" s="166">
        <v>93752</v>
      </c>
      <c r="H71" s="166">
        <v>48167</v>
      </c>
      <c r="I71" s="167">
        <f t="shared" si="21"/>
        <v>-0.48622962710128848</v>
      </c>
      <c r="J71" s="166">
        <f t="shared" si="20"/>
        <v>-45585</v>
      </c>
      <c r="K71" s="167">
        <f t="shared" si="22"/>
        <v>2.0567038288415232E-3</v>
      </c>
      <c r="L71" s="81"/>
    </row>
    <row r="72" spans="1:12" x14ac:dyDescent="0.25">
      <c r="A72" s="164"/>
      <c r="B72" s="165" t="s">
        <v>125</v>
      </c>
      <c r="C72" s="166">
        <v>1538</v>
      </c>
      <c r="D72" s="166">
        <v>4660</v>
      </c>
      <c r="E72" s="166">
        <v>16387</v>
      </c>
      <c r="F72" s="166">
        <v>17963</v>
      </c>
      <c r="G72" s="166">
        <v>31265</v>
      </c>
      <c r="H72" s="166">
        <v>24597</v>
      </c>
      <c r="I72" s="167">
        <f t="shared" si="21"/>
        <v>-0.21327362865824406</v>
      </c>
      <c r="J72" s="166">
        <f t="shared" si="20"/>
        <v>-6668</v>
      </c>
      <c r="K72" s="167">
        <f t="shared" si="22"/>
        <v>1.0502780758198549E-3</v>
      </c>
      <c r="L72" s="81"/>
    </row>
    <row r="73" spans="1:12" x14ac:dyDescent="0.25">
      <c r="A73" s="164"/>
      <c r="B73" s="165" t="s">
        <v>121</v>
      </c>
      <c r="C73" s="166">
        <v>4050</v>
      </c>
      <c r="D73" s="166">
        <v>10979</v>
      </c>
      <c r="E73" s="166">
        <v>15541</v>
      </c>
      <c r="F73" s="166">
        <v>13850</v>
      </c>
      <c r="G73" s="166">
        <v>19418</v>
      </c>
      <c r="H73" s="166">
        <v>12748</v>
      </c>
      <c r="I73" s="167">
        <f t="shared" si="21"/>
        <v>-0.34349572561540842</v>
      </c>
      <c r="J73" s="166">
        <f t="shared" si="20"/>
        <v>-6670</v>
      </c>
      <c r="K73" s="167">
        <f t="shared" si="22"/>
        <v>5.4433243527875392E-4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7782</v>
      </c>
      <c r="F74" s="166">
        <v>23149</v>
      </c>
      <c r="G74" s="166">
        <v>17330</v>
      </c>
      <c r="H74" s="166">
        <v>11595</v>
      </c>
      <c r="I74" s="167">
        <f t="shared" si="21"/>
        <v>-0.33092902481246389</v>
      </c>
      <c r="J74" s="166">
        <f t="shared" si="20"/>
        <v>-5735</v>
      </c>
      <c r="K74" s="167">
        <f t="shared" si="22"/>
        <v>4.9509998329597983E-4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2773</v>
      </c>
      <c r="F75" s="166">
        <v>6950</v>
      </c>
      <c r="G75" s="166">
        <v>11802</v>
      </c>
      <c r="H75" s="166">
        <v>15209</v>
      </c>
      <c r="I75" s="167">
        <f t="shared" si="21"/>
        <v>0.28867988476529405</v>
      </c>
      <c r="J75" s="166">
        <f t="shared" si="20"/>
        <v>3407</v>
      </c>
      <c r="K75" s="167">
        <f t="shared" si="22"/>
        <v>6.4941575213010416E-4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33129</v>
      </c>
      <c r="D76" s="171">
        <f t="shared" ref="D76:H76" si="24">D68-SUM(D69:D75)</f>
        <v>52268</v>
      </c>
      <c r="E76" s="171">
        <f t="shared" si="24"/>
        <v>133475</v>
      </c>
      <c r="F76" s="171">
        <f t="shared" si="24"/>
        <v>193400</v>
      </c>
      <c r="G76" s="171">
        <f t="shared" si="24"/>
        <v>227581</v>
      </c>
      <c r="H76" s="171">
        <f t="shared" si="24"/>
        <v>152857</v>
      </c>
      <c r="I76" s="172">
        <f t="shared" si="21"/>
        <v>-0.32834023929941425</v>
      </c>
      <c r="J76" s="171">
        <f>H76-G76</f>
        <v>-74724</v>
      </c>
      <c r="K76" s="172">
        <f t="shared" si="22"/>
        <v>6.5269079902262692E-3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1257955</v>
      </c>
      <c r="D78" s="178">
        <v>810988</v>
      </c>
      <c r="E78" s="178">
        <v>2786196</v>
      </c>
      <c r="F78" s="178">
        <v>3356298</v>
      </c>
      <c r="G78" s="178">
        <v>3819820</v>
      </c>
      <c r="H78" s="178">
        <v>3813638</v>
      </c>
      <c r="I78" s="179">
        <f>IFERROR(H78/G78-1,"-")</f>
        <v>-1.6184008670565575E-3</v>
      </c>
      <c r="J78" s="178">
        <f>H78-G78</f>
        <v>-6182</v>
      </c>
      <c r="K78" s="179">
        <f>H78/H$8</f>
        <v>0.16284019923216161</v>
      </c>
      <c r="L78" s="81"/>
    </row>
    <row r="79" spans="1:12" x14ac:dyDescent="0.25">
      <c r="A79" s="164" t="s">
        <v>98</v>
      </c>
      <c r="B79" s="161" t="s">
        <v>99</v>
      </c>
      <c r="C79" s="162">
        <v>318750</v>
      </c>
      <c r="D79" s="162">
        <v>415843</v>
      </c>
      <c r="E79" s="162">
        <v>1140059</v>
      </c>
      <c r="F79" s="162">
        <v>1199991</v>
      </c>
      <c r="G79" s="162">
        <v>1192192</v>
      </c>
      <c r="H79" s="162">
        <v>1227502</v>
      </c>
      <c r="I79" s="163">
        <f>IFERROR(H79/G79-1,"-")</f>
        <v>2.9617712583208E-2</v>
      </c>
      <c r="J79" s="162">
        <f t="shared" ref="J79:J89" si="25">H79-G79</f>
        <v>35310</v>
      </c>
      <c r="K79" s="163">
        <f>H79/H$8</f>
        <v>5.241364551063233E-2</v>
      </c>
      <c r="L79" s="81"/>
    </row>
    <row r="80" spans="1:12" x14ac:dyDescent="0.25">
      <c r="A80" s="164" t="s">
        <v>105</v>
      </c>
      <c r="B80" s="165" t="s">
        <v>105</v>
      </c>
      <c r="C80" s="166">
        <v>34032</v>
      </c>
      <c r="D80" s="166">
        <v>106083</v>
      </c>
      <c r="E80" s="166">
        <v>173457</v>
      </c>
      <c r="F80" s="166">
        <v>186447</v>
      </c>
      <c r="G80" s="166">
        <v>210234</v>
      </c>
      <c r="H80" s="166">
        <v>168344</v>
      </c>
      <c r="I80" s="167">
        <f>IFERROR(H80/G80-1,"-")</f>
        <v>-0.1992541644072795</v>
      </c>
      <c r="J80" s="166">
        <f t="shared" si="25"/>
        <v>-41890</v>
      </c>
      <c r="K80" s="167">
        <f>H80/H$8</f>
        <v>7.1881941861128449E-3</v>
      </c>
      <c r="L80" s="81"/>
    </row>
    <row r="81" spans="1:12" x14ac:dyDescent="0.25">
      <c r="A81" s="164" t="s">
        <v>102</v>
      </c>
      <c r="B81" s="165" t="s">
        <v>102</v>
      </c>
      <c r="C81" s="166">
        <v>284718</v>
      </c>
      <c r="D81" s="166">
        <v>309760</v>
      </c>
      <c r="E81" s="166">
        <v>966602</v>
      </c>
      <c r="F81" s="166">
        <v>1013544</v>
      </c>
      <c r="G81" s="166">
        <v>981958</v>
      </c>
      <c r="H81" s="166">
        <v>1059158</v>
      </c>
      <c r="I81" s="167">
        <f>IFERROR(H81/G81-1,"-")</f>
        <v>7.8618433782300157E-2</v>
      </c>
      <c r="J81" s="166">
        <f t="shared" si="25"/>
        <v>77200</v>
      </c>
      <c r="K81" s="167">
        <f>H81/H$8</f>
        <v>4.5225451324519488E-2</v>
      </c>
      <c r="L81" s="81"/>
    </row>
    <row r="82" spans="1:12" x14ac:dyDescent="0.25">
      <c r="A82" s="164"/>
      <c r="B82" s="161" t="s">
        <v>109</v>
      </c>
      <c r="C82" s="162">
        <v>939205</v>
      </c>
      <c r="D82" s="162">
        <v>395145</v>
      </c>
      <c r="E82" s="162">
        <v>1646137</v>
      </c>
      <c r="F82" s="162">
        <v>2156307</v>
      </c>
      <c r="G82" s="162">
        <v>2627628</v>
      </c>
      <c r="H82" s="162">
        <v>2586136</v>
      </c>
      <c r="I82" s="163">
        <f>IFERROR(H82/G82-1,"-")</f>
        <v>-1.579066747652258E-2</v>
      </c>
      <c r="J82" s="162">
        <f t="shared" si="25"/>
        <v>-41492</v>
      </c>
      <c r="K82" s="163">
        <f>H82/H$8</f>
        <v>0.11042655372152929</v>
      </c>
      <c r="L82" s="81"/>
    </row>
    <row r="83" spans="1:12" s="57" customFormat="1" x14ac:dyDescent="0.25">
      <c r="A83" s="164"/>
      <c r="B83" s="165" t="s">
        <v>112</v>
      </c>
      <c r="C83" s="166">
        <v>136256</v>
      </c>
      <c r="D83" s="166">
        <v>26825</v>
      </c>
      <c r="E83" s="166">
        <v>315869</v>
      </c>
      <c r="F83" s="166">
        <v>406507</v>
      </c>
      <c r="G83" s="166">
        <v>507124</v>
      </c>
      <c r="H83" s="166">
        <v>499766</v>
      </c>
      <c r="I83" s="167">
        <f t="shared" ref="I83:I90" si="26">IFERROR(H83/G83-1,"-")</f>
        <v>-1.4509271894053488E-2</v>
      </c>
      <c r="J83" s="166">
        <f t="shared" si="25"/>
        <v>-7358</v>
      </c>
      <c r="K83" s="167">
        <f t="shared" ref="K83:K90" si="27">H83/H$8</f>
        <v>2.1339727317973151E-2</v>
      </c>
      <c r="L83" s="168"/>
    </row>
    <row r="84" spans="1:12" s="57" customFormat="1" x14ac:dyDescent="0.25">
      <c r="A84" s="164"/>
      <c r="B84" s="165" t="s">
        <v>115</v>
      </c>
      <c r="C84" s="166">
        <v>402338</v>
      </c>
      <c r="D84" s="166">
        <v>124662</v>
      </c>
      <c r="E84" s="166">
        <v>607388</v>
      </c>
      <c r="F84" s="166">
        <v>745567</v>
      </c>
      <c r="G84" s="166">
        <v>879608</v>
      </c>
      <c r="H84" s="166">
        <v>831851</v>
      </c>
      <c r="I84" s="167">
        <f t="shared" si="26"/>
        <v>-5.4293503469727389E-2</v>
      </c>
      <c r="J84" s="166">
        <f t="shared" si="25"/>
        <v>-47757</v>
      </c>
      <c r="K84" s="167">
        <f t="shared" si="27"/>
        <v>3.5519570177209497E-2</v>
      </c>
      <c r="L84" s="168"/>
    </row>
    <row r="85" spans="1:12" x14ac:dyDescent="0.25">
      <c r="A85" s="164"/>
      <c r="B85" s="165" t="s">
        <v>118</v>
      </c>
      <c r="C85" s="166">
        <v>39889</v>
      </c>
      <c r="D85" s="166">
        <v>52236</v>
      </c>
      <c r="E85" s="166">
        <v>117554</v>
      </c>
      <c r="F85" s="166">
        <v>174065</v>
      </c>
      <c r="G85" s="166">
        <v>264968</v>
      </c>
      <c r="H85" s="166">
        <v>266341</v>
      </c>
      <c r="I85" s="167">
        <f t="shared" si="26"/>
        <v>5.1817577971680073E-3</v>
      </c>
      <c r="J85" s="166">
        <f t="shared" si="25"/>
        <v>1373</v>
      </c>
      <c r="K85" s="167">
        <f t="shared" si="27"/>
        <v>1.1372611009144853E-2</v>
      </c>
      <c r="L85" s="81"/>
    </row>
    <row r="86" spans="1:12" x14ac:dyDescent="0.25">
      <c r="A86" s="164"/>
      <c r="B86" s="165" t="s">
        <v>125</v>
      </c>
      <c r="C86" s="166">
        <v>12366</v>
      </c>
      <c r="D86" s="166">
        <v>11871</v>
      </c>
      <c r="E86" s="166">
        <v>48078</v>
      </c>
      <c r="F86" s="166">
        <v>55473</v>
      </c>
      <c r="G86" s="166">
        <v>85234</v>
      </c>
      <c r="H86" s="166">
        <v>79982</v>
      </c>
      <c r="I86" s="167">
        <f t="shared" si="26"/>
        <v>-6.1618602904944031E-2</v>
      </c>
      <c r="J86" s="166">
        <f t="shared" si="25"/>
        <v>-5252</v>
      </c>
      <c r="K86" s="167">
        <f t="shared" si="27"/>
        <v>3.4151864479498974E-3</v>
      </c>
      <c r="L86" s="81"/>
    </row>
    <row r="87" spans="1:12" x14ac:dyDescent="0.25">
      <c r="A87" s="164"/>
      <c r="B87" s="165" t="s">
        <v>121</v>
      </c>
      <c r="C87" s="166">
        <v>8893</v>
      </c>
      <c r="D87" s="166">
        <v>12493</v>
      </c>
      <c r="E87" s="166">
        <v>21476</v>
      </c>
      <c r="F87" s="166">
        <v>29279</v>
      </c>
      <c r="G87" s="166">
        <v>38413</v>
      </c>
      <c r="H87" s="166">
        <v>38574</v>
      </c>
      <c r="I87" s="167">
        <f t="shared" si="26"/>
        <v>4.1912894072320128E-3</v>
      </c>
      <c r="J87" s="166">
        <f t="shared" si="25"/>
        <v>161</v>
      </c>
      <c r="K87" s="167">
        <f t="shared" si="27"/>
        <v>1.6470881203673245E-3</v>
      </c>
      <c r="L87" s="81"/>
    </row>
    <row r="88" spans="1:12" x14ac:dyDescent="0.25">
      <c r="A88" s="164"/>
      <c r="B88" s="165" t="s">
        <v>130</v>
      </c>
      <c r="C88" s="166">
        <v>30196</v>
      </c>
      <c r="D88" s="166">
        <v>2702</v>
      </c>
      <c r="E88" s="166">
        <v>33899</v>
      </c>
      <c r="F88" s="166">
        <v>49629</v>
      </c>
      <c r="G88" s="166">
        <v>45008</v>
      </c>
      <c r="H88" s="166">
        <v>48217</v>
      </c>
      <c r="I88" s="167">
        <f t="shared" si="26"/>
        <v>7.1298435833629492E-2</v>
      </c>
      <c r="J88" s="166">
        <f t="shared" si="25"/>
        <v>3209</v>
      </c>
      <c r="K88" s="167">
        <f t="shared" si="27"/>
        <v>2.058838800740169E-3</v>
      </c>
      <c r="L88" s="81"/>
    </row>
    <row r="89" spans="1:12" x14ac:dyDescent="0.25">
      <c r="A89" s="164" t="s">
        <v>146</v>
      </c>
      <c r="B89" s="165" t="s">
        <v>133</v>
      </c>
      <c r="C89" s="166">
        <v>48705</v>
      </c>
      <c r="D89" s="166">
        <v>3908</v>
      </c>
      <c r="E89" s="166">
        <v>28844</v>
      </c>
      <c r="F89" s="166">
        <v>48881</v>
      </c>
      <c r="G89" s="166">
        <v>51662</v>
      </c>
      <c r="H89" s="166">
        <v>40371</v>
      </c>
      <c r="I89" s="167">
        <f t="shared" si="26"/>
        <v>-0.21855522434284391</v>
      </c>
      <c r="J89" s="166">
        <f t="shared" si="25"/>
        <v>-11291</v>
      </c>
      <c r="K89" s="167">
        <f t="shared" si="27"/>
        <v>1.7238190104046575E-3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260562</v>
      </c>
      <c r="D90" s="171">
        <f t="shared" ref="D90:H90" si="29">D82-SUM(D83:D89)</f>
        <v>160448</v>
      </c>
      <c r="E90" s="171">
        <f t="shared" si="29"/>
        <v>473029</v>
      </c>
      <c r="F90" s="171">
        <f t="shared" si="29"/>
        <v>646906</v>
      </c>
      <c r="G90" s="171">
        <f t="shared" si="29"/>
        <v>755611</v>
      </c>
      <c r="H90" s="171">
        <f t="shared" si="29"/>
        <v>781034</v>
      </c>
      <c r="I90" s="172">
        <f t="shared" si="26"/>
        <v>3.3645619240588065E-2</v>
      </c>
      <c r="J90" s="171">
        <f>H90-G90</f>
        <v>25423</v>
      </c>
      <c r="K90" s="172">
        <f t="shared" si="27"/>
        <v>3.3349712837739742E-2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40600</v>
      </c>
      <c r="D92" s="178">
        <v>40297</v>
      </c>
      <c r="E92" s="178">
        <v>90028</v>
      </c>
      <c r="F92" s="178">
        <v>101541</v>
      </c>
      <c r="G92" s="178">
        <v>100477</v>
      </c>
      <c r="H92" s="178">
        <v>100264</v>
      </c>
      <c r="I92" s="179">
        <f>IFERROR(H92/G92-1,"-")</f>
        <v>-2.1198881336027542E-3</v>
      </c>
      <c r="J92" s="178">
        <f>H92-G92</f>
        <v>-213</v>
      </c>
      <c r="K92" s="179">
        <f>H92/H$8</f>
        <v>4.2812164489166131E-3</v>
      </c>
      <c r="L92" s="81"/>
    </row>
    <row r="93" spans="1:12" x14ac:dyDescent="0.25">
      <c r="A93" s="164" t="s">
        <v>98</v>
      </c>
      <c r="B93" s="161" t="s">
        <v>99</v>
      </c>
      <c r="C93" s="162">
        <v>18397</v>
      </c>
      <c r="D93" s="162">
        <v>20855</v>
      </c>
      <c r="E93" s="162">
        <v>46710</v>
      </c>
      <c r="F93" s="162">
        <v>51247</v>
      </c>
      <c r="G93" s="162">
        <v>44299</v>
      </c>
      <c r="H93" s="162">
        <v>48221</v>
      </c>
      <c r="I93" s="163">
        <f>IFERROR(H93/G93-1,"-")</f>
        <v>8.8534729903609666E-2</v>
      </c>
      <c r="J93" s="162">
        <f t="shared" ref="J93:J103" si="30">H93-G93</f>
        <v>3922</v>
      </c>
      <c r="K93" s="163">
        <f>H93/H$8</f>
        <v>2.0590095984920607E-3</v>
      </c>
      <c r="L93" s="81"/>
    </row>
    <row r="94" spans="1:12" x14ac:dyDescent="0.25">
      <c r="A94" s="164" t="s">
        <v>105</v>
      </c>
      <c r="B94" s="165" t="s">
        <v>105</v>
      </c>
      <c r="C94" s="166">
        <v>8728</v>
      </c>
      <c r="D94" s="166">
        <v>9958</v>
      </c>
      <c r="E94" s="166">
        <v>19971</v>
      </c>
      <c r="F94" s="166">
        <v>14042</v>
      </c>
      <c r="G94" s="166">
        <v>11977</v>
      </c>
      <c r="H94" s="166">
        <v>17270</v>
      </c>
      <c r="I94" s="167">
        <f>IFERROR(H94/G94-1,"-")</f>
        <v>0.44193036653586049</v>
      </c>
      <c r="J94" s="166">
        <f t="shared" si="30"/>
        <v>5293</v>
      </c>
      <c r="K94" s="167">
        <f>H94/H$8</f>
        <v>7.3741929379228738E-4</v>
      </c>
      <c r="L94" s="81"/>
    </row>
    <row r="95" spans="1:12" x14ac:dyDescent="0.25">
      <c r="A95" s="164" t="s">
        <v>102</v>
      </c>
      <c r="B95" s="165" t="s">
        <v>102</v>
      </c>
      <c r="C95" s="166">
        <v>9669</v>
      </c>
      <c r="D95" s="166">
        <v>10897</v>
      </c>
      <c r="E95" s="166">
        <v>26739</v>
      </c>
      <c r="F95" s="166">
        <v>37205</v>
      </c>
      <c r="G95" s="166">
        <v>32322</v>
      </c>
      <c r="H95" s="166">
        <v>30951</v>
      </c>
      <c r="I95" s="167">
        <f>IFERROR(H95/G95-1,"-")</f>
        <v>-4.2416929645442747E-2</v>
      </c>
      <c r="J95" s="166">
        <f t="shared" si="30"/>
        <v>-1371</v>
      </c>
      <c r="K95" s="167">
        <f>H95/H$8</f>
        <v>1.3215903046997733E-3</v>
      </c>
      <c r="L95" s="81"/>
    </row>
    <row r="96" spans="1:12" x14ac:dyDescent="0.25">
      <c r="A96" s="164"/>
      <c r="B96" s="161" t="s">
        <v>109</v>
      </c>
      <c r="C96" s="162">
        <v>22203</v>
      </c>
      <c r="D96" s="162">
        <v>19442</v>
      </c>
      <c r="E96" s="162">
        <v>43318</v>
      </c>
      <c r="F96" s="162">
        <v>50294</v>
      </c>
      <c r="G96" s="162">
        <v>56178</v>
      </c>
      <c r="H96" s="162">
        <v>52043</v>
      </c>
      <c r="I96" s="163">
        <f>IFERROR(H96/G96-1,"-")</f>
        <v>-7.3605325928299381E-2</v>
      </c>
      <c r="J96" s="162">
        <f t="shared" si="30"/>
        <v>-4135</v>
      </c>
      <c r="K96" s="163">
        <f>H96/H$8</f>
        <v>2.222206850424552E-3</v>
      </c>
      <c r="L96" s="81"/>
    </row>
    <row r="97" spans="1:12" s="57" customFormat="1" x14ac:dyDescent="0.25">
      <c r="A97" s="164"/>
      <c r="B97" s="165" t="s">
        <v>112</v>
      </c>
      <c r="C97" s="166">
        <v>4507</v>
      </c>
      <c r="D97" s="166">
        <v>948</v>
      </c>
      <c r="E97" s="166">
        <v>5956</v>
      </c>
      <c r="F97" s="166">
        <v>7773</v>
      </c>
      <c r="G97" s="166">
        <v>8993</v>
      </c>
      <c r="H97" s="166">
        <v>6674</v>
      </c>
      <c r="I97" s="167">
        <f t="shared" ref="I97:I104" si="31">IFERROR(H97/G97-1,"-")</f>
        <v>-0.25786723006783052</v>
      </c>
      <c r="J97" s="166">
        <f t="shared" si="30"/>
        <v>-2319</v>
      </c>
      <c r="K97" s="167">
        <f t="shared" ref="K97:K104" si="32">H97/H$8</f>
        <v>2.8497604903125225E-4</v>
      </c>
      <c r="L97" s="168"/>
    </row>
    <row r="98" spans="1:12" s="57" customFormat="1" x14ac:dyDescent="0.25">
      <c r="A98" s="164"/>
      <c r="B98" s="165" t="s">
        <v>115</v>
      </c>
      <c r="C98" s="166">
        <v>6774</v>
      </c>
      <c r="D98" s="166">
        <v>6073</v>
      </c>
      <c r="E98" s="166">
        <v>13294</v>
      </c>
      <c r="F98" s="166">
        <v>14649</v>
      </c>
      <c r="G98" s="166">
        <v>16532</v>
      </c>
      <c r="H98" s="166">
        <v>14792</v>
      </c>
      <c r="I98" s="167">
        <f t="shared" si="31"/>
        <v>-0.10525042342124369</v>
      </c>
      <c r="J98" s="166">
        <f t="shared" si="30"/>
        <v>-1740</v>
      </c>
      <c r="K98" s="167">
        <f t="shared" si="32"/>
        <v>6.3161008649539755E-4</v>
      </c>
      <c r="L98" s="168"/>
    </row>
    <row r="99" spans="1:12" x14ac:dyDescent="0.25">
      <c r="A99" s="164"/>
      <c r="B99" s="165" t="s">
        <v>118</v>
      </c>
      <c r="C99" s="166">
        <v>3568</v>
      </c>
      <c r="D99" s="166">
        <v>4889</v>
      </c>
      <c r="E99" s="166">
        <v>5614</v>
      </c>
      <c r="F99" s="166">
        <v>6032</v>
      </c>
      <c r="G99" s="166">
        <v>7221</v>
      </c>
      <c r="H99" s="166">
        <v>6628</v>
      </c>
      <c r="I99" s="167">
        <f t="shared" si="31"/>
        <v>-8.2121589807505835E-2</v>
      </c>
      <c r="J99" s="166">
        <f t="shared" si="30"/>
        <v>-593</v>
      </c>
      <c r="K99" s="167">
        <f t="shared" si="32"/>
        <v>2.8301187488449802E-4</v>
      </c>
      <c r="L99" s="81"/>
    </row>
    <row r="100" spans="1:12" x14ac:dyDescent="0.25">
      <c r="A100" s="164"/>
      <c r="B100" s="165" t="s">
        <v>125</v>
      </c>
      <c r="C100" s="166">
        <v>858</v>
      </c>
      <c r="D100" s="166">
        <v>341</v>
      </c>
      <c r="E100" s="166">
        <v>3103</v>
      </c>
      <c r="F100" s="166">
        <v>2476</v>
      </c>
      <c r="G100" s="166">
        <v>3041</v>
      </c>
      <c r="H100" s="166">
        <v>2015</v>
      </c>
      <c r="I100" s="167">
        <f t="shared" si="31"/>
        <v>-0.33738901677079913</v>
      </c>
      <c r="J100" s="166">
        <f t="shared" si="30"/>
        <v>-1026</v>
      </c>
      <c r="K100" s="167">
        <f t="shared" si="32"/>
        <v>8.6039367515429013E-5</v>
      </c>
      <c r="L100" s="81"/>
    </row>
    <row r="101" spans="1:12" x14ac:dyDescent="0.25">
      <c r="A101" s="164"/>
      <c r="B101" s="165" t="s">
        <v>121</v>
      </c>
      <c r="C101" s="166">
        <v>414</v>
      </c>
      <c r="D101" s="166">
        <v>586</v>
      </c>
      <c r="E101" s="166">
        <v>1423</v>
      </c>
      <c r="F101" s="166">
        <v>1103</v>
      </c>
      <c r="G101" s="166">
        <v>1535</v>
      </c>
      <c r="H101" s="166">
        <v>1944</v>
      </c>
      <c r="I101" s="167">
        <f t="shared" si="31"/>
        <v>0.26644951140065154</v>
      </c>
      <c r="J101" s="166">
        <f t="shared" si="30"/>
        <v>409</v>
      </c>
      <c r="K101" s="167">
        <f t="shared" si="32"/>
        <v>8.3007707419351857E-5</v>
      </c>
      <c r="L101" s="81"/>
    </row>
    <row r="102" spans="1:12" x14ac:dyDescent="0.25">
      <c r="A102" s="164"/>
      <c r="B102" s="165" t="s">
        <v>130</v>
      </c>
      <c r="C102" s="166">
        <v>566</v>
      </c>
      <c r="D102" s="166">
        <v>40</v>
      </c>
      <c r="E102" s="166">
        <v>603</v>
      </c>
      <c r="F102" s="166">
        <v>284</v>
      </c>
      <c r="G102" s="166">
        <v>596</v>
      </c>
      <c r="H102" s="166">
        <v>357</v>
      </c>
      <c r="I102" s="167">
        <f t="shared" si="31"/>
        <v>-0.40100671140939592</v>
      </c>
      <c r="J102" s="166">
        <f t="shared" si="30"/>
        <v>-239</v>
      </c>
      <c r="K102" s="167">
        <f t="shared" si="32"/>
        <v>1.5243699356331592E-5</v>
      </c>
      <c r="L102" s="81"/>
    </row>
    <row r="103" spans="1:12" x14ac:dyDescent="0.25">
      <c r="A103" s="164" t="s">
        <v>146</v>
      </c>
      <c r="B103" s="165" t="s">
        <v>133</v>
      </c>
      <c r="C103" s="166">
        <v>213</v>
      </c>
      <c r="D103" s="166">
        <v>148</v>
      </c>
      <c r="E103" s="166">
        <v>239</v>
      </c>
      <c r="F103" s="166">
        <v>640</v>
      </c>
      <c r="G103" s="166">
        <v>847</v>
      </c>
      <c r="H103" s="166">
        <v>459</v>
      </c>
      <c r="I103" s="167">
        <f t="shared" si="31"/>
        <v>-0.45808736717827625</v>
      </c>
      <c r="J103" s="166">
        <f t="shared" si="30"/>
        <v>-388</v>
      </c>
      <c r="K103" s="167">
        <f t="shared" si="32"/>
        <v>1.959904202956919E-5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5303</v>
      </c>
      <c r="D104" s="171">
        <f t="shared" ref="D104:H104" si="34">D96-SUM(D97:D103)</f>
        <v>6417</v>
      </c>
      <c r="E104" s="171">
        <f t="shared" si="34"/>
        <v>13086</v>
      </c>
      <c r="F104" s="171">
        <f t="shared" si="34"/>
        <v>17337</v>
      </c>
      <c r="G104" s="171">
        <f t="shared" si="34"/>
        <v>17413</v>
      </c>
      <c r="H104" s="171">
        <f t="shared" si="34"/>
        <v>19174</v>
      </c>
      <c r="I104" s="172">
        <f t="shared" si="31"/>
        <v>0.10113133865502788</v>
      </c>
      <c r="J104" s="171">
        <f>H104-G104</f>
        <v>1761</v>
      </c>
      <c r="K104" s="172">
        <f t="shared" si="32"/>
        <v>8.1871902369272257E-4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299768</v>
      </c>
      <c r="D106" s="178">
        <v>366139</v>
      </c>
      <c r="E106" s="178">
        <v>853267</v>
      </c>
      <c r="F106" s="178">
        <v>938988</v>
      </c>
      <c r="G106" s="178">
        <v>995472</v>
      </c>
      <c r="H106" s="178">
        <v>982337</v>
      </c>
      <c r="I106" s="179">
        <f>IFERROR(H106/G106-1,"-")</f>
        <v>-1.3194745809023245E-2</v>
      </c>
      <c r="J106" s="178">
        <f>H106-G106</f>
        <v>-13135</v>
      </c>
      <c r="K106" s="179">
        <f>H106/H$8</f>
        <v>4.1945237800001985E-2</v>
      </c>
      <c r="L106" s="81"/>
    </row>
    <row r="107" spans="1:12" x14ac:dyDescent="0.25">
      <c r="A107" s="164" t="s">
        <v>98</v>
      </c>
      <c r="B107" s="161" t="s">
        <v>99</v>
      </c>
      <c r="C107" s="162">
        <v>73323</v>
      </c>
      <c r="D107" s="162">
        <v>126703</v>
      </c>
      <c r="E107" s="162">
        <v>123300</v>
      </c>
      <c r="F107" s="162">
        <v>147044</v>
      </c>
      <c r="G107" s="162">
        <v>148373</v>
      </c>
      <c r="H107" s="162">
        <v>154585</v>
      </c>
      <c r="I107" s="163">
        <f>IFERROR(H107/G107-1,"-")</f>
        <v>4.186745566915806E-2</v>
      </c>
      <c r="J107" s="162">
        <f t="shared" ref="J107:J117" si="35">H107-G107</f>
        <v>6212</v>
      </c>
      <c r="K107" s="163">
        <f>H107/H$8</f>
        <v>6.600692619043471E-3</v>
      </c>
      <c r="L107" s="81"/>
    </row>
    <row r="108" spans="1:12" x14ac:dyDescent="0.25">
      <c r="A108" s="164" t="s">
        <v>105</v>
      </c>
      <c r="B108" s="165" t="s">
        <v>105</v>
      </c>
      <c r="C108" s="166">
        <v>4584</v>
      </c>
      <c r="D108" s="166">
        <v>71039</v>
      </c>
      <c r="E108" s="166">
        <v>43118</v>
      </c>
      <c r="F108" s="166">
        <v>42455</v>
      </c>
      <c r="G108" s="166">
        <v>41139</v>
      </c>
      <c r="H108" s="166">
        <v>54256</v>
      </c>
      <c r="I108" s="167">
        <f>IFERROR(H108/G108-1,"-")</f>
        <v>0.31884586402197423</v>
      </c>
      <c r="J108" s="166">
        <f t="shared" si="35"/>
        <v>13117</v>
      </c>
      <c r="K108" s="167">
        <f>H108/H$8</f>
        <v>2.3167007066586189E-3</v>
      </c>
      <c r="L108" s="81"/>
    </row>
    <row r="109" spans="1:12" x14ac:dyDescent="0.25">
      <c r="A109" s="164" t="s">
        <v>102</v>
      </c>
      <c r="B109" s="165" t="s">
        <v>102</v>
      </c>
      <c r="C109" s="166">
        <v>68739</v>
      </c>
      <c r="D109" s="166">
        <v>55664</v>
      </c>
      <c r="E109" s="166">
        <v>80182</v>
      </c>
      <c r="F109" s="166">
        <v>104589</v>
      </c>
      <c r="G109" s="166">
        <v>107234</v>
      </c>
      <c r="H109" s="166">
        <v>100329</v>
      </c>
      <c r="I109" s="167">
        <f>IFERROR(H109/G109-1,"-")</f>
        <v>-6.4391890631702586E-2</v>
      </c>
      <c r="J109" s="166">
        <f t="shared" si="35"/>
        <v>-6905</v>
      </c>
      <c r="K109" s="167">
        <f>H109/H$8</f>
        <v>4.2839919123848526E-3</v>
      </c>
      <c r="L109" s="81"/>
    </row>
    <row r="110" spans="1:12" x14ac:dyDescent="0.25">
      <c r="A110" s="164"/>
      <c r="B110" s="161" t="s">
        <v>109</v>
      </c>
      <c r="C110" s="162">
        <v>226445</v>
      </c>
      <c r="D110" s="162">
        <v>239436</v>
      </c>
      <c r="E110" s="162">
        <v>729967</v>
      </c>
      <c r="F110" s="162">
        <v>791944</v>
      </c>
      <c r="G110" s="162">
        <v>847099</v>
      </c>
      <c r="H110" s="162">
        <v>827752</v>
      </c>
      <c r="I110" s="163">
        <f>IFERROR(H110/G110-1,"-")</f>
        <v>-2.2839125060943322E-2</v>
      </c>
      <c r="J110" s="162">
        <f t="shared" si="35"/>
        <v>-19347</v>
      </c>
      <c r="K110" s="163">
        <f>H110/H$8</f>
        <v>3.534454518095851E-2</v>
      </c>
      <c r="L110" s="81"/>
    </row>
    <row r="111" spans="1:12" s="57" customFormat="1" x14ac:dyDescent="0.25">
      <c r="A111" s="164"/>
      <c r="B111" s="165" t="s">
        <v>112</v>
      </c>
      <c r="C111" s="166">
        <v>123253</v>
      </c>
      <c r="D111" s="166">
        <v>67578</v>
      </c>
      <c r="E111" s="166">
        <v>442180</v>
      </c>
      <c r="F111" s="166">
        <v>487297</v>
      </c>
      <c r="G111" s="166">
        <v>520074</v>
      </c>
      <c r="H111" s="166">
        <v>484977</v>
      </c>
      <c r="I111" s="167">
        <f t="shared" ref="I111:I118" si="36">IFERROR(H111/G111-1,"-")</f>
        <v>-6.7484627187669455E-2</v>
      </c>
      <c r="J111" s="166">
        <f t="shared" si="35"/>
        <v>-35097</v>
      </c>
      <c r="K111" s="167">
        <f t="shared" ref="K111:K118" si="37">H111/H$8</f>
        <v>2.070824532979167E-2</v>
      </c>
      <c r="L111" s="168"/>
    </row>
    <row r="112" spans="1:12" s="57" customFormat="1" x14ac:dyDescent="0.25">
      <c r="A112" s="164"/>
      <c r="B112" s="165" t="s">
        <v>115</v>
      </c>
      <c r="C112" s="166">
        <v>17432</v>
      </c>
      <c r="D112" s="166">
        <v>36735</v>
      </c>
      <c r="E112" s="166">
        <v>30912</v>
      </c>
      <c r="F112" s="166">
        <v>39760</v>
      </c>
      <c r="G112" s="166">
        <v>37467</v>
      </c>
      <c r="H112" s="166">
        <v>43004</v>
      </c>
      <c r="I112" s="167">
        <f t="shared" si="36"/>
        <v>0.14778338271011826</v>
      </c>
      <c r="J112" s="166">
        <f t="shared" si="35"/>
        <v>5537</v>
      </c>
      <c r="K112" s="167">
        <f t="shared" si="37"/>
        <v>1.8362466305873496E-3</v>
      </c>
      <c r="L112" s="168"/>
    </row>
    <row r="113" spans="1:12" x14ac:dyDescent="0.25">
      <c r="A113" s="164"/>
      <c r="B113" s="165" t="s">
        <v>118</v>
      </c>
      <c r="C113" s="166">
        <v>9074</v>
      </c>
      <c r="D113" s="166">
        <v>45706</v>
      </c>
      <c r="E113" s="166">
        <v>42990</v>
      </c>
      <c r="F113" s="166">
        <v>58589</v>
      </c>
      <c r="G113" s="166">
        <v>52258</v>
      </c>
      <c r="H113" s="166">
        <v>72421</v>
      </c>
      <c r="I113" s="167">
        <f t="shared" si="36"/>
        <v>0.38583566152550808</v>
      </c>
      <c r="J113" s="166">
        <f t="shared" si="35"/>
        <v>20163</v>
      </c>
      <c r="K113" s="167">
        <f t="shared" si="37"/>
        <v>3.0923359974366674E-3</v>
      </c>
      <c r="L113" s="81"/>
    </row>
    <row r="114" spans="1:12" x14ac:dyDescent="0.25">
      <c r="A114" s="164"/>
      <c r="B114" s="165" t="s">
        <v>125</v>
      </c>
      <c r="C114" s="166">
        <v>7237</v>
      </c>
      <c r="D114" s="166">
        <v>13826</v>
      </c>
      <c r="E114" s="166">
        <v>28567</v>
      </c>
      <c r="F114" s="166">
        <v>25623</v>
      </c>
      <c r="G114" s="166">
        <v>27149</v>
      </c>
      <c r="H114" s="166">
        <v>29338</v>
      </c>
      <c r="I114" s="167">
        <f t="shared" si="36"/>
        <v>8.0629120777929275E-2</v>
      </c>
      <c r="J114" s="166">
        <f t="shared" si="35"/>
        <v>2189</v>
      </c>
      <c r="K114" s="167">
        <f t="shared" si="37"/>
        <v>1.2527161112494572E-3</v>
      </c>
      <c r="L114" s="81"/>
    </row>
    <row r="115" spans="1:12" x14ac:dyDescent="0.25">
      <c r="A115" s="164"/>
      <c r="B115" s="165" t="s">
        <v>121</v>
      </c>
      <c r="C115" s="166">
        <v>9104</v>
      </c>
      <c r="D115" s="166">
        <v>20486</v>
      </c>
      <c r="E115" s="166">
        <v>31284</v>
      </c>
      <c r="F115" s="166">
        <v>30265</v>
      </c>
      <c r="G115" s="166">
        <v>20918</v>
      </c>
      <c r="H115" s="166">
        <v>24476</v>
      </c>
      <c r="I115" s="167">
        <f t="shared" si="36"/>
        <v>0.17009274309207378</v>
      </c>
      <c r="J115" s="166">
        <f t="shared" si="35"/>
        <v>3558</v>
      </c>
      <c r="K115" s="167">
        <f t="shared" si="37"/>
        <v>1.0451114438251319E-3</v>
      </c>
      <c r="L115" s="81"/>
    </row>
    <row r="116" spans="1:12" x14ac:dyDescent="0.25">
      <c r="A116" s="164"/>
      <c r="B116" s="165" t="s">
        <v>130</v>
      </c>
      <c r="C116" s="166">
        <v>2280</v>
      </c>
      <c r="D116" s="166">
        <v>346</v>
      </c>
      <c r="E116" s="166">
        <v>4298</v>
      </c>
      <c r="F116" s="166">
        <v>6898</v>
      </c>
      <c r="G116" s="166">
        <v>9968</v>
      </c>
      <c r="H116" s="166">
        <v>6231</v>
      </c>
      <c r="I116" s="167">
        <f t="shared" si="36"/>
        <v>-0.3748996789727127</v>
      </c>
      <c r="J116" s="166">
        <f t="shared" si="35"/>
        <v>-3737</v>
      </c>
      <c r="K116" s="167">
        <f t="shared" si="37"/>
        <v>2.6606019800924971E-4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103</v>
      </c>
      <c r="E117" s="166">
        <v>5280</v>
      </c>
      <c r="F117" s="166">
        <v>4360</v>
      </c>
      <c r="G117" s="166">
        <v>8892</v>
      </c>
      <c r="H117" s="166">
        <v>5022</v>
      </c>
      <c r="I117" s="167">
        <f t="shared" si="36"/>
        <v>-0.43522267206477738</v>
      </c>
      <c r="J117" s="166">
        <f t="shared" si="35"/>
        <v>-3870</v>
      </c>
      <c r="K117" s="167">
        <f t="shared" si="37"/>
        <v>2.144365774999923E-4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50855</v>
      </c>
      <c r="D118" s="171">
        <f t="shared" ref="D118:H118" si="39">D110-SUM(D111:D117)</f>
        <v>54656</v>
      </c>
      <c r="E118" s="171">
        <f t="shared" si="39"/>
        <v>144456</v>
      </c>
      <c r="F118" s="171">
        <f t="shared" si="39"/>
        <v>139152</v>
      </c>
      <c r="G118" s="171">
        <f t="shared" si="39"/>
        <v>170373</v>
      </c>
      <c r="H118" s="171">
        <f t="shared" si="39"/>
        <v>162283</v>
      </c>
      <c r="I118" s="172">
        <f t="shared" si="36"/>
        <v>-4.748404970271114E-2</v>
      </c>
      <c r="J118" s="171">
        <f>H118-G118</f>
        <v>-8090</v>
      </c>
      <c r="K118" s="172">
        <f t="shared" si="37"/>
        <v>6.9293928925589906E-3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133486</v>
      </c>
      <c r="D120" s="178">
        <v>184291</v>
      </c>
      <c r="E120" s="178">
        <v>342925</v>
      </c>
      <c r="F120" s="178">
        <v>377873</v>
      </c>
      <c r="G120" s="178">
        <v>389611</v>
      </c>
      <c r="H120" s="178">
        <v>400712</v>
      </c>
      <c r="I120" s="179">
        <f>IFERROR(H120/G120-1,"-")</f>
        <v>2.8492522028382261E-2</v>
      </c>
      <c r="J120" s="178">
        <f>H120-G120</f>
        <v>11101</v>
      </c>
      <c r="K120" s="179">
        <f>H120/H$8</f>
        <v>1.7110177189003768E-2</v>
      </c>
      <c r="L120" s="81"/>
    </row>
    <row r="121" spans="1:12" x14ac:dyDescent="0.25">
      <c r="A121" s="164" t="s">
        <v>98</v>
      </c>
      <c r="B121" s="161" t="s">
        <v>99</v>
      </c>
      <c r="C121" s="162">
        <v>60618</v>
      </c>
      <c r="D121" s="162">
        <v>114244</v>
      </c>
      <c r="E121" s="162">
        <v>174454</v>
      </c>
      <c r="F121" s="162">
        <v>201874</v>
      </c>
      <c r="G121" s="162">
        <v>202800</v>
      </c>
      <c r="H121" s="162">
        <v>226535</v>
      </c>
      <c r="I121" s="163">
        <f>IFERROR(H121/G121-1,"-")</f>
        <v>0.11703648915187381</v>
      </c>
      <c r="J121" s="162">
        <f t="shared" ref="J121:J131" si="40">H121-G121</f>
        <v>23735</v>
      </c>
      <c r="K121" s="163">
        <f>H121/H$8</f>
        <v>9.6729171811948938E-3</v>
      </c>
      <c r="L121" s="81"/>
    </row>
    <row r="122" spans="1:12" x14ac:dyDescent="0.25">
      <c r="A122" s="164" t="s">
        <v>105</v>
      </c>
      <c r="B122" s="165" t="s">
        <v>105</v>
      </c>
      <c r="C122" s="166">
        <v>25414</v>
      </c>
      <c r="D122" s="166">
        <v>53180</v>
      </c>
      <c r="E122" s="166">
        <v>83307</v>
      </c>
      <c r="F122" s="166">
        <v>82386</v>
      </c>
      <c r="G122" s="166">
        <v>90315</v>
      </c>
      <c r="H122" s="166">
        <v>106747</v>
      </c>
      <c r="I122" s="167">
        <f>IFERROR(H122/G122-1,"-")</f>
        <v>0.18194098433261363</v>
      </c>
      <c r="J122" s="166">
        <f t="shared" si="40"/>
        <v>16432</v>
      </c>
      <c r="K122" s="167">
        <f>H122/H$8</f>
        <v>4.5580369052950374E-3</v>
      </c>
      <c r="L122" s="81"/>
    </row>
    <row r="123" spans="1:12" x14ac:dyDescent="0.25">
      <c r="A123" s="164" t="s">
        <v>102</v>
      </c>
      <c r="B123" s="165" t="s">
        <v>102</v>
      </c>
      <c r="C123" s="166">
        <v>35204</v>
      </c>
      <c r="D123" s="166">
        <v>61064</v>
      </c>
      <c r="E123" s="166">
        <v>91147</v>
      </c>
      <c r="F123" s="166">
        <v>119488</v>
      </c>
      <c r="G123" s="166">
        <v>112485</v>
      </c>
      <c r="H123" s="166">
        <v>119788</v>
      </c>
      <c r="I123" s="167">
        <f>IFERROR(H123/G123-1,"-")</f>
        <v>6.4924212117171143E-2</v>
      </c>
      <c r="J123" s="166">
        <f t="shared" si="40"/>
        <v>7303</v>
      </c>
      <c r="K123" s="167">
        <f>H123/H$8</f>
        <v>5.1148802758998564E-3</v>
      </c>
      <c r="L123" s="81"/>
    </row>
    <row r="124" spans="1:12" x14ac:dyDescent="0.25">
      <c r="A124" s="164"/>
      <c r="B124" s="161" t="s">
        <v>109</v>
      </c>
      <c r="C124" s="162">
        <v>72868</v>
      </c>
      <c r="D124" s="162">
        <v>70047</v>
      </c>
      <c r="E124" s="162">
        <v>168471</v>
      </c>
      <c r="F124" s="162">
        <v>175999</v>
      </c>
      <c r="G124" s="162">
        <v>186811</v>
      </c>
      <c r="H124" s="162">
        <v>174177</v>
      </c>
      <c r="I124" s="163">
        <f>IFERROR(H124/G124-1,"-")</f>
        <v>-6.7629850490602772E-2</v>
      </c>
      <c r="J124" s="162">
        <f t="shared" si="40"/>
        <v>-12634</v>
      </c>
      <c r="K124" s="163">
        <f>H124/H$8</f>
        <v>7.4372600078088736E-3</v>
      </c>
      <c r="L124" s="81"/>
    </row>
    <row r="125" spans="1:12" s="57" customFormat="1" x14ac:dyDescent="0.25">
      <c r="A125" s="164"/>
      <c r="B125" s="165" t="s">
        <v>112</v>
      </c>
      <c r="C125" s="166">
        <v>9147</v>
      </c>
      <c r="D125" s="166">
        <v>3164</v>
      </c>
      <c r="E125" s="166">
        <v>22618</v>
      </c>
      <c r="F125" s="166">
        <v>23452</v>
      </c>
      <c r="G125" s="166">
        <v>25649</v>
      </c>
      <c r="H125" s="166">
        <v>20265</v>
      </c>
      <c r="I125" s="167">
        <f t="shared" ref="I125:I132" si="41">IFERROR(H125/G125-1,"-")</f>
        <v>-0.2099107177667745</v>
      </c>
      <c r="J125" s="166">
        <f t="shared" si="40"/>
        <v>-5384</v>
      </c>
      <c r="K125" s="167">
        <f t="shared" ref="K125:K132" si="42">H125/H$8</f>
        <v>8.6530411052117566E-4</v>
      </c>
      <c r="L125" s="168"/>
    </row>
    <row r="126" spans="1:12" s="57" customFormat="1" x14ac:dyDescent="0.25">
      <c r="A126" s="164"/>
      <c r="B126" s="165" t="s">
        <v>115</v>
      </c>
      <c r="C126" s="166">
        <v>9349</v>
      </c>
      <c r="D126" s="166">
        <v>7755</v>
      </c>
      <c r="E126" s="166">
        <v>19966</v>
      </c>
      <c r="F126" s="166">
        <v>27436</v>
      </c>
      <c r="G126" s="166">
        <v>26799</v>
      </c>
      <c r="H126" s="166">
        <v>25281</v>
      </c>
      <c r="I126" s="167">
        <f t="shared" si="41"/>
        <v>-5.6643904623306818E-2</v>
      </c>
      <c r="J126" s="166">
        <f t="shared" si="40"/>
        <v>-1518</v>
      </c>
      <c r="K126" s="167">
        <f t="shared" si="42"/>
        <v>1.0794844913933305E-3</v>
      </c>
      <c r="L126" s="168"/>
    </row>
    <row r="127" spans="1:12" x14ac:dyDescent="0.25">
      <c r="A127" s="164"/>
      <c r="B127" s="165" t="s">
        <v>118</v>
      </c>
      <c r="C127" s="166">
        <v>5350</v>
      </c>
      <c r="D127" s="166">
        <v>10838</v>
      </c>
      <c r="E127" s="166">
        <v>15527</v>
      </c>
      <c r="F127" s="166">
        <v>18572</v>
      </c>
      <c r="G127" s="166">
        <v>18167</v>
      </c>
      <c r="H127" s="166">
        <v>17577</v>
      </c>
      <c r="I127" s="167">
        <f t="shared" si="41"/>
        <v>-3.2476468321682161E-2</v>
      </c>
      <c r="J127" s="166">
        <f t="shared" si="40"/>
        <v>-590</v>
      </c>
      <c r="K127" s="167">
        <f t="shared" si="42"/>
        <v>7.5052802124997312E-4</v>
      </c>
      <c r="L127" s="81"/>
    </row>
    <row r="128" spans="1:12" x14ac:dyDescent="0.25">
      <c r="A128" s="164"/>
      <c r="B128" s="165" t="s">
        <v>125</v>
      </c>
      <c r="C128" s="166">
        <v>1388</v>
      </c>
      <c r="D128" s="166">
        <v>1475</v>
      </c>
      <c r="E128" s="166">
        <v>4119</v>
      </c>
      <c r="F128" s="166">
        <v>4558</v>
      </c>
      <c r="G128" s="166">
        <v>5112</v>
      </c>
      <c r="H128" s="166">
        <v>5591</v>
      </c>
      <c r="I128" s="167">
        <f t="shared" si="41"/>
        <v>9.3701095461658834E-2</v>
      </c>
      <c r="J128" s="166">
        <f t="shared" si="40"/>
        <v>479</v>
      </c>
      <c r="K128" s="167">
        <f t="shared" si="42"/>
        <v>2.3873255770658243E-4</v>
      </c>
      <c r="L128" s="81"/>
    </row>
    <row r="129" spans="1:12" x14ac:dyDescent="0.25">
      <c r="A129" s="164"/>
      <c r="B129" s="165" t="s">
        <v>121</v>
      </c>
      <c r="C129" s="166">
        <v>1246</v>
      </c>
      <c r="D129" s="166">
        <v>1145</v>
      </c>
      <c r="E129" s="166">
        <v>3183</v>
      </c>
      <c r="F129" s="166">
        <v>3649</v>
      </c>
      <c r="G129" s="166">
        <v>3764</v>
      </c>
      <c r="H129" s="166">
        <v>4127</v>
      </c>
      <c r="I129" s="167">
        <f t="shared" si="41"/>
        <v>9.6439957492029826E-2</v>
      </c>
      <c r="J129" s="166">
        <f t="shared" si="40"/>
        <v>363</v>
      </c>
      <c r="K129" s="167">
        <f t="shared" si="42"/>
        <v>1.7622058051423105E-4</v>
      </c>
      <c r="L129" s="81"/>
    </row>
    <row r="130" spans="1:12" x14ac:dyDescent="0.25">
      <c r="A130" s="164"/>
      <c r="B130" s="165" t="s">
        <v>130</v>
      </c>
      <c r="C130" s="166">
        <v>1591</v>
      </c>
      <c r="D130" s="166">
        <v>251</v>
      </c>
      <c r="E130" s="166">
        <v>1653</v>
      </c>
      <c r="F130" s="166">
        <v>2259</v>
      </c>
      <c r="G130" s="166">
        <v>2935</v>
      </c>
      <c r="H130" s="166">
        <v>1872</v>
      </c>
      <c r="I130" s="167">
        <f t="shared" si="41"/>
        <v>-0.36218057921635438</v>
      </c>
      <c r="J130" s="166">
        <f t="shared" si="40"/>
        <v>-1063</v>
      </c>
      <c r="K130" s="167">
        <f t="shared" si="42"/>
        <v>7.9933347885301792E-5</v>
      </c>
      <c r="L130" s="81"/>
    </row>
    <row r="131" spans="1:12" x14ac:dyDescent="0.25">
      <c r="A131" s="164" t="s">
        <v>146</v>
      </c>
      <c r="B131" s="165" t="s">
        <v>133</v>
      </c>
      <c r="C131" s="166">
        <v>1922</v>
      </c>
      <c r="D131" s="166">
        <v>475</v>
      </c>
      <c r="E131" s="166">
        <v>2460</v>
      </c>
      <c r="F131" s="166">
        <v>3064</v>
      </c>
      <c r="G131" s="166">
        <v>3446</v>
      </c>
      <c r="H131" s="166">
        <v>2849</v>
      </c>
      <c r="I131" s="167">
        <f t="shared" si="41"/>
        <v>-0.17324434126523502</v>
      </c>
      <c r="J131" s="166">
        <f t="shared" si="40"/>
        <v>-597</v>
      </c>
      <c r="K131" s="167">
        <f t="shared" si="42"/>
        <v>1.2165069878484232E-4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42875</v>
      </c>
      <c r="D132" s="171">
        <f t="shared" ref="D132:H132" si="44">D124-SUM(D125:D131)</f>
        <v>44944</v>
      </c>
      <c r="E132" s="171">
        <f t="shared" si="44"/>
        <v>98945</v>
      </c>
      <c r="F132" s="171">
        <f t="shared" si="44"/>
        <v>93009</v>
      </c>
      <c r="G132" s="171">
        <f t="shared" si="44"/>
        <v>100939</v>
      </c>
      <c r="H132" s="171">
        <f t="shared" si="44"/>
        <v>96615</v>
      </c>
      <c r="I132" s="172">
        <f t="shared" si="41"/>
        <v>-4.2837753494684883E-2</v>
      </c>
      <c r="J132" s="171">
        <f>H132-G132</f>
        <v>-4324</v>
      </c>
      <c r="K132" s="172">
        <f t="shared" si="42"/>
        <v>4.1254061997534367E-3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473204</v>
      </c>
      <c r="D134" s="178">
        <v>288076</v>
      </c>
      <c r="E134" s="178">
        <v>1153750</v>
      </c>
      <c r="F134" s="178">
        <v>1242308</v>
      </c>
      <c r="G134" s="178">
        <v>1342017</v>
      </c>
      <c r="H134" s="178">
        <v>1340515</v>
      </c>
      <c r="I134" s="179">
        <f>IFERROR(H134/G134-1,"-")</f>
        <v>-1.1192108594749728E-3</v>
      </c>
      <c r="J134" s="178">
        <f>H134-G134</f>
        <v>-1502</v>
      </c>
      <c r="K134" s="179">
        <f>H134/H$8</f>
        <v>5.723923709426567E-2</v>
      </c>
      <c r="L134" s="81"/>
    </row>
    <row r="135" spans="1:12" x14ac:dyDescent="0.25">
      <c r="A135" s="164" t="s">
        <v>98</v>
      </c>
      <c r="B135" s="161" t="s">
        <v>99</v>
      </c>
      <c r="C135" s="162">
        <v>33884</v>
      </c>
      <c r="D135" s="162">
        <v>100072</v>
      </c>
      <c r="E135" s="162">
        <v>75529</v>
      </c>
      <c r="F135" s="162">
        <v>83338</v>
      </c>
      <c r="G135" s="162">
        <v>69683</v>
      </c>
      <c r="H135" s="162">
        <v>78500</v>
      </c>
      <c r="I135" s="163">
        <f>IFERROR(H135/G135-1,"-")</f>
        <v>0.12653014365053172</v>
      </c>
      <c r="J135" s="162">
        <f t="shared" ref="J135:J145" si="45">H135-G135</f>
        <v>8817</v>
      </c>
      <c r="K135" s="163">
        <f>H135/H$8</f>
        <v>3.3519058808740335E-3</v>
      </c>
      <c r="L135" s="81"/>
    </row>
    <row r="136" spans="1:12" x14ac:dyDescent="0.25">
      <c r="A136" s="164" t="s">
        <v>105</v>
      </c>
      <c r="B136" s="165" t="s">
        <v>105</v>
      </c>
      <c r="C136" s="166">
        <v>21710</v>
      </c>
      <c r="D136" s="166">
        <v>61390</v>
      </c>
      <c r="E136" s="166">
        <v>41539</v>
      </c>
      <c r="F136" s="166">
        <v>45150</v>
      </c>
      <c r="G136" s="166">
        <v>34096</v>
      </c>
      <c r="H136" s="166">
        <v>33894</v>
      </c>
      <c r="I136" s="167">
        <f>IFERROR(H136/G136-1,"-")</f>
        <v>-5.9244486156734277E-3</v>
      </c>
      <c r="J136" s="166">
        <f t="shared" si="45"/>
        <v>-202</v>
      </c>
      <c r="K136" s="167">
        <f>H136/H$8</f>
        <v>1.44725475065407E-3</v>
      </c>
      <c r="L136" s="81"/>
    </row>
    <row r="137" spans="1:12" x14ac:dyDescent="0.25">
      <c r="A137" s="164" t="s">
        <v>102</v>
      </c>
      <c r="B137" s="165" t="s">
        <v>102</v>
      </c>
      <c r="C137" s="166">
        <v>12174</v>
      </c>
      <c r="D137" s="166">
        <v>38682</v>
      </c>
      <c r="E137" s="166">
        <v>33990</v>
      </c>
      <c r="F137" s="166">
        <v>38188</v>
      </c>
      <c r="G137" s="166">
        <v>35587</v>
      </c>
      <c r="H137" s="166">
        <v>44606</v>
      </c>
      <c r="I137" s="167">
        <f>IFERROR(H137/G137-1,"-")</f>
        <v>0.25343524320678901</v>
      </c>
      <c r="J137" s="166">
        <f t="shared" si="45"/>
        <v>9019</v>
      </c>
      <c r="K137" s="167">
        <f>H137/H$8</f>
        <v>1.9046511302199635E-3</v>
      </c>
      <c r="L137" s="81"/>
    </row>
    <row r="138" spans="1:12" x14ac:dyDescent="0.25">
      <c r="A138" s="164"/>
      <c r="B138" s="161" t="s">
        <v>109</v>
      </c>
      <c r="C138" s="162">
        <v>439320</v>
      </c>
      <c r="D138" s="162">
        <v>188004</v>
      </c>
      <c r="E138" s="162">
        <v>1078221</v>
      </c>
      <c r="F138" s="162">
        <v>1158970</v>
      </c>
      <c r="G138" s="162">
        <v>1272334</v>
      </c>
      <c r="H138" s="162">
        <v>1262015</v>
      </c>
      <c r="I138" s="163">
        <f>IFERROR(H138/G138-1,"-")</f>
        <v>-8.1102917944502195E-3</v>
      </c>
      <c r="J138" s="162">
        <f t="shared" si="45"/>
        <v>-10319</v>
      </c>
      <c r="K138" s="163">
        <f>H138/H$8</f>
        <v>5.3887331213391634E-2</v>
      </c>
      <c r="L138" s="81"/>
    </row>
    <row r="139" spans="1:12" s="57" customFormat="1" x14ac:dyDescent="0.25">
      <c r="A139" s="164"/>
      <c r="B139" s="165" t="s">
        <v>112</v>
      </c>
      <c r="C139" s="166">
        <v>200238</v>
      </c>
      <c r="D139" s="166">
        <v>20958</v>
      </c>
      <c r="E139" s="166">
        <v>485247</v>
      </c>
      <c r="F139" s="166">
        <v>476282</v>
      </c>
      <c r="G139" s="166">
        <v>573079</v>
      </c>
      <c r="H139" s="166">
        <v>600481</v>
      </c>
      <c r="I139" s="167">
        <f t="shared" ref="I139:I146" si="46">IFERROR(H139/G139-1,"-")</f>
        <v>4.7815397179097552E-2</v>
      </c>
      <c r="J139" s="166">
        <f t="shared" si="45"/>
        <v>27402</v>
      </c>
      <c r="K139" s="167">
        <f t="shared" ref="K139:K146" si="47">H139/H$8</f>
        <v>2.5640201213415547E-2</v>
      </c>
      <c r="L139" s="168"/>
    </row>
    <row r="140" spans="1:12" s="57" customFormat="1" x14ac:dyDescent="0.25">
      <c r="A140" s="164"/>
      <c r="B140" s="165" t="s">
        <v>115</v>
      </c>
      <c r="C140" s="166">
        <v>32199</v>
      </c>
      <c r="D140" s="166">
        <v>21935</v>
      </c>
      <c r="E140" s="166">
        <v>77863</v>
      </c>
      <c r="F140" s="166">
        <v>113870</v>
      </c>
      <c r="G140" s="166">
        <v>127281</v>
      </c>
      <c r="H140" s="166">
        <v>121802</v>
      </c>
      <c r="I140" s="167">
        <f t="shared" si="46"/>
        <v>-4.3046487692585678E-2</v>
      </c>
      <c r="J140" s="166">
        <f t="shared" si="45"/>
        <v>-5479</v>
      </c>
      <c r="K140" s="167">
        <f t="shared" si="47"/>
        <v>5.2008769439773122E-3</v>
      </c>
      <c r="L140" s="168"/>
    </row>
    <row r="141" spans="1:12" x14ac:dyDescent="0.25">
      <c r="A141" s="164"/>
      <c r="B141" s="165" t="s">
        <v>118</v>
      </c>
      <c r="C141" s="166">
        <v>29612</v>
      </c>
      <c r="D141" s="166">
        <v>42817</v>
      </c>
      <c r="E141" s="166">
        <v>117681</v>
      </c>
      <c r="F141" s="166">
        <v>112196</v>
      </c>
      <c r="G141" s="166">
        <v>121065</v>
      </c>
      <c r="H141" s="166">
        <v>109237</v>
      </c>
      <c r="I141" s="167">
        <f t="shared" si="46"/>
        <v>-9.7699582868706947E-2</v>
      </c>
      <c r="J141" s="166">
        <f t="shared" si="45"/>
        <v>-11828</v>
      </c>
      <c r="K141" s="167">
        <f t="shared" si="47"/>
        <v>4.6643585058476029E-3</v>
      </c>
      <c r="L141" s="81"/>
    </row>
    <row r="142" spans="1:12" x14ac:dyDescent="0.25">
      <c r="A142" s="164"/>
      <c r="B142" s="165" t="s">
        <v>125</v>
      </c>
      <c r="C142" s="166">
        <v>6757</v>
      </c>
      <c r="D142" s="166">
        <v>3106</v>
      </c>
      <c r="E142" s="166">
        <v>43011</v>
      </c>
      <c r="F142" s="166">
        <v>52082</v>
      </c>
      <c r="G142" s="166">
        <v>42799</v>
      </c>
      <c r="H142" s="166">
        <v>35361</v>
      </c>
      <c r="I142" s="167">
        <f t="shared" si="46"/>
        <v>-0.17378910722213137</v>
      </c>
      <c r="J142" s="166">
        <f t="shared" si="45"/>
        <v>-7438</v>
      </c>
      <c r="K142" s="167">
        <f t="shared" si="47"/>
        <v>1.5098948261603401E-3</v>
      </c>
      <c r="L142" s="81"/>
    </row>
    <row r="143" spans="1:12" x14ac:dyDescent="0.25">
      <c r="A143" s="164"/>
      <c r="B143" s="165" t="s">
        <v>121</v>
      </c>
      <c r="C143" s="166">
        <v>9265</v>
      </c>
      <c r="D143" s="166">
        <v>7447</v>
      </c>
      <c r="E143" s="166">
        <v>21223</v>
      </c>
      <c r="F143" s="166">
        <v>27309</v>
      </c>
      <c r="G143" s="166">
        <v>31901</v>
      </c>
      <c r="H143" s="166">
        <v>22635</v>
      </c>
      <c r="I143" s="167">
        <f t="shared" si="46"/>
        <v>-0.2904611140716592</v>
      </c>
      <c r="J143" s="166">
        <f t="shared" si="45"/>
        <v>-9266</v>
      </c>
      <c r="K143" s="167">
        <f t="shared" si="47"/>
        <v>9.6650177851699049E-4</v>
      </c>
      <c r="L143" s="81"/>
    </row>
    <row r="144" spans="1:12" x14ac:dyDescent="0.25">
      <c r="A144" s="164"/>
      <c r="B144" s="165" t="s">
        <v>130</v>
      </c>
      <c r="C144" s="166">
        <v>15289</v>
      </c>
      <c r="D144" s="166">
        <v>432</v>
      </c>
      <c r="E144" s="166">
        <v>14684</v>
      </c>
      <c r="F144" s="166">
        <v>18600</v>
      </c>
      <c r="G144" s="166">
        <v>16524</v>
      </c>
      <c r="H144" s="166">
        <v>18431</v>
      </c>
      <c r="I144" s="167">
        <f t="shared" si="46"/>
        <v>0.1154078915516823</v>
      </c>
      <c r="J144" s="166">
        <f t="shared" si="45"/>
        <v>1907</v>
      </c>
      <c r="K144" s="167">
        <f t="shared" si="47"/>
        <v>7.8699334127884475E-4</v>
      </c>
      <c r="L144" s="81"/>
    </row>
    <row r="145" spans="1:12" x14ac:dyDescent="0.25">
      <c r="A145" s="164" t="s">
        <v>146</v>
      </c>
      <c r="B145" s="165" t="s">
        <v>133</v>
      </c>
      <c r="C145" s="166">
        <v>28797</v>
      </c>
      <c r="D145" s="166">
        <v>206</v>
      </c>
      <c r="E145" s="166">
        <v>6599</v>
      </c>
      <c r="F145" s="166">
        <v>12860</v>
      </c>
      <c r="G145" s="166">
        <v>10617</v>
      </c>
      <c r="H145" s="166">
        <v>9008</v>
      </c>
      <c r="I145" s="167">
        <f t="shared" si="46"/>
        <v>-0.15154940190260902</v>
      </c>
      <c r="J145" s="166">
        <f t="shared" si="45"/>
        <v>-1609</v>
      </c>
      <c r="K145" s="167">
        <f t="shared" si="47"/>
        <v>3.8463653726004195E-4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117163</v>
      </c>
      <c r="D146" s="171">
        <f t="shared" ref="D146:H146" si="49">D138-SUM(D139:D145)</f>
        <v>91103</v>
      </c>
      <c r="E146" s="171">
        <f t="shared" si="49"/>
        <v>311913</v>
      </c>
      <c r="F146" s="171">
        <f t="shared" si="49"/>
        <v>345771</v>
      </c>
      <c r="G146" s="171">
        <f t="shared" si="49"/>
        <v>349068</v>
      </c>
      <c r="H146" s="171">
        <f t="shared" si="49"/>
        <v>345060</v>
      </c>
      <c r="I146" s="172">
        <f t="shared" si="46"/>
        <v>-1.1482003506480098E-2</v>
      </c>
      <c r="J146" s="171">
        <f>H146-G146</f>
        <v>-4008</v>
      </c>
      <c r="K146" s="172">
        <f t="shared" si="47"/>
        <v>1.4733868066934957E-2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184985</v>
      </c>
      <c r="D148" s="178">
        <v>134070</v>
      </c>
      <c r="E148" s="178">
        <v>400537</v>
      </c>
      <c r="F148" s="178">
        <v>532288</v>
      </c>
      <c r="G148" s="178">
        <v>498730</v>
      </c>
      <c r="H148" s="178">
        <v>492552</v>
      </c>
      <c r="I148" s="179">
        <f>IFERROR(H148/G148-1,"-")</f>
        <v>-1.2387464158963746E-2</v>
      </c>
      <c r="J148" s="178">
        <f>H148-G148</f>
        <v>-6178</v>
      </c>
      <c r="K148" s="179">
        <f>H148/H$8</f>
        <v>2.1031693572436522E-2</v>
      </c>
      <c r="L148" s="81"/>
    </row>
    <row r="149" spans="1:12" x14ac:dyDescent="0.25">
      <c r="A149" s="164" t="s">
        <v>98</v>
      </c>
      <c r="B149" s="161" t="s">
        <v>99</v>
      </c>
      <c r="C149" s="162">
        <v>63220</v>
      </c>
      <c r="D149" s="162">
        <v>66820</v>
      </c>
      <c r="E149" s="162">
        <v>167388</v>
      </c>
      <c r="F149" s="162">
        <v>216622</v>
      </c>
      <c r="G149" s="162">
        <v>193819</v>
      </c>
      <c r="H149" s="162">
        <v>181873</v>
      </c>
      <c r="I149" s="163">
        <f>IFERROR(H149/G149-1,"-")</f>
        <v>-6.1634824243237296E-2</v>
      </c>
      <c r="J149" s="162">
        <f t="shared" ref="J149:J159" si="50">H149-G149</f>
        <v>-11946</v>
      </c>
      <c r="K149" s="163">
        <f>H149/H$8</f>
        <v>7.7658748824484475E-3</v>
      </c>
      <c r="L149" s="81"/>
    </row>
    <row r="150" spans="1:12" x14ac:dyDescent="0.25">
      <c r="A150" s="164" t="s">
        <v>105</v>
      </c>
      <c r="B150" s="165" t="s">
        <v>105</v>
      </c>
      <c r="C150" s="166">
        <v>25556</v>
      </c>
      <c r="D150" s="166">
        <v>47686</v>
      </c>
      <c r="E150" s="166">
        <v>96720</v>
      </c>
      <c r="F150" s="166">
        <v>146386</v>
      </c>
      <c r="G150" s="166">
        <v>126287</v>
      </c>
      <c r="H150" s="166">
        <v>106060</v>
      </c>
      <c r="I150" s="167">
        <f>IFERROR(H150/G150-1,"-")</f>
        <v>-0.16016692137749733</v>
      </c>
      <c r="J150" s="166">
        <f t="shared" si="50"/>
        <v>-20227</v>
      </c>
      <c r="K150" s="167">
        <f>H150/H$8</f>
        <v>4.5287023914076432E-3</v>
      </c>
      <c r="L150" s="81"/>
    </row>
    <row r="151" spans="1:12" x14ac:dyDescent="0.25">
      <c r="A151" s="164" t="s">
        <v>102</v>
      </c>
      <c r="B151" s="165" t="s">
        <v>102</v>
      </c>
      <c r="C151" s="166">
        <v>37664</v>
      </c>
      <c r="D151" s="166">
        <v>19134</v>
      </c>
      <c r="E151" s="166">
        <v>70668</v>
      </c>
      <c r="F151" s="166">
        <v>70236</v>
      </c>
      <c r="G151" s="166">
        <v>67532</v>
      </c>
      <c r="H151" s="166">
        <v>75813</v>
      </c>
      <c r="I151" s="167">
        <f>IFERROR(H151/G151-1,"-")</f>
        <v>0.12262334893087723</v>
      </c>
      <c r="J151" s="166">
        <f t="shared" si="50"/>
        <v>8281</v>
      </c>
      <c r="K151" s="167">
        <f>H151/H$8</f>
        <v>3.2371724910408039E-3</v>
      </c>
      <c r="L151" s="81"/>
    </row>
    <row r="152" spans="1:12" x14ac:dyDescent="0.25">
      <c r="A152" s="164"/>
      <c r="B152" s="161" t="s">
        <v>109</v>
      </c>
      <c r="C152" s="162">
        <v>121765</v>
      </c>
      <c r="D152" s="162">
        <v>67250</v>
      </c>
      <c r="E152" s="162">
        <v>233149</v>
      </c>
      <c r="F152" s="162">
        <v>315666</v>
      </c>
      <c r="G152" s="162">
        <v>304911</v>
      </c>
      <c r="H152" s="162">
        <v>310679</v>
      </c>
      <c r="I152" s="163">
        <f>IFERROR(H152/G152-1,"-")</f>
        <v>1.891699545113168E-2</v>
      </c>
      <c r="J152" s="162">
        <f t="shared" si="50"/>
        <v>5768</v>
      </c>
      <c r="K152" s="163">
        <f>H152/H$8</f>
        <v>1.3265818689988076E-2</v>
      </c>
      <c r="L152" s="81"/>
    </row>
    <row r="153" spans="1:12" s="57" customFormat="1" x14ac:dyDescent="0.25">
      <c r="A153" s="164"/>
      <c r="B153" s="165" t="s">
        <v>112</v>
      </c>
      <c r="C153" s="166">
        <v>26701</v>
      </c>
      <c r="D153" s="166">
        <v>3706</v>
      </c>
      <c r="E153" s="166">
        <v>87090</v>
      </c>
      <c r="F153" s="166">
        <v>124474</v>
      </c>
      <c r="G153" s="166">
        <v>111777</v>
      </c>
      <c r="H153" s="166">
        <v>70809</v>
      </c>
      <c r="I153" s="167">
        <f t="shared" ref="I153:I160" si="51">IFERROR(H153/G153-1,"-")</f>
        <v>-0.36651547277167928</v>
      </c>
      <c r="J153" s="166">
        <f t="shared" si="50"/>
        <v>-40968</v>
      </c>
      <c r="K153" s="167">
        <f t="shared" ref="K153:K160" si="52">H153/H$8</f>
        <v>3.0235045034243241E-3</v>
      </c>
      <c r="L153" s="168"/>
    </row>
    <row r="154" spans="1:12" s="57" customFormat="1" x14ac:dyDescent="0.25">
      <c r="A154" s="164"/>
      <c r="B154" s="165" t="s">
        <v>115</v>
      </c>
      <c r="C154" s="166">
        <v>45281</v>
      </c>
      <c r="D154" s="166">
        <v>17475</v>
      </c>
      <c r="E154" s="166">
        <v>60205</v>
      </c>
      <c r="F154" s="166">
        <v>64899</v>
      </c>
      <c r="G154" s="166">
        <v>66247</v>
      </c>
      <c r="H154" s="166">
        <v>61233</v>
      </c>
      <c r="I154" s="167">
        <f t="shared" si="51"/>
        <v>-7.5686446178694911E-2</v>
      </c>
      <c r="J154" s="166">
        <f t="shared" si="50"/>
        <v>-5014</v>
      </c>
      <c r="K154" s="167">
        <f t="shared" si="52"/>
        <v>2.6146146853956651E-3</v>
      </c>
      <c r="L154" s="168"/>
    </row>
    <row r="155" spans="1:12" x14ac:dyDescent="0.25">
      <c r="A155" s="164"/>
      <c r="B155" s="165" t="s">
        <v>118</v>
      </c>
      <c r="C155" s="166">
        <v>12717</v>
      </c>
      <c r="D155" s="166">
        <v>15426</v>
      </c>
      <c r="E155" s="166">
        <v>24322</v>
      </c>
      <c r="F155" s="166">
        <v>46771</v>
      </c>
      <c r="G155" s="166">
        <v>35220</v>
      </c>
      <c r="H155" s="166">
        <v>99720</v>
      </c>
      <c r="I155" s="167">
        <f t="shared" si="51"/>
        <v>1.8313458262350939</v>
      </c>
      <c r="J155" s="166">
        <f t="shared" si="50"/>
        <v>64500</v>
      </c>
      <c r="K155" s="167">
        <f t="shared" si="52"/>
        <v>4.2579879546593459E-3</v>
      </c>
      <c r="L155" s="81"/>
    </row>
    <row r="156" spans="1:12" x14ac:dyDescent="0.25">
      <c r="A156" s="164"/>
      <c r="B156" s="165" t="s">
        <v>125</v>
      </c>
      <c r="C156" s="166">
        <v>2455</v>
      </c>
      <c r="D156" s="166">
        <v>2073</v>
      </c>
      <c r="E156" s="166">
        <v>5320</v>
      </c>
      <c r="F156" s="166">
        <v>7687</v>
      </c>
      <c r="G156" s="166">
        <v>9983</v>
      </c>
      <c r="H156" s="166">
        <v>8137</v>
      </c>
      <c r="I156" s="167">
        <f t="shared" si="51"/>
        <v>-0.18491435440248427</v>
      </c>
      <c r="J156" s="166">
        <f t="shared" si="50"/>
        <v>-1846</v>
      </c>
      <c r="K156" s="167">
        <f t="shared" si="52"/>
        <v>3.4744532678563072E-4</v>
      </c>
      <c r="L156" s="81"/>
    </row>
    <row r="157" spans="1:12" x14ac:dyDescent="0.25">
      <c r="A157" s="164"/>
      <c r="B157" s="165" t="s">
        <v>121</v>
      </c>
      <c r="C157" s="166">
        <v>6985</v>
      </c>
      <c r="D157" s="166">
        <v>6072</v>
      </c>
      <c r="E157" s="166">
        <v>19537</v>
      </c>
      <c r="F157" s="166">
        <v>16414</v>
      </c>
      <c r="G157" s="166">
        <v>17803</v>
      </c>
      <c r="H157" s="166">
        <v>13011</v>
      </c>
      <c r="I157" s="167">
        <f t="shared" si="51"/>
        <v>-0.26916811773296634</v>
      </c>
      <c r="J157" s="166">
        <f t="shared" si="50"/>
        <v>-4792</v>
      </c>
      <c r="K157" s="167">
        <f t="shared" si="52"/>
        <v>5.555623874656312E-4</v>
      </c>
      <c r="L157" s="81"/>
    </row>
    <row r="158" spans="1:12" x14ac:dyDescent="0.25">
      <c r="A158" s="164"/>
      <c r="B158" s="165" t="s">
        <v>130</v>
      </c>
      <c r="C158" s="166">
        <v>2774</v>
      </c>
      <c r="D158" s="166">
        <v>283</v>
      </c>
      <c r="E158" s="166">
        <v>1474</v>
      </c>
      <c r="F158" s="166">
        <v>3135</v>
      </c>
      <c r="G158" s="166">
        <v>2144</v>
      </c>
      <c r="H158" s="166">
        <v>1671</v>
      </c>
      <c r="I158" s="167">
        <f t="shared" si="51"/>
        <v>-0.22061567164179108</v>
      </c>
      <c r="J158" s="166">
        <f t="shared" si="50"/>
        <v>-473</v>
      </c>
      <c r="K158" s="167">
        <f t="shared" si="52"/>
        <v>7.135076085274535E-5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175</v>
      </c>
      <c r="E159" s="166">
        <v>2629</v>
      </c>
      <c r="F159" s="166">
        <v>3956</v>
      </c>
      <c r="G159" s="166">
        <v>3713</v>
      </c>
      <c r="H159" s="166">
        <v>2780</v>
      </c>
      <c r="I159" s="167">
        <f t="shared" si="51"/>
        <v>-0.25127928898464857</v>
      </c>
      <c r="J159" s="166">
        <f t="shared" si="50"/>
        <v>-933</v>
      </c>
      <c r="K159" s="167">
        <f t="shared" si="52"/>
        <v>1.1870443756471099E-4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21126</v>
      </c>
      <c r="D160" s="171">
        <f t="shared" ref="D160:H160" si="54">D152-SUM(D153:D159)</f>
        <v>22040</v>
      </c>
      <c r="E160" s="171">
        <f t="shared" si="54"/>
        <v>32572</v>
      </c>
      <c r="F160" s="171">
        <f t="shared" si="54"/>
        <v>48330</v>
      </c>
      <c r="G160" s="171">
        <f t="shared" si="54"/>
        <v>58024</v>
      </c>
      <c r="H160" s="171">
        <f t="shared" si="54"/>
        <v>53318</v>
      </c>
      <c r="I160" s="172">
        <f t="shared" si="51"/>
        <v>-8.1104370605266762E-2</v>
      </c>
      <c r="J160" s="171">
        <f>H160-G160</f>
        <v>-4706</v>
      </c>
      <c r="K160" s="172">
        <f t="shared" si="52"/>
        <v>2.2766486338400217E-3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DBE14-6C4E-473A-B6D6-DDD7830563B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60AC-FFCE-4F21-87AB-4A1EDD5BB28C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7A7DB-4565-4829-AF81-43E32620647B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7" t="s">
        <v>42</v>
      </c>
      <c r="E1" s="297"/>
      <c r="F1" s="297"/>
      <c r="G1" s="297"/>
      <c r="H1" s="297"/>
      <c r="I1" s="297"/>
      <c r="J1" s="297"/>
      <c r="K1" s="297"/>
      <c r="L1" s="297"/>
    </row>
    <row r="2" spans="2:16" x14ac:dyDescent="0.25">
      <c r="D2" s="297"/>
      <c r="E2" s="297"/>
      <c r="F2" s="297"/>
      <c r="G2" s="297"/>
      <c r="H2" s="297"/>
      <c r="I2" s="297"/>
      <c r="J2" s="297"/>
      <c r="K2" s="297"/>
      <c r="L2" s="297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6" ht="15" customHeight="1" x14ac:dyDescent="0.25">
      <c r="B7" s="294" t="s">
        <v>44</v>
      </c>
      <c r="C7" s="289" t="s">
        <v>8</v>
      </c>
      <c r="D7" s="67" t="s">
        <v>45</v>
      </c>
      <c r="E7" s="68">
        <v>286184</v>
      </c>
      <c r="F7" s="68">
        <v>442299</v>
      </c>
      <c r="G7" s="68">
        <v>447853</v>
      </c>
      <c r="H7" s="68">
        <v>494247</v>
      </c>
      <c r="I7" s="68">
        <v>484410</v>
      </c>
      <c r="J7" s="69">
        <f>I7/H7-1</f>
        <v>-1.9903003963605226E-2</v>
      </c>
      <c r="K7" s="68">
        <f>I7-H7</f>
        <v>-9837</v>
      </c>
      <c r="L7" s="69">
        <f>I7/$I$7</f>
        <v>1</v>
      </c>
      <c r="P7" s="70"/>
    </row>
    <row r="8" spans="2:16" ht="15" customHeight="1" x14ac:dyDescent="0.25">
      <c r="B8" s="282"/>
      <c r="C8" s="284"/>
      <c r="D8" s="15" t="s">
        <v>46</v>
      </c>
      <c r="E8" s="16">
        <v>118184</v>
      </c>
      <c r="F8" s="16">
        <v>164674</v>
      </c>
      <c r="G8" s="16">
        <v>166974</v>
      </c>
      <c r="H8" s="16">
        <v>175399</v>
      </c>
      <c r="I8" s="16">
        <v>164094</v>
      </c>
      <c r="J8" s="17">
        <f t="shared" ref="J8:J63" si="0">I8/H8-1</f>
        <v>-6.4453047052719814E-2</v>
      </c>
      <c r="K8" s="16">
        <f t="shared" ref="K8:K50" si="1">I8-H8</f>
        <v>-11305</v>
      </c>
      <c r="L8" s="18">
        <f t="shared" ref="L8:L17" si="2">I8/$I$7</f>
        <v>0.3387502322412832</v>
      </c>
      <c r="P8" s="70"/>
    </row>
    <row r="9" spans="2:16" x14ac:dyDescent="0.25">
      <c r="B9" s="282"/>
      <c r="C9" s="284"/>
      <c r="D9" s="19" t="s">
        <v>47</v>
      </c>
      <c r="E9" s="20">
        <v>53067</v>
      </c>
      <c r="F9" s="20">
        <v>117894</v>
      </c>
      <c r="G9" s="20">
        <v>116797</v>
      </c>
      <c r="H9" s="20">
        <v>126181</v>
      </c>
      <c r="I9" s="20">
        <v>123588</v>
      </c>
      <c r="J9" s="62">
        <f t="shared" si="0"/>
        <v>-2.0549845063836836E-2</v>
      </c>
      <c r="K9" s="20">
        <f t="shared" si="1"/>
        <v>-2593</v>
      </c>
      <c r="L9" s="63">
        <f t="shared" si="2"/>
        <v>0.25513098408373075</v>
      </c>
      <c r="P9" s="70"/>
    </row>
    <row r="10" spans="2:16" x14ac:dyDescent="0.25">
      <c r="B10" s="282"/>
      <c r="C10" s="284"/>
      <c r="D10" s="19" t="s">
        <v>48</v>
      </c>
      <c r="E10" s="20">
        <v>2316</v>
      </c>
      <c r="F10" s="20">
        <v>3343</v>
      </c>
      <c r="G10" s="20">
        <v>3080</v>
      </c>
      <c r="H10" s="20">
        <v>3161</v>
      </c>
      <c r="I10" s="20">
        <v>3513</v>
      </c>
      <c r="J10" s="62">
        <f t="shared" si="0"/>
        <v>0.11135716545397023</v>
      </c>
      <c r="K10" s="20">
        <f t="shared" si="1"/>
        <v>352</v>
      </c>
      <c r="L10" s="63">
        <f t="shared" si="2"/>
        <v>7.2521211370533229E-3</v>
      </c>
      <c r="P10" s="70"/>
    </row>
    <row r="11" spans="2:16" x14ac:dyDescent="0.25">
      <c r="B11" s="282"/>
      <c r="C11" s="284"/>
      <c r="D11" s="19" t="s">
        <v>49</v>
      </c>
      <c r="E11" s="20">
        <v>6446</v>
      </c>
      <c r="F11" s="20">
        <v>14928</v>
      </c>
      <c r="G11" s="20">
        <v>11309</v>
      </c>
      <c r="H11" s="20">
        <v>25050</v>
      </c>
      <c r="I11" s="20">
        <v>16404</v>
      </c>
      <c r="J11" s="62">
        <f t="shared" si="0"/>
        <v>-0.34514970059880234</v>
      </c>
      <c r="K11" s="20">
        <f t="shared" si="1"/>
        <v>-8646</v>
      </c>
      <c r="L11" s="63">
        <f t="shared" si="2"/>
        <v>3.3863875642534215E-2</v>
      </c>
      <c r="P11" s="70"/>
    </row>
    <row r="12" spans="2:16" x14ac:dyDescent="0.25">
      <c r="B12" s="282"/>
      <c r="C12" s="284"/>
      <c r="D12" s="19" t="s">
        <v>50</v>
      </c>
      <c r="E12" s="20">
        <v>50036</v>
      </c>
      <c r="F12" s="20">
        <v>65748</v>
      </c>
      <c r="G12" s="20">
        <v>73184</v>
      </c>
      <c r="H12" s="20">
        <v>89034</v>
      </c>
      <c r="I12" s="20">
        <v>94925</v>
      </c>
      <c r="J12" s="62">
        <f t="shared" si="0"/>
        <v>6.6165734438529133E-2</v>
      </c>
      <c r="K12" s="20">
        <f t="shared" si="1"/>
        <v>5891</v>
      </c>
      <c r="L12" s="63">
        <f t="shared" si="2"/>
        <v>0.19596003385561817</v>
      </c>
      <c r="P12" s="70"/>
    </row>
    <row r="13" spans="2:16" x14ac:dyDescent="0.25">
      <c r="B13" s="282"/>
      <c r="C13" s="284"/>
      <c r="D13" s="19" t="s">
        <v>51</v>
      </c>
      <c r="E13" s="20">
        <v>2929</v>
      </c>
      <c r="F13" s="20">
        <v>3932</v>
      </c>
      <c r="G13" s="20">
        <v>4645</v>
      </c>
      <c r="H13" s="20">
        <v>2899</v>
      </c>
      <c r="I13" s="20">
        <v>4117</v>
      </c>
      <c r="J13" s="62">
        <f t="shared" si="0"/>
        <v>0.42014487754398067</v>
      </c>
      <c r="K13" s="20">
        <f t="shared" si="1"/>
        <v>1218</v>
      </c>
      <c r="L13" s="63">
        <f t="shared" si="2"/>
        <v>8.4989987820234918E-3</v>
      </c>
      <c r="P13" s="70"/>
    </row>
    <row r="14" spans="2:16" x14ac:dyDescent="0.25">
      <c r="B14" s="282"/>
      <c r="C14" s="284"/>
      <c r="D14" s="19" t="s">
        <v>52</v>
      </c>
      <c r="E14" s="20">
        <v>13469</v>
      </c>
      <c r="F14" s="20">
        <v>21074</v>
      </c>
      <c r="G14" s="20">
        <v>20367</v>
      </c>
      <c r="H14" s="20">
        <v>22021</v>
      </c>
      <c r="I14" s="20">
        <v>22682</v>
      </c>
      <c r="J14" s="62">
        <f t="shared" si="0"/>
        <v>3.0016802143408627E-2</v>
      </c>
      <c r="K14" s="20">
        <f t="shared" si="1"/>
        <v>661</v>
      </c>
      <c r="L14" s="63">
        <f t="shared" si="2"/>
        <v>4.6823971429161247E-2</v>
      </c>
      <c r="P14" s="70"/>
    </row>
    <row r="15" spans="2:16" x14ac:dyDescent="0.25">
      <c r="B15" s="282"/>
      <c r="C15" s="284"/>
      <c r="D15" s="19" t="s">
        <v>53</v>
      </c>
      <c r="E15" s="20">
        <v>13925</v>
      </c>
      <c r="F15" s="20">
        <v>15520</v>
      </c>
      <c r="G15" s="20">
        <v>14993</v>
      </c>
      <c r="H15" s="20">
        <v>15201</v>
      </c>
      <c r="I15" s="20">
        <v>16969</v>
      </c>
      <c r="J15" s="62">
        <f t="shared" si="0"/>
        <v>0.11630813762252479</v>
      </c>
      <c r="K15" s="20">
        <f t="shared" si="1"/>
        <v>1768</v>
      </c>
      <c r="L15" s="63">
        <f t="shared" si="2"/>
        <v>3.5030242975991409E-2</v>
      </c>
      <c r="P15" s="70"/>
    </row>
    <row r="16" spans="2:16" x14ac:dyDescent="0.25">
      <c r="B16" s="282"/>
      <c r="C16" s="284"/>
      <c r="D16" s="19" t="s">
        <v>54</v>
      </c>
      <c r="E16" s="20">
        <v>18239</v>
      </c>
      <c r="F16" s="20">
        <v>24659</v>
      </c>
      <c r="G16" s="20">
        <v>25495</v>
      </c>
      <c r="H16" s="20">
        <v>25319</v>
      </c>
      <c r="I16" s="20">
        <v>25459</v>
      </c>
      <c r="J16" s="62">
        <f t="shared" si="0"/>
        <v>5.5294442908486729E-3</v>
      </c>
      <c r="K16" s="20">
        <f t="shared" si="1"/>
        <v>140</v>
      </c>
      <c r="L16" s="63">
        <f t="shared" si="2"/>
        <v>5.2556718482277408E-2</v>
      </c>
      <c r="P16" s="70"/>
    </row>
    <row r="17" spans="2:16" x14ac:dyDescent="0.25">
      <c r="B17" s="282"/>
      <c r="C17" s="285"/>
      <c r="D17" s="23" t="s">
        <v>55</v>
      </c>
      <c r="E17" s="71">
        <v>7573</v>
      </c>
      <c r="F17" s="71">
        <v>10527</v>
      </c>
      <c r="G17" s="71">
        <v>11009</v>
      </c>
      <c r="H17" s="71">
        <v>9982</v>
      </c>
      <c r="I17" s="71">
        <v>12659</v>
      </c>
      <c r="J17" s="25">
        <f t="shared" si="0"/>
        <v>0.26818272891204176</v>
      </c>
      <c r="K17" s="71">
        <f t="shared" si="1"/>
        <v>2677</v>
      </c>
      <c r="L17" s="47">
        <f t="shared" si="2"/>
        <v>2.6132821370326791E-2</v>
      </c>
      <c r="P17" s="70"/>
    </row>
    <row r="18" spans="2:16" x14ac:dyDescent="0.25">
      <c r="B18" s="282"/>
      <c r="C18" s="286" t="s">
        <v>18</v>
      </c>
      <c r="D18" s="67" t="s">
        <v>45</v>
      </c>
      <c r="E18" s="68">
        <v>323520</v>
      </c>
      <c r="F18" s="68">
        <v>524175</v>
      </c>
      <c r="G18" s="68">
        <v>536478</v>
      </c>
      <c r="H18" s="68">
        <v>584505</v>
      </c>
      <c r="I18" s="68">
        <v>570995</v>
      </c>
      <c r="J18" s="69">
        <f t="shared" si="0"/>
        <v>-2.3113574734176745E-2</v>
      </c>
      <c r="K18" s="68">
        <f t="shared" si="1"/>
        <v>-13510</v>
      </c>
      <c r="L18" s="69">
        <f t="shared" ref="L18:L19" si="3">I18/$I$18</f>
        <v>1</v>
      </c>
    </row>
    <row r="19" spans="2:16" x14ac:dyDescent="0.25">
      <c r="B19" s="282"/>
      <c r="C19" s="287"/>
      <c r="D19" s="26" t="s">
        <v>46</v>
      </c>
      <c r="E19" s="27">
        <v>135673</v>
      </c>
      <c r="F19" s="27">
        <v>198300</v>
      </c>
      <c r="G19" s="27">
        <v>203132</v>
      </c>
      <c r="H19" s="27">
        <v>210914</v>
      </c>
      <c r="I19" s="27">
        <v>197112</v>
      </c>
      <c r="J19" s="28">
        <f t="shared" si="0"/>
        <v>-6.5438994092378855E-2</v>
      </c>
      <c r="K19" s="27">
        <f t="shared" si="1"/>
        <v>-13802</v>
      </c>
      <c r="L19" s="18">
        <f t="shared" si="3"/>
        <v>0.3452079265142427</v>
      </c>
    </row>
    <row r="20" spans="2:16" x14ac:dyDescent="0.25">
      <c r="B20" s="282"/>
      <c r="C20" s="287"/>
      <c r="D20" s="4" t="s">
        <v>47</v>
      </c>
      <c r="E20" s="29">
        <v>60982</v>
      </c>
      <c r="F20" s="29">
        <v>142344</v>
      </c>
      <c r="G20" s="29">
        <v>143539</v>
      </c>
      <c r="H20" s="29">
        <v>152016</v>
      </c>
      <c r="I20" s="29">
        <v>148444</v>
      </c>
      <c r="J20" s="72">
        <f t="shared" si="0"/>
        <v>-2.3497526576149896E-2</v>
      </c>
      <c r="K20" s="29">
        <f t="shared" si="1"/>
        <v>-3572</v>
      </c>
      <c r="L20" s="63">
        <f>I20/$I$18</f>
        <v>0.25997425546633507</v>
      </c>
    </row>
    <row r="21" spans="2:16" x14ac:dyDescent="0.25">
      <c r="B21" s="282"/>
      <c r="C21" s="287"/>
      <c r="D21" s="4" t="s">
        <v>48</v>
      </c>
      <c r="E21" s="29">
        <v>2524</v>
      </c>
      <c r="F21" s="29">
        <v>3626</v>
      </c>
      <c r="G21" s="29">
        <v>3264</v>
      </c>
      <c r="H21" s="29">
        <v>3498</v>
      </c>
      <c r="I21" s="29">
        <v>3952</v>
      </c>
      <c r="J21" s="72">
        <f t="shared" si="0"/>
        <v>0.12978845054316746</v>
      </c>
      <c r="K21" s="29">
        <f t="shared" si="1"/>
        <v>454</v>
      </c>
      <c r="L21" s="63">
        <f t="shared" ref="L21:L28" si="4">I21/$I$18</f>
        <v>6.9212514995753028E-3</v>
      </c>
    </row>
    <row r="22" spans="2:16" x14ac:dyDescent="0.25">
      <c r="B22" s="282"/>
      <c r="C22" s="287"/>
      <c r="D22" s="4" t="s">
        <v>49</v>
      </c>
      <c r="E22" s="29">
        <v>6786</v>
      </c>
      <c r="F22" s="29">
        <v>18865</v>
      </c>
      <c r="G22" s="29">
        <v>13528</v>
      </c>
      <c r="H22" s="29">
        <v>29179</v>
      </c>
      <c r="I22" s="29">
        <v>19110</v>
      </c>
      <c r="J22" s="72">
        <f t="shared" si="0"/>
        <v>-0.34507693889441038</v>
      </c>
      <c r="K22" s="29">
        <f t="shared" si="1"/>
        <v>-10069</v>
      </c>
      <c r="L22" s="63">
        <f t="shared" si="4"/>
        <v>3.3467893764393734E-2</v>
      </c>
    </row>
    <row r="23" spans="2:16" x14ac:dyDescent="0.25">
      <c r="B23" s="282"/>
      <c r="C23" s="287"/>
      <c r="D23" s="4" t="s">
        <v>50</v>
      </c>
      <c r="E23" s="29">
        <v>55912</v>
      </c>
      <c r="F23" s="29">
        <v>75727</v>
      </c>
      <c r="G23" s="29">
        <v>86056</v>
      </c>
      <c r="H23" s="29">
        <v>102682</v>
      </c>
      <c r="I23" s="29">
        <v>109164</v>
      </c>
      <c r="J23" s="72">
        <f t="shared" si="0"/>
        <v>6.3126935587542121E-2</v>
      </c>
      <c r="K23" s="29">
        <f t="shared" si="1"/>
        <v>6482</v>
      </c>
      <c r="L23" s="63">
        <f t="shared" si="4"/>
        <v>0.1911820593875603</v>
      </c>
    </row>
    <row r="24" spans="2:16" x14ac:dyDescent="0.25">
      <c r="B24" s="282"/>
      <c r="C24" s="287"/>
      <c r="D24" s="4" t="s">
        <v>51</v>
      </c>
      <c r="E24" s="29">
        <v>3078</v>
      </c>
      <c r="F24" s="29">
        <v>4073</v>
      </c>
      <c r="G24" s="29">
        <v>4816</v>
      </c>
      <c r="H24" s="29">
        <v>3075</v>
      </c>
      <c r="I24" s="29">
        <v>4293</v>
      </c>
      <c r="J24" s="72">
        <f t="shared" si="0"/>
        <v>0.39609756097560966</v>
      </c>
      <c r="K24" s="29">
        <f t="shared" si="1"/>
        <v>1218</v>
      </c>
      <c r="L24" s="63">
        <f t="shared" si="4"/>
        <v>7.5184546274485765E-3</v>
      </c>
    </row>
    <row r="25" spans="2:16" x14ac:dyDescent="0.25">
      <c r="B25" s="282"/>
      <c r="C25" s="287"/>
      <c r="D25" s="4" t="s">
        <v>52</v>
      </c>
      <c r="E25" s="29">
        <v>15789</v>
      </c>
      <c r="F25" s="29">
        <v>23478</v>
      </c>
      <c r="G25" s="29">
        <v>23404</v>
      </c>
      <c r="H25" s="29">
        <v>25728</v>
      </c>
      <c r="I25" s="29">
        <v>26434</v>
      </c>
      <c r="J25" s="72">
        <f t="shared" si="0"/>
        <v>2.7440920398009938E-2</v>
      </c>
      <c r="K25" s="29">
        <f t="shared" si="1"/>
        <v>706</v>
      </c>
      <c r="L25" s="63">
        <f t="shared" si="4"/>
        <v>4.6294626047513554E-2</v>
      </c>
    </row>
    <row r="26" spans="2:16" x14ac:dyDescent="0.25">
      <c r="B26" s="282"/>
      <c r="C26" s="287"/>
      <c r="D26" s="4" t="s">
        <v>53</v>
      </c>
      <c r="E26" s="29">
        <v>14503</v>
      </c>
      <c r="F26" s="29">
        <v>16220</v>
      </c>
      <c r="G26" s="29">
        <v>15661</v>
      </c>
      <c r="H26" s="29">
        <v>15944</v>
      </c>
      <c r="I26" s="29">
        <v>17758</v>
      </c>
      <c r="J26" s="72">
        <f t="shared" si="0"/>
        <v>0.11377320622177622</v>
      </c>
      <c r="K26" s="29">
        <f t="shared" si="1"/>
        <v>1814</v>
      </c>
      <c r="L26" s="63">
        <f t="shared" si="4"/>
        <v>3.1100097198749552E-2</v>
      </c>
    </row>
    <row r="27" spans="2:16" x14ac:dyDescent="0.25">
      <c r="B27" s="282"/>
      <c r="C27" s="287"/>
      <c r="D27" s="4" t="s">
        <v>54</v>
      </c>
      <c r="E27" s="29">
        <v>20044</v>
      </c>
      <c r="F27" s="29">
        <v>29629</v>
      </c>
      <c r="G27" s="29">
        <v>30619</v>
      </c>
      <c r="H27" s="29">
        <v>30242</v>
      </c>
      <c r="I27" s="29">
        <v>30549</v>
      </c>
      <c r="J27" s="30">
        <f t="shared" si="0"/>
        <v>1.015144501025067E-2</v>
      </c>
      <c r="K27" s="29">
        <f t="shared" si="1"/>
        <v>307</v>
      </c>
      <c r="L27" s="31">
        <f t="shared" si="4"/>
        <v>5.3501344144869921E-2</v>
      </c>
    </row>
    <row r="28" spans="2:16" x14ac:dyDescent="0.25">
      <c r="B28" s="282"/>
      <c r="C28" s="288"/>
      <c r="D28" s="32" t="s">
        <v>55</v>
      </c>
      <c r="E28" s="73">
        <v>8229</v>
      </c>
      <c r="F28" s="73">
        <v>11913</v>
      </c>
      <c r="G28" s="73">
        <v>12459</v>
      </c>
      <c r="H28" s="73">
        <v>11227</v>
      </c>
      <c r="I28" s="73">
        <v>14179</v>
      </c>
      <c r="J28" s="34">
        <f t="shared" si="0"/>
        <v>0.26293756123630541</v>
      </c>
      <c r="K28" s="73">
        <f t="shared" si="1"/>
        <v>2952</v>
      </c>
      <c r="L28" s="74">
        <f t="shared" si="4"/>
        <v>2.4832091349311289E-2</v>
      </c>
    </row>
    <row r="29" spans="2:16" x14ac:dyDescent="0.25">
      <c r="B29" s="282"/>
      <c r="C29" s="289" t="s">
        <v>21</v>
      </c>
      <c r="D29" s="67" t="s">
        <v>45</v>
      </c>
      <c r="E29" s="68">
        <v>1779812</v>
      </c>
      <c r="F29" s="68">
        <v>3120334</v>
      </c>
      <c r="G29" s="68">
        <v>3219468</v>
      </c>
      <c r="H29" s="68">
        <v>3413127</v>
      </c>
      <c r="I29" s="68">
        <v>3262336</v>
      </c>
      <c r="J29" s="69">
        <f t="shared" si="0"/>
        <v>-4.417972141089388E-2</v>
      </c>
      <c r="K29" s="68">
        <f t="shared" si="1"/>
        <v>-150791</v>
      </c>
      <c r="L29" s="69">
        <f t="shared" ref="L29:L30" si="5">I29/$I$29</f>
        <v>1</v>
      </c>
    </row>
    <row r="30" spans="2:16" x14ac:dyDescent="0.25">
      <c r="B30" s="282"/>
      <c r="C30" s="284"/>
      <c r="D30" s="15" t="s">
        <v>46</v>
      </c>
      <c r="E30" s="16">
        <v>796040</v>
      </c>
      <c r="F30" s="16">
        <v>1241553</v>
      </c>
      <c r="G30" s="16">
        <v>1271908</v>
      </c>
      <c r="H30" s="16">
        <v>1304294</v>
      </c>
      <c r="I30" s="16">
        <v>1214780</v>
      </c>
      <c r="J30" s="17">
        <f t="shared" si="0"/>
        <v>-6.8630232140913017E-2</v>
      </c>
      <c r="K30" s="16">
        <f t="shared" si="1"/>
        <v>-89514</v>
      </c>
      <c r="L30" s="18">
        <f t="shared" si="5"/>
        <v>0.3723650782751991</v>
      </c>
    </row>
    <row r="31" spans="2:16" x14ac:dyDescent="0.25">
      <c r="B31" s="282"/>
      <c r="C31" s="284"/>
      <c r="D31" s="19" t="s">
        <v>47</v>
      </c>
      <c r="E31" s="20">
        <v>386772</v>
      </c>
      <c r="F31" s="20">
        <v>895466</v>
      </c>
      <c r="G31" s="20">
        <v>947197</v>
      </c>
      <c r="H31" s="20">
        <v>936279</v>
      </c>
      <c r="I31" s="20">
        <v>908634</v>
      </c>
      <c r="J31" s="62">
        <f>I31/H31-1</f>
        <v>-2.9526455255324491E-2</v>
      </c>
      <c r="K31" s="20">
        <f t="shared" si="1"/>
        <v>-27645</v>
      </c>
      <c r="L31" s="63">
        <f>I31/$I$29</f>
        <v>0.27852250657197786</v>
      </c>
    </row>
    <row r="32" spans="2:16" x14ac:dyDescent="0.25">
      <c r="B32" s="282"/>
      <c r="C32" s="284"/>
      <c r="D32" s="19" t="s">
        <v>48</v>
      </c>
      <c r="E32" s="20">
        <v>10607</v>
      </c>
      <c r="F32" s="20">
        <v>14845</v>
      </c>
      <c r="G32" s="20">
        <v>12529</v>
      </c>
      <c r="H32" s="20">
        <v>16653</v>
      </c>
      <c r="I32" s="20">
        <v>16490</v>
      </c>
      <c r="J32" s="62">
        <f t="shared" ref="J32:J41" si="6">I32/H32-1</f>
        <v>-9.7880261814687897E-3</v>
      </c>
      <c r="K32" s="20">
        <f t="shared" si="1"/>
        <v>-163</v>
      </c>
      <c r="L32" s="63">
        <f t="shared" ref="L32:L39" si="7">I32/$I$29</f>
        <v>5.0546602189351433E-3</v>
      </c>
    </row>
    <row r="33" spans="2:12" x14ac:dyDescent="0.25">
      <c r="B33" s="282"/>
      <c r="C33" s="284"/>
      <c r="D33" s="19" t="s">
        <v>49</v>
      </c>
      <c r="E33" s="20">
        <v>32683</v>
      </c>
      <c r="F33" s="20">
        <v>125617</v>
      </c>
      <c r="G33" s="20">
        <v>71685</v>
      </c>
      <c r="H33" s="20">
        <v>168193</v>
      </c>
      <c r="I33" s="20">
        <v>105506</v>
      </c>
      <c r="J33" s="62">
        <f t="shared" si="6"/>
        <v>-0.37270873341934563</v>
      </c>
      <c r="K33" s="20">
        <f t="shared" si="1"/>
        <v>-62687</v>
      </c>
      <c r="L33" s="63">
        <f t="shared" si="7"/>
        <v>3.2340629536626517E-2</v>
      </c>
    </row>
    <row r="34" spans="2:12" x14ac:dyDescent="0.25">
      <c r="B34" s="282"/>
      <c r="C34" s="284"/>
      <c r="D34" s="19" t="s">
        <v>50</v>
      </c>
      <c r="E34" s="20">
        <v>283986</v>
      </c>
      <c r="F34" s="20">
        <v>416027</v>
      </c>
      <c r="G34" s="20">
        <v>480859</v>
      </c>
      <c r="H34" s="20">
        <v>551869</v>
      </c>
      <c r="I34" s="20">
        <v>557802</v>
      </c>
      <c r="J34" s="62">
        <f t="shared" si="6"/>
        <v>1.0750739758891958E-2</v>
      </c>
      <c r="K34" s="20">
        <f t="shared" si="1"/>
        <v>5933</v>
      </c>
      <c r="L34" s="63">
        <f t="shared" si="7"/>
        <v>0.17098238808019775</v>
      </c>
    </row>
    <row r="35" spans="2:12" x14ac:dyDescent="0.25">
      <c r="B35" s="282"/>
      <c r="C35" s="284"/>
      <c r="D35" s="19" t="s">
        <v>51</v>
      </c>
      <c r="E35" s="20">
        <v>8587</v>
      </c>
      <c r="F35" s="20">
        <v>10270</v>
      </c>
      <c r="G35" s="20">
        <v>11871</v>
      </c>
      <c r="H35" s="20">
        <v>9259</v>
      </c>
      <c r="I35" s="20">
        <v>11761</v>
      </c>
      <c r="J35" s="62">
        <f t="shared" si="6"/>
        <v>0.27022356625985533</v>
      </c>
      <c r="K35" s="20">
        <f t="shared" si="1"/>
        <v>2502</v>
      </c>
      <c r="L35" s="63">
        <f t="shared" si="7"/>
        <v>3.6050854357123239E-3</v>
      </c>
    </row>
    <row r="36" spans="2:12" x14ac:dyDescent="0.25">
      <c r="B36" s="282"/>
      <c r="C36" s="284"/>
      <c r="D36" s="19" t="s">
        <v>52</v>
      </c>
      <c r="E36" s="20">
        <v>93383</v>
      </c>
      <c r="F36" s="20">
        <v>136811</v>
      </c>
      <c r="G36" s="20">
        <v>135765</v>
      </c>
      <c r="H36" s="20">
        <v>150260</v>
      </c>
      <c r="I36" s="20">
        <v>139313</v>
      </c>
      <c r="J36" s="62">
        <f t="shared" si="6"/>
        <v>-7.2853720218288287E-2</v>
      </c>
      <c r="K36" s="20">
        <f t="shared" si="1"/>
        <v>-10947</v>
      </c>
      <c r="L36" s="63">
        <f t="shared" si="7"/>
        <v>4.2703449307490093E-2</v>
      </c>
    </row>
    <row r="37" spans="2:12" x14ac:dyDescent="0.25">
      <c r="B37" s="282"/>
      <c r="C37" s="284"/>
      <c r="D37" s="19" t="s">
        <v>53</v>
      </c>
      <c r="E37" s="20">
        <v>36151</v>
      </c>
      <c r="F37" s="20">
        <v>41695</v>
      </c>
      <c r="G37" s="20">
        <v>43373</v>
      </c>
      <c r="H37" s="20">
        <v>42595</v>
      </c>
      <c r="I37" s="20">
        <v>49206</v>
      </c>
      <c r="J37" s="62">
        <f t="shared" si="6"/>
        <v>0.15520601009508161</v>
      </c>
      <c r="K37" s="20">
        <f t="shared" si="1"/>
        <v>6611</v>
      </c>
      <c r="L37" s="63">
        <f t="shared" si="7"/>
        <v>1.508305704869149E-2</v>
      </c>
    </row>
    <row r="38" spans="2:12" x14ac:dyDescent="0.25">
      <c r="B38" s="282"/>
      <c r="C38" s="284"/>
      <c r="D38" s="19" t="s">
        <v>54</v>
      </c>
      <c r="E38" s="20">
        <v>94829</v>
      </c>
      <c r="F38" s="20">
        <v>178525</v>
      </c>
      <c r="G38" s="20">
        <v>181874</v>
      </c>
      <c r="H38" s="20">
        <v>179514</v>
      </c>
      <c r="I38" s="20">
        <v>189132</v>
      </c>
      <c r="J38" s="21">
        <f t="shared" si="6"/>
        <v>5.3577993916908984E-2</v>
      </c>
      <c r="K38" s="20">
        <f t="shared" si="1"/>
        <v>9618</v>
      </c>
      <c r="L38" s="22">
        <f t="shared" si="7"/>
        <v>5.7974408521991601E-2</v>
      </c>
    </row>
    <row r="39" spans="2:12" x14ac:dyDescent="0.25">
      <c r="B39" s="282"/>
      <c r="C39" s="285"/>
      <c r="D39" s="23" t="s">
        <v>55</v>
      </c>
      <c r="E39" s="71">
        <v>36774</v>
      </c>
      <c r="F39" s="71">
        <v>59525</v>
      </c>
      <c r="G39" s="71">
        <v>62407</v>
      </c>
      <c r="H39" s="71">
        <v>54211</v>
      </c>
      <c r="I39" s="71">
        <v>69712</v>
      </c>
      <c r="J39" s="25">
        <f t="shared" si="6"/>
        <v>0.28593827820921947</v>
      </c>
      <c r="K39" s="71">
        <f t="shared" si="1"/>
        <v>15501</v>
      </c>
      <c r="L39" s="47">
        <f t="shared" si="7"/>
        <v>2.1368737003178092E-2</v>
      </c>
    </row>
    <row r="40" spans="2:12" x14ac:dyDescent="0.25">
      <c r="B40" s="282"/>
      <c r="C40" s="298" t="s">
        <v>22</v>
      </c>
      <c r="D40" s="67" t="s">
        <v>45</v>
      </c>
      <c r="E40" s="75">
        <v>6.2191177703854859</v>
      </c>
      <c r="F40" s="75">
        <v>7.0548068162035182</v>
      </c>
      <c r="G40" s="75">
        <v>7.1886712827646573</v>
      </c>
      <c r="H40" s="75">
        <v>6.9057111120553083</v>
      </c>
      <c r="I40" s="75">
        <v>6.7346586569228544</v>
      </c>
      <c r="J40" s="69">
        <f t="shared" si="6"/>
        <v>-2.4769709064986434E-2</v>
      </c>
      <c r="K40" s="75">
        <f t="shared" si="1"/>
        <v>-0.17105245513245393</v>
      </c>
      <c r="L40" s="69"/>
    </row>
    <row r="41" spans="2:12" x14ac:dyDescent="0.25">
      <c r="B41" s="282"/>
      <c r="C41" s="299"/>
      <c r="D41" s="26" t="s">
        <v>46</v>
      </c>
      <c r="E41" s="35">
        <v>6.7355987274081093</v>
      </c>
      <c r="F41" s="35">
        <v>7.5394597811433499</v>
      </c>
      <c r="G41" s="35">
        <v>7.6174015116125862</v>
      </c>
      <c r="H41" s="35">
        <v>7.4361541399893953</v>
      </c>
      <c r="I41" s="35">
        <v>7.4029519665557544</v>
      </c>
      <c r="J41" s="36">
        <f t="shared" si="6"/>
        <v>-4.4649657347861638E-3</v>
      </c>
      <c r="K41" s="37">
        <f t="shared" si="1"/>
        <v>-3.3202173433640958E-2</v>
      </c>
      <c r="L41" s="38"/>
    </row>
    <row r="42" spans="2:12" x14ac:dyDescent="0.25">
      <c r="B42" s="282"/>
      <c r="C42" s="299"/>
      <c r="D42" s="4" t="s">
        <v>47</v>
      </c>
      <c r="E42" s="39">
        <v>7.2883713042003508</v>
      </c>
      <c r="F42" s="39">
        <v>7.5955180077018341</v>
      </c>
      <c r="G42" s="39">
        <v>8.1097716550938816</v>
      </c>
      <c r="H42" s="39">
        <v>7.4201266434724724</v>
      </c>
      <c r="I42" s="39">
        <v>7.3521215652005045</v>
      </c>
      <c r="J42" s="76">
        <f t="shared" si="0"/>
        <v>-9.1649484624083399E-3</v>
      </c>
      <c r="K42" s="41">
        <f t="shared" si="1"/>
        <v>-6.8005078271967889E-2</v>
      </c>
      <c r="L42" s="77"/>
    </row>
    <row r="43" spans="2:12" x14ac:dyDescent="0.25">
      <c r="B43" s="282"/>
      <c r="C43" s="299"/>
      <c r="D43" s="4" t="s">
        <v>48</v>
      </c>
      <c r="E43" s="39">
        <v>4.5798791018998273</v>
      </c>
      <c r="F43" s="39">
        <v>4.440622195632665</v>
      </c>
      <c r="G43" s="39">
        <v>4.0678571428571431</v>
      </c>
      <c r="H43" s="39">
        <v>5.2682695349572919</v>
      </c>
      <c r="I43" s="39">
        <v>4.6939937375462568</v>
      </c>
      <c r="J43" s="76">
        <f t="shared" si="0"/>
        <v>-0.10900653309411412</v>
      </c>
      <c r="K43" s="41">
        <f t="shared" si="1"/>
        <v>-0.57427579741103507</v>
      </c>
      <c r="L43" s="77"/>
    </row>
    <row r="44" spans="2:12" x14ac:dyDescent="0.25">
      <c r="B44" s="282"/>
      <c r="C44" s="299"/>
      <c r="D44" s="4" t="s">
        <v>49</v>
      </c>
      <c r="E44" s="39">
        <v>5.0702761402420107</v>
      </c>
      <c r="F44" s="39">
        <v>8.4148579849946401</v>
      </c>
      <c r="G44" s="39">
        <v>6.3387567424175435</v>
      </c>
      <c r="H44" s="39">
        <v>6.7142914171656685</v>
      </c>
      <c r="I44" s="39">
        <v>6.431723969763472</v>
      </c>
      <c r="J44" s="76">
        <f t="shared" si="0"/>
        <v>-4.2084477697793776E-2</v>
      </c>
      <c r="K44" s="41">
        <f t="shared" si="1"/>
        <v>-0.28256744740219641</v>
      </c>
      <c r="L44" s="77"/>
    </row>
    <row r="45" spans="2:12" x14ac:dyDescent="0.25">
      <c r="B45" s="282"/>
      <c r="C45" s="299"/>
      <c r="D45" s="4" t="s">
        <v>50</v>
      </c>
      <c r="E45" s="39">
        <v>5.6756335438484289</v>
      </c>
      <c r="F45" s="39">
        <v>6.327599318610452</v>
      </c>
      <c r="G45" s="39">
        <v>6.5705482072584172</v>
      </c>
      <c r="H45" s="39">
        <v>6.1984073500011228</v>
      </c>
      <c r="I45" s="39">
        <v>5.8762391361601267</v>
      </c>
      <c r="J45" s="76">
        <f t="shared" si="0"/>
        <v>-5.1975966671654383E-2</v>
      </c>
      <c r="K45" s="41">
        <f t="shared" si="1"/>
        <v>-0.32216821384099603</v>
      </c>
      <c r="L45" s="77"/>
    </row>
    <row r="46" spans="2:12" x14ac:dyDescent="0.25">
      <c r="B46" s="282"/>
      <c r="C46" s="299"/>
      <c r="D46" s="4" t="s">
        <v>51</v>
      </c>
      <c r="E46" s="39">
        <v>2.9317173096620008</v>
      </c>
      <c r="F46" s="39">
        <v>2.6119023397761953</v>
      </c>
      <c r="G46" s="39">
        <v>2.5556512378902045</v>
      </c>
      <c r="H46" s="39">
        <v>3.1938599517074855</v>
      </c>
      <c r="I46" s="39">
        <v>2.856691765848919</v>
      </c>
      <c r="J46" s="76">
        <f t="shared" si="0"/>
        <v>-0.10556761754012145</v>
      </c>
      <c r="K46" s="41">
        <f t="shared" si="1"/>
        <v>-0.33716818585856645</v>
      </c>
      <c r="L46" s="77"/>
    </row>
    <row r="47" spans="2:12" x14ac:dyDescent="0.25">
      <c r="B47" s="282"/>
      <c r="C47" s="299"/>
      <c r="D47" s="4" t="s">
        <v>52</v>
      </c>
      <c r="E47" s="39">
        <v>6.9331798945727225</v>
      </c>
      <c r="F47" s="39">
        <v>6.491933187814368</v>
      </c>
      <c r="G47" s="39">
        <v>6.6659301811754306</v>
      </c>
      <c r="H47" s="39">
        <v>6.823486671813269</v>
      </c>
      <c r="I47" s="39">
        <v>6.1420068777003793</v>
      </c>
      <c r="J47" s="76">
        <f t="shared" si="0"/>
        <v>-9.987266435618225E-2</v>
      </c>
      <c r="K47" s="41">
        <f t="shared" si="1"/>
        <v>-0.68147979411288961</v>
      </c>
      <c r="L47" s="77"/>
    </row>
    <row r="48" spans="2:12" x14ac:dyDescent="0.25">
      <c r="B48" s="282"/>
      <c r="C48" s="299"/>
      <c r="D48" s="4" t="s">
        <v>53</v>
      </c>
      <c r="E48" s="39">
        <v>2.5961220825852784</v>
      </c>
      <c r="F48" s="39">
        <v>2.6865335051546393</v>
      </c>
      <c r="G48" s="39">
        <v>2.8928833455612621</v>
      </c>
      <c r="H48" s="39">
        <v>2.8021182816919938</v>
      </c>
      <c r="I48" s="39">
        <v>2.8997583829335847</v>
      </c>
      <c r="J48" s="76">
        <f t="shared" si="0"/>
        <v>3.484510339179292E-2</v>
      </c>
      <c r="K48" s="41">
        <f t="shared" si="1"/>
        <v>9.7640101241590838E-2</v>
      </c>
      <c r="L48" s="77"/>
    </row>
    <row r="49" spans="2:12" x14ac:dyDescent="0.25">
      <c r="B49" s="282"/>
      <c r="C49" s="299"/>
      <c r="D49" s="4" t="s">
        <v>54</v>
      </c>
      <c r="E49" s="39">
        <v>5.1992433795712483</v>
      </c>
      <c r="F49" s="39">
        <v>7.2397501926274384</v>
      </c>
      <c r="G49" s="39">
        <v>7.1337124926456168</v>
      </c>
      <c r="H49" s="39">
        <v>7.0900904459101861</v>
      </c>
      <c r="I49" s="39">
        <v>7.4288856592953376</v>
      </c>
      <c r="J49" s="40">
        <f t="shared" si="0"/>
        <v>4.7784328841754098E-2</v>
      </c>
      <c r="K49" s="41">
        <f t="shared" si="1"/>
        <v>0.33879521338515151</v>
      </c>
      <c r="L49" s="42"/>
    </row>
    <row r="50" spans="2:12" x14ac:dyDescent="0.25">
      <c r="B50" s="282"/>
      <c r="C50" s="300"/>
      <c r="D50" s="32" t="s">
        <v>55</v>
      </c>
      <c r="E50" s="78">
        <v>4.8559355605440384</v>
      </c>
      <c r="F50" s="78">
        <v>5.6545074570152938</v>
      </c>
      <c r="G50" s="78">
        <v>5.6687255881551462</v>
      </c>
      <c r="H50" s="78">
        <v>5.4308755760368665</v>
      </c>
      <c r="I50" s="78">
        <v>5.5069120783632197</v>
      </c>
      <c r="J50" s="65">
        <f t="shared" si="0"/>
        <v>1.4000781505997928E-2</v>
      </c>
      <c r="K50" s="79">
        <f t="shared" si="1"/>
        <v>7.6036502326353173E-2</v>
      </c>
      <c r="L50" s="56"/>
    </row>
    <row r="51" spans="2:12" x14ac:dyDescent="0.25">
      <c r="B51" s="282"/>
      <c r="C51" s="290" t="s">
        <v>36</v>
      </c>
      <c r="D51" s="67" t="s">
        <v>45</v>
      </c>
      <c r="E51" s="69">
        <v>0.57719999999999994</v>
      </c>
      <c r="F51" s="69">
        <v>0.80730000000000002</v>
      </c>
      <c r="G51" s="69">
        <v>20.494600000000002</v>
      </c>
      <c r="H51" s="69">
        <v>21.228899999999999</v>
      </c>
      <c r="I51" s="69">
        <v>20.713799999999996</v>
      </c>
      <c r="J51" s="69">
        <f t="shared" si="0"/>
        <v>-2.426409281686781E-2</v>
      </c>
      <c r="K51" s="75">
        <f t="shared" ref="K51" si="8">(I51-H51)*100</f>
        <v>-51.510000000000389</v>
      </c>
      <c r="L51" s="69"/>
    </row>
    <row r="52" spans="2:12" x14ac:dyDescent="0.25">
      <c r="B52" s="282"/>
      <c r="C52" s="291"/>
      <c r="D52" s="15" t="s">
        <v>46</v>
      </c>
      <c r="E52" s="18">
        <v>0.68180000000000007</v>
      </c>
      <c r="F52" s="18">
        <v>0.90879999999999994</v>
      </c>
      <c r="G52" s="18">
        <v>0.91400000000000003</v>
      </c>
      <c r="H52" s="18">
        <v>0.90689999999999993</v>
      </c>
      <c r="I52" s="18">
        <v>0.86560000000000004</v>
      </c>
      <c r="J52" s="17">
        <f t="shared" si="0"/>
        <v>-4.5539750799426515E-2</v>
      </c>
      <c r="K52" s="44">
        <f>(I52-H52)*100</f>
        <v>-4.1299999999999892</v>
      </c>
      <c r="L52" s="18"/>
    </row>
    <row r="53" spans="2:12" x14ac:dyDescent="0.25">
      <c r="B53" s="282"/>
      <c r="C53" s="291"/>
      <c r="D53" s="19" t="s">
        <v>47</v>
      </c>
      <c r="E53" s="63">
        <v>0.45500000000000002</v>
      </c>
      <c r="F53" s="63">
        <v>0.74010000000000009</v>
      </c>
      <c r="G53" s="63">
        <v>0.82290000000000008</v>
      </c>
      <c r="H53" s="63">
        <v>0.79330000000000001</v>
      </c>
      <c r="I53" s="63">
        <v>0.79189999999999994</v>
      </c>
      <c r="J53" s="62">
        <f t="shared" si="0"/>
        <v>-1.7647800327745822E-3</v>
      </c>
      <c r="K53" s="46">
        <f t="shared" ref="K53:K61" si="9">(I53-H53)*100</f>
        <v>-0.14000000000000679</v>
      </c>
      <c r="L53" s="63"/>
    </row>
    <row r="54" spans="2:12" x14ac:dyDescent="0.25">
      <c r="B54" s="282"/>
      <c r="C54" s="291"/>
      <c r="D54" s="19" t="s">
        <v>48</v>
      </c>
      <c r="E54" s="63">
        <v>0.42659999999999998</v>
      </c>
      <c r="F54" s="63">
        <v>0.56740000000000002</v>
      </c>
      <c r="G54" s="63">
        <v>0.44319999999999998</v>
      </c>
      <c r="H54" s="63">
        <v>0.58899999999999997</v>
      </c>
      <c r="I54" s="63">
        <v>0.58069999999999999</v>
      </c>
      <c r="J54" s="62">
        <f t="shared" si="0"/>
        <v>-1.4091680814940499E-2</v>
      </c>
      <c r="K54" s="46">
        <f t="shared" si="9"/>
        <v>-0.82999999999999741</v>
      </c>
      <c r="L54" s="63"/>
    </row>
    <row r="55" spans="2:12" x14ac:dyDescent="0.25">
      <c r="B55" s="282"/>
      <c r="C55" s="291"/>
      <c r="D55" s="19" t="s">
        <v>49</v>
      </c>
      <c r="E55" s="63">
        <v>0.24660000000000001</v>
      </c>
      <c r="F55" s="63">
        <v>0.88819999999999988</v>
      </c>
      <c r="G55" s="63">
        <v>0.54079999999999995</v>
      </c>
      <c r="H55" s="63">
        <v>1.26</v>
      </c>
      <c r="I55" s="63">
        <v>0.73730000000000007</v>
      </c>
      <c r="J55" s="62">
        <f t="shared" si="0"/>
        <v>-0.41484126984126979</v>
      </c>
      <c r="K55" s="46">
        <f t="shared" si="9"/>
        <v>-52.269999999999996</v>
      </c>
      <c r="L55" s="63"/>
    </row>
    <row r="56" spans="2:12" x14ac:dyDescent="0.25">
      <c r="B56" s="282"/>
      <c r="C56" s="291"/>
      <c r="D56" s="19" t="s">
        <v>50</v>
      </c>
      <c r="E56" s="63">
        <v>0.60020000000000007</v>
      </c>
      <c r="F56" s="63">
        <v>0.72010000000000007</v>
      </c>
      <c r="G56" s="63">
        <v>0.79819999999999991</v>
      </c>
      <c r="H56" s="63">
        <v>0.88090000000000002</v>
      </c>
      <c r="I56" s="63">
        <v>0.89469999999999994</v>
      </c>
      <c r="J56" s="62">
        <f t="shared" si="0"/>
        <v>1.5665796344647376E-2</v>
      </c>
      <c r="K56" s="46">
        <f t="shared" si="9"/>
        <v>1.3799999999999923</v>
      </c>
      <c r="L56" s="63"/>
    </row>
    <row r="57" spans="2:12" x14ac:dyDescent="0.25">
      <c r="B57" s="282"/>
      <c r="C57" s="291"/>
      <c r="D57" s="19" t="s">
        <v>51</v>
      </c>
      <c r="E57" s="63">
        <v>0.44319999999999998</v>
      </c>
      <c r="F57" s="63">
        <v>0.49969999999999998</v>
      </c>
      <c r="G57" s="63">
        <v>0.60020000000000007</v>
      </c>
      <c r="H57" s="63">
        <v>0.44380000000000003</v>
      </c>
      <c r="I57" s="63">
        <v>0.56369999999999998</v>
      </c>
      <c r="J57" s="62">
        <f t="shared" si="0"/>
        <v>0.27016674177557443</v>
      </c>
      <c r="K57" s="46">
        <f t="shared" si="9"/>
        <v>11.989999999999995</v>
      </c>
      <c r="L57" s="63"/>
    </row>
    <row r="58" spans="2:12" x14ac:dyDescent="0.25">
      <c r="B58" s="282"/>
      <c r="C58" s="291"/>
      <c r="D58" s="19" t="s">
        <v>52</v>
      </c>
      <c r="E58" s="63">
        <v>0.86809999999999998</v>
      </c>
      <c r="F58" s="63">
        <v>0.92120000000000002</v>
      </c>
      <c r="G58" s="63">
        <v>0.91409999999999991</v>
      </c>
      <c r="H58" s="63">
        <v>1.0104</v>
      </c>
      <c r="I58" s="63">
        <v>0.96959999999999991</v>
      </c>
      <c r="J58" s="62">
        <f t="shared" si="0"/>
        <v>-4.0380047505938266E-2</v>
      </c>
      <c r="K58" s="46">
        <f t="shared" si="9"/>
        <v>-4.0800000000000054</v>
      </c>
      <c r="L58" s="63"/>
    </row>
    <row r="59" spans="2:12" x14ac:dyDescent="0.25">
      <c r="B59" s="282"/>
      <c r="C59" s="291"/>
      <c r="D59" s="19" t="s">
        <v>53</v>
      </c>
      <c r="E59" s="63">
        <v>0.51919999999999999</v>
      </c>
      <c r="F59" s="63">
        <v>0.51259999999999994</v>
      </c>
      <c r="G59" s="63">
        <v>0.52780000000000005</v>
      </c>
      <c r="H59" s="63">
        <v>0.52239999999999998</v>
      </c>
      <c r="I59" s="63">
        <v>0.62690000000000001</v>
      </c>
      <c r="J59" s="62">
        <f t="shared" si="0"/>
        <v>0.20003828483920372</v>
      </c>
      <c r="K59" s="46">
        <f t="shared" si="9"/>
        <v>10.450000000000003</v>
      </c>
      <c r="L59" s="63"/>
    </row>
    <row r="60" spans="2:12" x14ac:dyDescent="0.25">
      <c r="B60" s="282"/>
      <c r="C60" s="291"/>
      <c r="D60" s="19" t="s">
        <v>54</v>
      </c>
      <c r="E60" s="22">
        <v>0.62039999999999995</v>
      </c>
      <c r="F60" s="22">
        <v>0.89769999999999994</v>
      </c>
      <c r="G60" s="22">
        <v>0.91459999999999997</v>
      </c>
      <c r="H60" s="22">
        <v>0.90269999999999995</v>
      </c>
      <c r="I60" s="22">
        <v>0.93909999999999993</v>
      </c>
      <c r="J60" s="21">
        <f t="shared" si="0"/>
        <v>4.0323474022377237E-2</v>
      </c>
      <c r="K60" s="46">
        <f t="shared" si="9"/>
        <v>3.6399999999999988</v>
      </c>
      <c r="L60" s="22"/>
    </row>
    <row r="61" spans="2:12" x14ac:dyDescent="0.25">
      <c r="B61" s="282"/>
      <c r="C61" s="292"/>
      <c r="D61" s="23" t="s">
        <v>55</v>
      </c>
      <c r="E61" s="47">
        <v>0.42659999999999998</v>
      </c>
      <c r="F61" s="47">
        <v>0.63100000000000001</v>
      </c>
      <c r="G61" s="47">
        <v>0.66049999999999998</v>
      </c>
      <c r="H61" s="47">
        <v>0.56869999999999998</v>
      </c>
      <c r="I61" s="47">
        <v>0.73129999999999995</v>
      </c>
      <c r="J61" s="25">
        <f t="shared" si="0"/>
        <v>0.28591524529628964</v>
      </c>
      <c r="K61" s="80">
        <f t="shared" si="9"/>
        <v>16.259999999999998</v>
      </c>
      <c r="L61" s="47"/>
    </row>
    <row r="62" spans="2:12" x14ac:dyDescent="0.25">
      <c r="B62" s="282"/>
      <c r="C62" s="293" t="s">
        <v>56</v>
      </c>
      <c r="D62" s="67" t="s">
        <v>45</v>
      </c>
      <c r="E62" s="68">
        <v>99473</v>
      </c>
      <c r="F62" s="68">
        <v>124678</v>
      </c>
      <c r="G62" s="68">
        <v>124185</v>
      </c>
      <c r="H62" s="68">
        <v>127485</v>
      </c>
      <c r="I62" s="68">
        <v>125343</v>
      </c>
      <c r="J62" s="69">
        <f t="shared" si="0"/>
        <v>-1.6801976703141541E-2</v>
      </c>
      <c r="K62" s="68">
        <f t="shared" ref="K62:K63" si="10">I62-H62</f>
        <v>-2142</v>
      </c>
      <c r="L62" s="69">
        <f t="shared" ref="L62:L63" si="11">I62/$I$62</f>
        <v>1</v>
      </c>
    </row>
    <row r="63" spans="2:12" x14ac:dyDescent="0.25">
      <c r="B63" s="282"/>
      <c r="C63" s="295"/>
      <c r="D63" s="26" t="s">
        <v>46</v>
      </c>
      <c r="E63" s="27">
        <v>37662</v>
      </c>
      <c r="F63" s="27">
        <v>44069</v>
      </c>
      <c r="G63" s="27">
        <v>44891</v>
      </c>
      <c r="H63" s="27">
        <v>46395</v>
      </c>
      <c r="I63" s="27">
        <v>45273</v>
      </c>
      <c r="J63" s="36">
        <f t="shared" si="0"/>
        <v>-2.4183640478499857E-2</v>
      </c>
      <c r="K63" s="27">
        <f t="shared" si="10"/>
        <v>-1122</v>
      </c>
      <c r="L63" s="38">
        <f t="shared" si="11"/>
        <v>0.36119288671884348</v>
      </c>
    </row>
    <row r="64" spans="2:12" x14ac:dyDescent="0.25">
      <c r="B64" s="282"/>
      <c r="C64" s="295"/>
      <c r="D64" s="4" t="s">
        <v>47</v>
      </c>
      <c r="E64" s="29">
        <v>27418</v>
      </c>
      <c r="F64" s="29">
        <v>39030</v>
      </c>
      <c r="G64" s="29">
        <v>37129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0.29530967026479343</v>
      </c>
    </row>
    <row r="65" spans="2:12" x14ac:dyDescent="0.25">
      <c r="B65" s="282"/>
      <c r="C65" s="295"/>
      <c r="D65" s="4" t="s">
        <v>48</v>
      </c>
      <c r="E65" s="29">
        <v>802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7.3079469934499734E-3</v>
      </c>
    </row>
    <row r="66" spans="2:12" x14ac:dyDescent="0.25">
      <c r="B66" s="282"/>
      <c r="C66" s="295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3.6826946857822139E-2</v>
      </c>
    </row>
    <row r="67" spans="2:12" x14ac:dyDescent="0.25">
      <c r="B67" s="282"/>
      <c r="C67" s="295"/>
      <c r="D67" s="4" t="s">
        <v>50</v>
      </c>
      <c r="E67" s="29">
        <v>15262</v>
      </c>
      <c r="F67" s="29">
        <v>18637</v>
      </c>
      <c r="G67" s="29">
        <v>19434</v>
      </c>
      <c r="H67" s="29">
        <v>20210</v>
      </c>
      <c r="I67" s="29">
        <v>20111</v>
      </c>
      <c r="J67" s="76">
        <f t="shared" si="12"/>
        <v>-4.8985650667986436E-3</v>
      </c>
      <c r="K67" s="29">
        <f t="shared" si="13"/>
        <v>-99</v>
      </c>
      <c r="L67" s="77">
        <f t="shared" si="14"/>
        <v>0.16044773142496987</v>
      </c>
    </row>
    <row r="68" spans="2:12" x14ac:dyDescent="0.25">
      <c r="B68" s="282"/>
      <c r="C68" s="295"/>
      <c r="D68" s="4" t="s">
        <v>51</v>
      </c>
      <c r="E68" s="29">
        <v>625</v>
      </c>
      <c r="F68" s="29">
        <v>663</v>
      </c>
      <c r="G68" s="29">
        <v>638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5.3692667320871532E-3</v>
      </c>
    </row>
    <row r="69" spans="2:12" x14ac:dyDescent="0.25">
      <c r="B69" s="282"/>
      <c r="C69" s="295"/>
      <c r="D69" s="4" t="s">
        <v>52</v>
      </c>
      <c r="E69" s="29">
        <v>3470</v>
      </c>
      <c r="F69" s="29">
        <v>4791</v>
      </c>
      <c r="G69" s="29">
        <v>4791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3.6978530911179724E-2</v>
      </c>
    </row>
    <row r="70" spans="2:12" x14ac:dyDescent="0.25">
      <c r="B70" s="282"/>
      <c r="C70" s="295"/>
      <c r="D70" s="4" t="s">
        <v>53</v>
      </c>
      <c r="E70" s="29">
        <v>2246</v>
      </c>
      <c r="F70" s="29">
        <v>2624</v>
      </c>
      <c r="G70" s="29">
        <v>2651</v>
      </c>
      <c r="H70" s="29">
        <v>2630</v>
      </c>
      <c r="I70" s="29">
        <v>2532</v>
      </c>
      <c r="J70" s="76">
        <f t="shared" si="12"/>
        <v>-3.7262357414448721E-2</v>
      </c>
      <c r="K70" s="29">
        <f t="shared" si="13"/>
        <v>-98</v>
      </c>
      <c r="L70" s="77">
        <f t="shared" si="14"/>
        <v>2.0200569636916303E-2</v>
      </c>
    </row>
    <row r="71" spans="2:12" x14ac:dyDescent="0.25">
      <c r="B71" s="282"/>
      <c r="C71" s="295"/>
      <c r="D71" s="4" t="s">
        <v>54</v>
      </c>
      <c r="E71" s="29">
        <v>4931</v>
      </c>
      <c r="F71" s="29">
        <v>6415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5.1833768140223224E-2</v>
      </c>
    </row>
    <row r="72" spans="2:12" x14ac:dyDescent="0.25">
      <c r="B72" s="283"/>
      <c r="C72" s="296"/>
      <c r="D72" s="32" t="s">
        <v>55</v>
      </c>
      <c r="E72" s="73">
        <v>2781</v>
      </c>
      <c r="F72" s="73">
        <v>3043</v>
      </c>
      <c r="G72" s="73">
        <v>3048</v>
      </c>
      <c r="H72" s="73">
        <v>3075</v>
      </c>
      <c r="I72" s="73">
        <v>3075</v>
      </c>
      <c r="J72" s="65">
        <f t="shared" si="12"/>
        <v>0</v>
      </c>
      <c r="K72" s="73">
        <f t="shared" si="13"/>
        <v>0</v>
      </c>
      <c r="L72" s="56">
        <f t="shared" si="14"/>
        <v>2.4532682319714703E-2</v>
      </c>
    </row>
    <row r="73" spans="2:12" ht="7.5" customHeight="1" x14ac:dyDescent="0.25"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48"/>
    </row>
    <row r="74" spans="2:12" x14ac:dyDescent="0.25">
      <c r="B74" s="280" t="s">
        <v>57</v>
      </c>
      <c r="C74" s="280"/>
      <c r="D74" s="280"/>
      <c r="E74" s="280"/>
      <c r="F74" s="280"/>
      <c r="G74" s="280"/>
      <c r="H74" s="280"/>
      <c r="I74" s="280"/>
      <c r="J74" s="280"/>
      <c r="K74" s="280"/>
    </row>
    <row r="76" spans="2:12" x14ac:dyDescent="0.25">
      <c r="B76" s="57"/>
    </row>
    <row r="77" spans="2:12" ht="21.75" customHeight="1" thickBot="1" x14ac:dyDescent="0.3">
      <c r="B77" s="281" t="s">
        <v>58</v>
      </c>
      <c r="C77" s="281"/>
      <c r="D77" s="281"/>
      <c r="E77" s="281"/>
      <c r="F77" s="281"/>
      <c r="G77" s="281"/>
      <c r="H77" s="281"/>
      <c r="I77" s="281"/>
      <c r="J77" s="281"/>
      <c r="K77" s="281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agosto 2025</v>
      </c>
    </row>
    <row r="80" spans="2:12" ht="15" customHeight="1" x14ac:dyDescent="0.25">
      <c r="B80" s="294" t="s">
        <v>44</v>
      </c>
      <c r="C80" s="289" t="s">
        <v>8</v>
      </c>
      <c r="D80" s="67" t="s">
        <v>45</v>
      </c>
      <c r="E80" s="68">
        <v>1031934</v>
      </c>
      <c r="F80" s="68">
        <v>3101117</v>
      </c>
      <c r="G80" s="68">
        <v>3425135</v>
      </c>
      <c r="H80" s="68">
        <v>3660664</v>
      </c>
      <c r="I80" s="68">
        <v>3636256</v>
      </c>
      <c r="J80" s="69">
        <f t="shared" ref="J80:J81" si="15">I80/H80-1</f>
        <v>-6.6676428101568597E-3</v>
      </c>
      <c r="K80" s="68">
        <f t="shared" ref="K80:K81" si="16">I80-H80</f>
        <v>-24408</v>
      </c>
      <c r="L80" s="69">
        <f t="shared" ref="L80:L81" si="17">I80/$I$80</f>
        <v>1</v>
      </c>
    </row>
    <row r="81" spans="2:13" ht="15" customHeight="1" x14ac:dyDescent="0.25">
      <c r="B81" s="282"/>
      <c r="C81" s="284"/>
      <c r="D81" s="15" t="s">
        <v>46</v>
      </c>
      <c r="E81" s="16">
        <v>400181</v>
      </c>
      <c r="F81" s="16">
        <v>1157727</v>
      </c>
      <c r="G81" s="16">
        <v>1246990</v>
      </c>
      <c r="H81" s="16">
        <v>1301111</v>
      </c>
      <c r="I81" s="16">
        <v>1237425</v>
      </c>
      <c r="J81" s="18">
        <f t="shared" si="15"/>
        <v>-4.8947399568522565E-2</v>
      </c>
      <c r="K81" s="16">
        <f t="shared" si="16"/>
        <v>-63686</v>
      </c>
      <c r="L81" s="18">
        <f t="shared" si="17"/>
        <v>0.34030194793765894</v>
      </c>
      <c r="M81" s="81"/>
    </row>
    <row r="82" spans="2:13" x14ac:dyDescent="0.25">
      <c r="B82" s="282"/>
      <c r="C82" s="284"/>
      <c r="D82" s="19" t="s">
        <v>47</v>
      </c>
      <c r="E82" s="20">
        <v>176500</v>
      </c>
      <c r="F82" s="20">
        <v>810745</v>
      </c>
      <c r="G82" s="20">
        <v>867527</v>
      </c>
      <c r="H82" s="20">
        <v>922227</v>
      </c>
      <c r="I82" s="20">
        <v>945846</v>
      </c>
      <c r="J82" s="63">
        <f>I82/H82-1</f>
        <v>2.5610831172802273E-2</v>
      </c>
      <c r="K82" s="20">
        <f>I82-H82</f>
        <v>23619</v>
      </c>
      <c r="L82" s="63">
        <f>I82/$I$80</f>
        <v>0.26011534941434267</v>
      </c>
      <c r="M82" s="81"/>
    </row>
    <row r="83" spans="2:13" x14ac:dyDescent="0.25">
      <c r="B83" s="282"/>
      <c r="C83" s="284"/>
      <c r="D83" s="19" t="s">
        <v>48</v>
      </c>
      <c r="E83" s="20">
        <v>9212</v>
      </c>
      <c r="F83" s="20">
        <v>22508</v>
      </c>
      <c r="G83" s="20">
        <v>33326</v>
      </c>
      <c r="H83" s="20">
        <v>28900</v>
      </c>
      <c r="I83" s="20">
        <v>27983</v>
      </c>
      <c r="J83" s="63">
        <f t="shared" ref="J83:J136" si="18">I83/H83-1</f>
        <v>-3.1730103806228427E-2</v>
      </c>
      <c r="K83" s="20">
        <f t="shared" ref="K83:K112" si="19">I83-H83</f>
        <v>-917</v>
      </c>
      <c r="L83" s="63">
        <f t="shared" ref="L83:L90" si="20">I83/$I$80</f>
        <v>7.6955527883625354E-3</v>
      </c>
      <c r="M83" s="81"/>
    </row>
    <row r="84" spans="2:13" x14ac:dyDescent="0.25">
      <c r="B84" s="282"/>
      <c r="C84" s="284"/>
      <c r="D84" s="19" t="s">
        <v>49</v>
      </c>
      <c r="E84" s="20">
        <v>25824</v>
      </c>
      <c r="F84" s="20">
        <v>106797</v>
      </c>
      <c r="G84" s="20">
        <v>121209</v>
      </c>
      <c r="H84" s="20">
        <v>158757</v>
      </c>
      <c r="I84" s="20">
        <v>128099</v>
      </c>
      <c r="J84" s="63">
        <f t="shared" si="18"/>
        <v>-0.19311274463488226</v>
      </c>
      <c r="K84" s="20">
        <f t="shared" si="19"/>
        <v>-30658</v>
      </c>
      <c r="L84" s="63">
        <f t="shared" si="20"/>
        <v>3.5228267756725599E-2</v>
      </c>
      <c r="M84" s="81"/>
    </row>
    <row r="85" spans="2:13" x14ac:dyDescent="0.25">
      <c r="B85" s="282"/>
      <c r="C85" s="284"/>
      <c r="D85" s="19" t="s">
        <v>50</v>
      </c>
      <c r="E85" s="20">
        <v>161693</v>
      </c>
      <c r="F85" s="20">
        <v>461029</v>
      </c>
      <c r="G85" s="20">
        <v>526478</v>
      </c>
      <c r="H85" s="20">
        <v>613713</v>
      </c>
      <c r="I85" s="20">
        <v>632703</v>
      </c>
      <c r="J85" s="63">
        <f t="shared" si="18"/>
        <v>3.0942802254473989E-2</v>
      </c>
      <c r="K85" s="20">
        <f t="shared" si="19"/>
        <v>18990</v>
      </c>
      <c r="L85" s="63">
        <f t="shared" si="20"/>
        <v>0.17399847535487051</v>
      </c>
      <c r="M85" s="81"/>
    </row>
    <row r="86" spans="2:13" x14ac:dyDescent="0.25">
      <c r="B86" s="282"/>
      <c r="C86" s="284"/>
      <c r="D86" s="19" t="s">
        <v>51</v>
      </c>
      <c r="E86" s="20">
        <v>17159</v>
      </c>
      <c r="F86" s="20">
        <v>32878</v>
      </c>
      <c r="G86" s="20">
        <v>39668</v>
      </c>
      <c r="H86" s="20">
        <v>36690</v>
      </c>
      <c r="I86" s="20">
        <v>36026</v>
      </c>
      <c r="J86" s="63">
        <f t="shared" si="18"/>
        <v>-1.8097574270918515E-2</v>
      </c>
      <c r="K86" s="20">
        <f t="shared" si="19"/>
        <v>-664</v>
      </c>
      <c r="L86" s="63">
        <f t="shared" si="20"/>
        <v>9.9074432603205049E-3</v>
      </c>
      <c r="M86" s="81"/>
    </row>
    <row r="87" spans="2:13" x14ac:dyDescent="0.25">
      <c r="B87" s="282"/>
      <c r="C87" s="284"/>
      <c r="D87" s="19" t="s">
        <v>52</v>
      </c>
      <c r="E87" s="20">
        <v>56805</v>
      </c>
      <c r="F87" s="20">
        <v>128669</v>
      </c>
      <c r="G87" s="20">
        <v>168871</v>
      </c>
      <c r="H87" s="20">
        <v>160886</v>
      </c>
      <c r="I87" s="20">
        <v>173841</v>
      </c>
      <c r="J87" s="63">
        <f t="shared" si="18"/>
        <v>8.0522854692142154E-2</v>
      </c>
      <c r="K87" s="20">
        <f t="shared" si="19"/>
        <v>12955</v>
      </c>
      <c r="L87" s="63">
        <f t="shared" si="20"/>
        <v>4.7807690107627185E-2</v>
      </c>
      <c r="M87" s="81"/>
    </row>
    <row r="88" spans="2:13" x14ac:dyDescent="0.25">
      <c r="B88" s="282"/>
      <c r="C88" s="284"/>
      <c r="D88" s="19" t="s">
        <v>53</v>
      </c>
      <c r="E88" s="20">
        <v>87126</v>
      </c>
      <c r="F88" s="20">
        <v>138024</v>
      </c>
      <c r="G88" s="20">
        <v>158379</v>
      </c>
      <c r="H88" s="20">
        <v>162243</v>
      </c>
      <c r="I88" s="20">
        <v>181603</v>
      </c>
      <c r="J88" s="63">
        <f t="shared" si="18"/>
        <v>0.11932718206640658</v>
      </c>
      <c r="K88" s="20">
        <f t="shared" si="19"/>
        <v>19360</v>
      </c>
      <c r="L88" s="63">
        <f t="shared" si="20"/>
        <v>4.9942303292177449E-2</v>
      </c>
      <c r="M88" s="81"/>
    </row>
    <row r="89" spans="2:13" ht="18" customHeight="1" x14ac:dyDescent="0.25">
      <c r="B89" s="282"/>
      <c r="C89" s="284"/>
      <c r="D89" s="19" t="s">
        <v>54</v>
      </c>
      <c r="E89" s="20">
        <v>62317</v>
      </c>
      <c r="F89" s="20">
        <v>170296</v>
      </c>
      <c r="G89" s="20">
        <v>183132</v>
      </c>
      <c r="H89" s="20">
        <v>192634</v>
      </c>
      <c r="I89" s="20">
        <v>189476</v>
      </c>
      <c r="J89" s="22">
        <f t="shared" si="18"/>
        <v>-1.6393783028956443E-2</v>
      </c>
      <c r="K89" s="20">
        <f t="shared" si="19"/>
        <v>-3158</v>
      </c>
      <c r="L89" s="22">
        <f t="shared" si="20"/>
        <v>5.2107442380294459E-2</v>
      </c>
      <c r="M89" s="81"/>
    </row>
    <row r="90" spans="2:13" x14ac:dyDescent="0.25">
      <c r="B90" s="282"/>
      <c r="C90" s="285"/>
      <c r="D90" s="23" t="s">
        <v>55</v>
      </c>
      <c r="E90" s="71">
        <v>35117</v>
      </c>
      <c r="F90" s="71">
        <v>72444</v>
      </c>
      <c r="G90" s="71">
        <v>79555</v>
      </c>
      <c r="H90" s="71">
        <v>83503</v>
      </c>
      <c r="I90" s="71">
        <v>83254</v>
      </c>
      <c r="J90" s="47">
        <f t="shared" si="18"/>
        <v>-2.9819287929775395E-3</v>
      </c>
      <c r="K90" s="71">
        <f t="shared" si="19"/>
        <v>-249</v>
      </c>
      <c r="L90" s="47">
        <f t="shared" si="20"/>
        <v>2.2895527707620145E-2</v>
      </c>
      <c r="M90" s="81"/>
    </row>
    <row r="91" spans="2:13" x14ac:dyDescent="0.25">
      <c r="B91" s="282"/>
      <c r="C91" s="286" t="s">
        <v>18</v>
      </c>
      <c r="D91" s="67" t="s">
        <v>45</v>
      </c>
      <c r="E91" s="68">
        <v>1151540</v>
      </c>
      <c r="F91" s="68">
        <v>3651483</v>
      </c>
      <c r="G91" s="68">
        <v>4055641</v>
      </c>
      <c r="H91" s="68">
        <v>4328488</v>
      </c>
      <c r="I91" s="68">
        <v>4270265</v>
      </c>
      <c r="J91" s="69">
        <f t="shared" si="18"/>
        <v>-1.3451117341667596E-2</v>
      </c>
      <c r="K91" s="68">
        <f t="shared" si="19"/>
        <v>-58223</v>
      </c>
      <c r="L91" s="69">
        <f t="shared" ref="L91:L92" si="21">I91/$I$91</f>
        <v>1</v>
      </c>
    </row>
    <row r="92" spans="2:13" x14ac:dyDescent="0.25">
      <c r="B92" s="282"/>
      <c r="C92" s="287"/>
      <c r="D92" s="26" t="s">
        <v>46</v>
      </c>
      <c r="E92" s="27">
        <v>453494</v>
      </c>
      <c r="F92" s="27">
        <v>1387341</v>
      </c>
      <c r="G92" s="27">
        <v>1502826</v>
      </c>
      <c r="H92" s="27">
        <v>1565928</v>
      </c>
      <c r="I92" s="27">
        <v>1480834</v>
      </c>
      <c r="J92" s="82">
        <f t="shared" si="18"/>
        <v>-5.434094032420389E-2</v>
      </c>
      <c r="K92" s="27">
        <f t="shared" si="19"/>
        <v>-85094</v>
      </c>
      <c r="L92" s="38">
        <f t="shared" si="21"/>
        <v>0.34677801026400001</v>
      </c>
    </row>
    <row r="93" spans="2:13" x14ac:dyDescent="0.25">
      <c r="B93" s="282"/>
      <c r="C93" s="287"/>
      <c r="D93" s="4" t="s">
        <v>47</v>
      </c>
      <c r="E93" s="29">
        <v>200588</v>
      </c>
      <c r="F93" s="29">
        <v>966907</v>
      </c>
      <c r="G93" s="29">
        <v>1048846</v>
      </c>
      <c r="H93" s="29">
        <v>1110160</v>
      </c>
      <c r="I93" s="29">
        <v>1130008</v>
      </c>
      <c r="J93" s="83">
        <f t="shared" si="18"/>
        <v>1.7878503999423589E-2</v>
      </c>
      <c r="K93" s="29">
        <f t="shared" si="19"/>
        <v>19848</v>
      </c>
      <c r="L93" s="77">
        <f>I93/$I$91</f>
        <v>0.26462245317328081</v>
      </c>
    </row>
    <row r="94" spans="2:13" x14ac:dyDescent="0.25">
      <c r="B94" s="282"/>
      <c r="C94" s="287"/>
      <c r="D94" s="4" t="s">
        <v>48</v>
      </c>
      <c r="E94" s="29">
        <v>10140</v>
      </c>
      <c r="F94" s="29">
        <v>25130</v>
      </c>
      <c r="G94" s="29">
        <v>35869</v>
      </c>
      <c r="H94" s="29">
        <v>31904</v>
      </c>
      <c r="I94" s="29">
        <v>31282</v>
      </c>
      <c r="J94" s="83">
        <f t="shared" si="18"/>
        <v>-1.9495987963891626E-2</v>
      </c>
      <c r="K94" s="29">
        <f t="shared" si="19"/>
        <v>-622</v>
      </c>
      <c r="L94" s="77">
        <f t="shared" ref="L94:L101" si="22">I94/$I$91</f>
        <v>7.3255406865850243E-3</v>
      </c>
    </row>
    <row r="95" spans="2:13" x14ac:dyDescent="0.25">
      <c r="B95" s="282"/>
      <c r="C95" s="287"/>
      <c r="D95" s="4" t="s">
        <v>49</v>
      </c>
      <c r="E95" s="29">
        <v>30447</v>
      </c>
      <c r="F95" s="29">
        <v>125631</v>
      </c>
      <c r="G95" s="29">
        <v>141231</v>
      </c>
      <c r="H95" s="29">
        <v>184286</v>
      </c>
      <c r="I95" s="29">
        <v>148140</v>
      </c>
      <c r="J95" s="83">
        <f t="shared" si="18"/>
        <v>-0.19614078117708345</v>
      </c>
      <c r="K95" s="29">
        <f t="shared" si="19"/>
        <v>-36146</v>
      </c>
      <c r="L95" s="77">
        <f t="shared" si="22"/>
        <v>3.4691055473138083E-2</v>
      </c>
    </row>
    <row r="96" spans="2:13" x14ac:dyDescent="0.25">
      <c r="B96" s="282"/>
      <c r="C96" s="287"/>
      <c r="D96" s="4" t="s">
        <v>50</v>
      </c>
      <c r="E96" s="29">
        <v>177367</v>
      </c>
      <c r="F96" s="29">
        <v>532479</v>
      </c>
      <c r="G96" s="29">
        <v>616430</v>
      </c>
      <c r="H96" s="29">
        <v>713747</v>
      </c>
      <c r="I96" s="29">
        <v>731835</v>
      </c>
      <c r="J96" s="83">
        <f t="shared" si="18"/>
        <v>2.5342313172594721E-2</v>
      </c>
      <c r="K96" s="29">
        <f t="shared" si="19"/>
        <v>18088</v>
      </c>
      <c r="L96" s="77">
        <f t="shared" si="22"/>
        <v>0.17137929379090056</v>
      </c>
    </row>
    <row r="97" spans="2:12" x14ac:dyDescent="0.25">
      <c r="B97" s="282"/>
      <c r="C97" s="287"/>
      <c r="D97" s="4" t="s">
        <v>51</v>
      </c>
      <c r="E97" s="29">
        <v>17855</v>
      </c>
      <c r="F97" s="29">
        <v>34377</v>
      </c>
      <c r="G97" s="29">
        <v>41604</v>
      </c>
      <c r="H97" s="29">
        <v>38605</v>
      </c>
      <c r="I97" s="29">
        <v>37957</v>
      </c>
      <c r="J97" s="83">
        <f t="shared" si="18"/>
        <v>-1.6785390493459396E-2</v>
      </c>
      <c r="K97" s="29">
        <f t="shared" si="19"/>
        <v>-648</v>
      </c>
      <c r="L97" s="77">
        <f t="shared" si="22"/>
        <v>8.8886755271628346E-3</v>
      </c>
    </row>
    <row r="98" spans="2:12" x14ac:dyDescent="0.25">
      <c r="B98" s="282"/>
      <c r="C98" s="287"/>
      <c r="D98" s="4" t="s">
        <v>52</v>
      </c>
      <c r="E98" s="29">
        <v>65785</v>
      </c>
      <c r="F98" s="29">
        <v>150691</v>
      </c>
      <c r="G98" s="29">
        <v>191150</v>
      </c>
      <c r="H98" s="29">
        <v>187665</v>
      </c>
      <c r="I98" s="29">
        <v>199356</v>
      </c>
      <c r="J98" s="83">
        <f t="shared" si="18"/>
        <v>6.2297178482934923E-2</v>
      </c>
      <c r="K98" s="29">
        <f t="shared" si="19"/>
        <v>11691</v>
      </c>
      <c r="L98" s="77">
        <f t="shared" si="22"/>
        <v>4.6684690528573755E-2</v>
      </c>
    </row>
    <row r="99" spans="2:12" x14ac:dyDescent="0.25">
      <c r="B99" s="282"/>
      <c r="C99" s="287"/>
      <c r="D99" s="4" t="s">
        <v>53</v>
      </c>
      <c r="E99" s="29">
        <v>89783</v>
      </c>
      <c r="F99" s="29">
        <v>144568</v>
      </c>
      <c r="G99" s="29">
        <v>165345</v>
      </c>
      <c r="H99" s="29">
        <v>169531</v>
      </c>
      <c r="I99" s="29">
        <v>189188</v>
      </c>
      <c r="J99" s="83">
        <f t="shared" si="18"/>
        <v>0.11594929540909926</v>
      </c>
      <c r="K99" s="29">
        <f t="shared" si="19"/>
        <v>19657</v>
      </c>
      <c r="L99" s="77">
        <f t="shared" si="22"/>
        <v>4.4303573665802939E-2</v>
      </c>
    </row>
    <row r="100" spans="2:12" x14ac:dyDescent="0.25">
      <c r="B100" s="282"/>
      <c r="C100" s="287"/>
      <c r="D100" s="4" t="s">
        <v>54</v>
      </c>
      <c r="E100" s="29">
        <v>68473</v>
      </c>
      <c r="F100" s="29">
        <v>201809</v>
      </c>
      <c r="G100" s="29">
        <v>218175</v>
      </c>
      <c r="H100" s="29">
        <v>230645</v>
      </c>
      <c r="I100" s="29">
        <v>226004</v>
      </c>
      <c r="J100" s="31">
        <f t="shared" si="18"/>
        <v>-2.0121832253029548E-2</v>
      </c>
      <c r="K100" s="29">
        <f t="shared" si="19"/>
        <v>-4641</v>
      </c>
      <c r="L100" s="42">
        <f t="shared" si="22"/>
        <v>5.2925052660666258E-2</v>
      </c>
    </row>
    <row r="101" spans="2:12" x14ac:dyDescent="0.25">
      <c r="B101" s="282"/>
      <c r="C101" s="288"/>
      <c r="D101" s="32" t="s">
        <v>55</v>
      </c>
      <c r="E101" s="73">
        <v>37608</v>
      </c>
      <c r="F101" s="73">
        <v>82550</v>
      </c>
      <c r="G101" s="73">
        <v>94165</v>
      </c>
      <c r="H101" s="73">
        <v>96017</v>
      </c>
      <c r="I101" s="73">
        <v>95661</v>
      </c>
      <c r="J101" s="74">
        <f t="shared" si="18"/>
        <v>-3.7076767655727094E-3</v>
      </c>
      <c r="K101" s="73">
        <f t="shared" si="19"/>
        <v>-356</v>
      </c>
      <c r="L101" s="56">
        <f t="shared" si="22"/>
        <v>2.2401654229889715E-2</v>
      </c>
    </row>
    <row r="102" spans="2:12" x14ac:dyDescent="0.25">
      <c r="B102" s="282"/>
      <c r="C102" s="289" t="s">
        <v>21</v>
      </c>
      <c r="D102" s="67" t="s">
        <v>45</v>
      </c>
      <c r="E102" s="68">
        <v>5391902</v>
      </c>
      <c r="F102" s="68">
        <v>20444877</v>
      </c>
      <c r="G102" s="68">
        <v>22753674</v>
      </c>
      <c r="H102" s="68">
        <v>24162826</v>
      </c>
      <c r="I102" s="68">
        <v>23419512</v>
      </c>
      <c r="J102" s="69">
        <f t="shared" si="18"/>
        <v>-3.0762709626762974E-2</v>
      </c>
      <c r="K102" s="68">
        <f t="shared" si="19"/>
        <v>-743314</v>
      </c>
      <c r="L102" s="69">
        <f t="shared" ref="L102:L103" si="23">I102/$I$102</f>
        <v>1</v>
      </c>
    </row>
    <row r="103" spans="2:12" x14ac:dyDescent="0.25">
      <c r="B103" s="282"/>
      <c r="C103" s="284"/>
      <c r="D103" s="15" t="s">
        <v>46</v>
      </c>
      <c r="E103" s="16">
        <v>2291426</v>
      </c>
      <c r="F103" s="16">
        <v>8320045</v>
      </c>
      <c r="G103" s="16">
        <v>8974624</v>
      </c>
      <c r="H103" s="16">
        <v>9249706</v>
      </c>
      <c r="I103" s="16">
        <v>8746362</v>
      </c>
      <c r="J103" s="18">
        <f t="shared" si="18"/>
        <v>-5.4417297155174404E-2</v>
      </c>
      <c r="K103" s="16">
        <f t="shared" si="19"/>
        <v>-503344</v>
      </c>
      <c r="L103" s="18">
        <f t="shared" si="23"/>
        <v>0.37346474170768373</v>
      </c>
    </row>
    <row r="104" spans="2:12" x14ac:dyDescent="0.25">
      <c r="B104" s="282"/>
      <c r="C104" s="284"/>
      <c r="D104" s="19" t="s">
        <v>47</v>
      </c>
      <c r="E104" s="20">
        <v>1076408</v>
      </c>
      <c r="F104" s="20">
        <v>5738436</v>
      </c>
      <c r="G104" s="20">
        <v>6396470</v>
      </c>
      <c r="H104" s="20">
        <v>6684568</v>
      </c>
      <c r="I104" s="20">
        <v>6661737</v>
      </c>
      <c r="J104" s="63">
        <f t="shared" si="18"/>
        <v>-3.4154787564432132E-3</v>
      </c>
      <c r="K104" s="20">
        <f t="shared" si="19"/>
        <v>-22831</v>
      </c>
      <c r="L104" s="63">
        <f>I104/$I$102</f>
        <v>0.28445242582339036</v>
      </c>
    </row>
    <row r="105" spans="2:12" x14ac:dyDescent="0.25">
      <c r="B105" s="282"/>
      <c r="C105" s="284"/>
      <c r="D105" s="19" t="s">
        <v>48</v>
      </c>
      <c r="E105" s="20">
        <v>40837</v>
      </c>
      <c r="F105" s="20">
        <v>105500</v>
      </c>
      <c r="G105" s="20">
        <v>110466</v>
      </c>
      <c r="H105" s="20">
        <v>124605</v>
      </c>
      <c r="I105" s="20">
        <v>127839</v>
      </c>
      <c r="J105" s="63">
        <f t="shared" si="18"/>
        <v>2.595401468640901E-2</v>
      </c>
      <c r="K105" s="20">
        <f t="shared" si="19"/>
        <v>3234</v>
      </c>
      <c r="L105" s="63">
        <f t="shared" ref="L105:L112" si="24">I105/$I$102</f>
        <v>5.4586534510198161E-3</v>
      </c>
    </row>
    <row r="106" spans="2:12" x14ac:dyDescent="0.25">
      <c r="B106" s="282"/>
      <c r="C106" s="284"/>
      <c r="D106" s="19" t="s">
        <v>49</v>
      </c>
      <c r="E106" s="20">
        <v>159370</v>
      </c>
      <c r="F106" s="20">
        <v>654193</v>
      </c>
      <c r="G106" s="20">
        <v>722818</v>
      </c>
      <c r="H106" s="20">
        <v>957820</v>
      </c>
      <c r="I106" s="20">
        <v>753556</v>
      </c>
      <c r="J106" s="63">
        <f t="shared" si="18"/>
        <v>-0.21325927627320374</v>
      </c>
      <c r="K106" s="20">
        <f t="shared" si="19"/>
        <v>-204264</v>
      </c>
      <c r="L106" s="63">
        <f t="shared" si="24"/>
        <v>3.2176417681119916E-2</v>
      </c>
    </row>
    <row r="107" spans="2:12" x14ac:dyDescent="0.25">
      <c r="B107" s="282"/>
      <c r="C107" s="284"/>
      <c r="D107" s="19" t="s">
        <v>50</v>
      </c>
      <c r="E107" s="20">
        <v>810988</v>
      </c>
      <c r="F107" s="20">
        <v>2786196</v>
      </c>
      <c r="G107" s="20">
        <v>3356298</v>
      </c>
      <c r="H107" s="20">
        <v>3819820</v>
      </c>
      <c r="I107" s="20">
        <v>3813638</v>
      </c>
      <c r="J107" s="63">
        <f t="shared" si="18"/>
        <v>-1.6184008670565575E-3</v>
      </c>
      <c r="K107" s="20">
        <f t="shared" si="19"/>
        <v>-6182</v>
      </c>
      <c r="L107" s="63">
        <f t="shared" si="24"/>
        <v>0.16284019923216161</v>
      </c>
    </row>
    <row r="108" spans="2:12" x14ac:dyDescent="0.25">
      <c r="B108" s="282"/>
      <c r="C108" s="284"/>
      <c r="D108" s="19" t="s">
        <v>51</v>
      </c>
      <c r="E108" s="20">
        <v>40297</v>
      </c>
      <c r="F108" s="20">
        <v>90028</v>
      </c>
      <c r="G108" s="20">
        <v>101541</v>
      </c>
      <c r="H108" s="20">
        <v>100477</v>
      </c>
      <c r="I108" s="20">
        <v>100264</v>
      </c>
      <c r="J108" s="63">
        <f t="shared" si="18"/>
        <v>-2.1198881336027542E-3</v>
      </c>
      <c r="K108" s="20">
        <f t="shared" si="19"/>
        <v>-213</v>
      </c>
      <c r="L108" s="63">
        <f t="shared" si="24"/>
        <v>4.2812164489166131E-3</v>
      </c>
    </row>
    <row r="109" spans="2:12" x14ac:dyDescent="0.25">
      <c r="B109" s="282"/>
      <c r="C109" s="284"/>
      <c r="D109" s="19" t="s">
        <v>52</v>
      </c>
      <c r="E109" s="20">
        <v>366139</v>
      </c>
      <c r="F109" s="20">
        <v>853267</v>
      </c>
      <c r="G109" s="20">
        <v>938988</v>
      </c>
      <c r="H109" s="20">
        <v>995472</v>
      </c>
      <c r="I109" s="20">
        <v>982337</v>
      </c>
      <c r="J109" s="63">
        <f t="shared" si="18"/>
        <v>-1.3194745809023245E-2</v>
      </c>
      <c r="K109" s="20">
        <f t="shared" si="19"/>
        <v>-13135</v>
      </c>
      <c r="L109" s="63">
        <f t="shared" si="24"/>
        <v>4.1945237800001985E-2</v>
      </c>
    </row>
    <row r="110" spans="2:12" x14ac:dyDescent="0.25">
      <c r="B110" s="282"/>
      <c r="C110" s="284"/>
      <c r="D110" s="19" t="s">
        <v>53</v>
      </c>
      <c r="E110" s="20">
        <v>184291</v>
      </c>
      <c r="F110" s="20">
        <v>342925</v>
      </c>
      <c r="G110" s="20">
        <v>377873</v>
      </c>
      <c r="H110" s="20">
        <v>389611</v>
      </c>
      <c r="I110" s="20">
        <v>400712</v>
      </c>
      <c r="J110" s="63">
        <f t="shared" si="18"/>
        <v>2.8492522028382261E-2</v>
      </c>
      <c r="K110" s="20">
        <f t="shared" si="19"/>
        <v>11101</v>
      </c>
      <c r="L110" s="63">
        <f t="shared" si="24"/>
        <v>1.7110177189003768E-2</v>
      </c>
    </row>
    <row r="111" spans="2:12" x14ac:dyDescent="0.25">
      <c r="B111" s="282"/>
      <c r="C111" s="284"/>
      <c r="D111" s="19" t="s">
        <v>54</v>
      </c>
      <c r="E111" s="20">
        <v>288076</v>
      </c>
      <c r="F111" s="20">
        <v>1153750</v>
      </c>
      <c r="G111" s="20">
        <v>1242308</v>
      </c>
      <c r="H111" s="20">
        <v>1342017</v>
      </c>
      <c r="I111" s="20">
        <v>1340515</v>
      </c>
      <c r="J111" s="22">
        <f t="shared" si="18"/>
        <v>-1.1192108594749728E-3</v>
      </c>
      <c r="K111" s="20">
        <f t="shared" si="19"/>
        <v>-1502</v>
      </c>
      <c r="L111" s="22">
        <f t="shared" si="24"/>
        <v>5.723923709426567E-2</v>
      </c>
    </row>
    <row r="112" spans="2:12" x14ac:dyDescent="0.25">
      <c r="B112" s="282"/>
      <c r="C112" s="285"/>
      <c r="D112" s="23" t="s">
        <v>55</v>
      </c>
      <c r="E112" s="71">
        <v>134070</v>
      </c>
      <c r="F112" s="71">
        <v>400537</v>
      </c>
      <c r="G112" s="71">
        <v>532288</v>
      </c>
      <c r="H112" s="71">
        <v>498730</v>
      </c>
      <c r="I112" s="71">
        <v>492552</v>
      </c>
      <c r="J112" s="47">
        <f t="shared" si="18"/>
        <v>-1.2387464158963746E-2</v>
      </c>
      <c r="K112" s="71">
        <f t="shared" si="19"/>
        <v>-6178</v>
      </c>
      <c r="L112" s="47">
        <f t="shared" si="24"/>
        <v>2.1031693572436522E-2</v>
      </c>
    </row>
    <row r="113" spans="2:12" x14ac:dyDescent="0.25">
      <c r="B113" s="282"/>
      <c r="C113" s="286" t="s">
        <v>22</v>
      </c>
      <c r="D113" s="67" t="s">
        <v>45</v>
      </c>
      <c r="E113" s="75">
        <f t="shared" ref="E113:I114" si="25">E102/E80</f>
        <v>5.2250454001903224</v>
      </c>
      <c r="F113" s="75">
        <f t="shared" si="25"/>
        <v>6.5927460976157946</v>
      </c>
      <c r="G113" s="75">
        <f t="shared" si="25"/>
        <v>6.64314662049817</v>
      </c>
      <c r="H113" s="75">
        <f t="shared" si="25"/>
        <v>6.6006675291695718</v>
      </c>
      <c r="I113" s="75">
        <f t="shared" si="25"/>
        <v>6.4405564404706377</v>
      </c>
      <c r="J113" s="69">
        <f t="shared" si="18"/>
        <v>-2.4256802511469222E-2</v>
      </c>
      <c r="K113" s="75">
        <f t="shared" ref="K113:K114" si="26">(I113-H113)</f>
        <v>-0.16011108869893409</v>
      </c>
      <c r="L113" s="69"/>
    </row>
    <row r="114" spans="2:12" x14ac:dyDescent="0.25">
      <c r="B114" s="282"/>
      <c r="C114" s="287"/>
      <c r="D114" s="26" t="s">
        <v>46</v>
      </c>
      <c r="E114" s="37">
        <f t="shared" si="25"/>
        <v>5.7259739967664629</v>
      </c>
      <c r="F114" s="37">
        <f t="shared" si="25"/>
        <v>7.1865344766080428</v>
      </c>
      <c r="G114" s="37">
        <f t="shared" si="25"/>
        <v>7.1970296473909174</v>
      </c>
      <c r="H114" s="37">
        <f t="shared" si="25"/>
        <v>7.1090829298960658</v>
      </c>
      <c r="I114" s="37">
        <f t="shared" si="25"/>
        <v>7.0681956482211046</v>
      </c>
      <c r="J114" s="82">
        <f t="shared" si="18"/>
        <v>-5.7514143635906123E-3</v>
      </c>
      <c r="K114" s="37">
        <f t="shared" si="26"/>
        <v>-4.0887281674961251E-2</v>
      </c>
      <c r="L114" s="38"/>
    </row>
    <row r="115" spans="2:12" x14ac:dyDescent="0.25">
      <c r="B115" s="282"/>
      <c r="C115" s="287"/>
      <c r="D115" s="4" t="s">
        <v>47</v>
      </c>
      <c r="E115" s="41">
        <f>E104/E82</f>
        <v>6.0986288951841363</v>
      </c>
      <c r="F115" s="41">
        <f>F104/F82</f>
        <v>7.0779788959537218</v>
      </c>
      <c r="G115" s="41">
        <f>G104/G82</f>
        <v>7.3732229659710882</v>
      </c>
      <c r="H115" s="41">
        <f>H104/H82</f>
        <v>7.2482891956101918</v>
      </c>
      <c r="I115" s="41">
        <f>I104/I82</f>
        <v>7.0431518450149388</v>
      </c>
      <c r="J115" s="83">
        <f t="shared" si="18"/>
        <v>-2.8301485365607504E-2</v>
      </c>
      <c r="K115" s="41">
        <f>(I115-H115)</f>
        <v>-0.20513735059525295</v>
      </c>
      <c r="L115" s="77"/>
    </row>
    <row r="116" spans="2:12" x14ac:dyDescent="0.25">
      <c r="B116" s="282"/>
      <c r="C116" s="287"/>
      <c r="D116" s="4" t="s">
        <v>48</v>
      </c>
      <c r="E116" s="41">
        <f t="shared" ref="E116:I123" si="27">E105/E83</f>
        <v>4.4330221450282243</v>
      </c>
      <c r="F116" s="41">
        <f t="shared" si="27"/>
        <v>4.6872223209525501</v>
      </c>
      <c r="G116" s="41">
        <f t="shared" si="27"/>
        <v>3.314709236031927</v>
      </c>
      <c r="H116" s="41">
        <f t="shared" si="27"/>
        <v>4.3115916955017299</v>
      </c>
      <c r="I116" s="41">
        <f t="shared" si="27"/>
        <v>4.5684522745952902</v>
      </c>
      <c r="J116" s="83">
        <f t="shared" si="18"/>
        <v>5.9574421056971083E-2</v>
      </c>
      <c r="K116" s="41">
        <f t="shared" ref="K116:K123" si="28">(I116-H116)</f>
        <v>0.2568605790935603</v>
      </c>
      <c r="L116" s="77"/>
    </row>
    <row r="117" spans="2:12" x14ac:dyDescent="0.25">
      <c r="B117" s="282"/>
      <c r="C117" s="287"/>
      <c r="D117" s="4" t="s">
        <v>49</v>
      </c>
      <c r="E117" s="41">
        <f t="shared" si="27"/>
        <v>6.1713909541511773</v>
      </c>
      <c r="F117" s="41">
        <f t="shared" si="27"/>
        <v>6.1255746884275775</v>
      </c>
      <c r="G117" s="41">
        <f t="shared" si="27"/>
        <v>5.9634020576029831</v>
      </c>
      <c r="H117" s="41">
        <f t="shared" si="27"/>
        <v>6.0332457781389168</v>
      </c>
      <c r="I117" s="41">
        <f t="shared" si="27"/>
        <v>5.8826064215957974</v>
      </c>
      <c r="J117" s="83">
        <f t="shared" si="18"/>
        <v>-2.4968211487248149E-2</v>
      </c>
      <c r="K117" s="41">
        <f t="shared" si="28"/>
        <v>-0.15063935654311944</v>
      </c>
      <c r="L117" s="77"/>
    </row>
    <row r="118" spans="2:12" x14ac:dyDescent="0.25">
      <c r="B118" s="282"/>
      <c r="C118" s="287"/>
      <c r="D118" s="4" t="s">
        <v>50</v>
      </c>
      <c r="E118" s="41">
        <f t="shared" si="27"/>
        <v>5.0156036439425327</v>
      </c>
      <c r="F118" s="41">
        <f t="shared" si="27"/>
        <v>6.0434289383097379</v>
      </c>
      <c r="G118" s="41">
        <f t="shared" si="27"/>
        <v>6.3750014245609501</v>
      </c>
      <c r="H118" s="41">
        <f t="shared" si="27"/>
        <v>6.2241145291039945</v>
      </c>
      <c r="I118" s="41">
        <f t="shared" si="27"/>
        <v>6.0275326654054115</v>
      </c>
      <c r="J118" s="83">
        <f t="shared" si="18"/>
        <v>-3.1583908486800039E-2</v>
      </c>
      <c r="K118" s="41">
        <f t="shared" si="28"/>
        <v>-0.19658186369858299</v>
      </c>
      <c r="L118" s="77"/>
    </row>
    <row r="119" spans="2:12" x14ac:dyDescent="0.25">
      <c r="B119" s="282"/>
      <c r="C119" s="287"/>
      <c r="D119" s="4" t="s">
        <v>51</v>
      </c>
      <c r="E119" s="41">
        <f t="shared" si="27"/>
        <v>2.348446879188764</v>
      </c>
      <c r="F119" s="41">
        <f t="shared" si="27"/>
        <v>2.738244418760265</v>
      </c>
      <c r="G119" s="41">
        <f t="shared" si="27"/>
        <v>2.5597711001310879</v>
      </c>
      <c r="H119" s="41">
        <f t="shared" si="27"/>
        <v>2.7385391114745161</v>
      </c>
      <c r="I119" s="41">
        <f t="shared" si="27"/>
        <v>2.7831010936545826</v>
      </c>
      <c r="J119" s="83">
        <f t="shared" si="18"/>
        <v>1.6272172996672163E-2</v>
      </c>
      <c r="K119" s="41">
        <f t="shared" si="28"/>
        <v>4.4561982180066462E-2</v>
      </c>
      <c r="L119" s="77"/>
    </row>
    <row r="120" spans="2:12" x14ac:dyDescent="0.25">
      <c r="B120" s="282"/>
      <c r="C120" s="287"/>
      <c r="D120" s="4" t="s">
        <v>52</v>
      </c>
      <c r="E120" s="41">
        <f t="shared" si="27"/>
        <v>6.4455417656896401</v>
      </c>
      <c r="F120" s="41">
        <f t="shared" si="27"/>
        <v>6.6314885481351373</v>
      </c>
      <c r="G120" s="41">
        <f t="shared" si="27"/>
        <v>5.5603863303942065</v>
      </c>
      <c r="H120" s="41">
        <f t="shared" si="27"/>
        <v>6.1874370672401575</v>
      </c>
      <c r="I120" s="41">
        <f t="shared" si="27"/>
        <v>5.6507785850288483</v>
      </c>
      <c r="J120" s="83">
        <f t="shared" si="18"/>
        <v>-8.6733566156605768E-2</v>
      </c>
      <c r="K120" s="41">
        <f t="shared" si="28"/>
        <v>-0.53665848221130918</v>
      </c>
      <c r="L120" s="77"/>
    </row>
    <row r="121" spans="2:12" x14ac:dyDescent="0.25">
      <c r="B121" s="282"/>
      <c r="C121" s="287"/>
      <c r="D121" s="4" t="s">
        <v>53</v>
      </c>
      <c r="E121" s="41">
        <f t="shared" si="27"/>
        <v>2.1152239285632302</v>
      </c>
      <c r="F121" s="41">
        <f t="shared" si="27"/>
        <v>2.4845316756506115</v>
      </c>
      <c r="G121" s="41">
        <f t="shared" si="27"/>
        <v>2.3858781782938396</v>
      </c>
      <c r="H121" s="41">
        <f t="shared" si="27"/>
        <v>2.401404066739397</v>
      </c>
      <c r="I121" s="41">
        <f t="shared" si="27"/>
        <v>2.2065274252077334</v>
      </c>
      <c r="J121" s="83">
        <f t="shared" si="18"/>
        <v>-8.115112497342658E-2</v>
      </c>
      <c r="K121" s="41">
        <f t="shared" si="28"/>
        <v>-0.19487664153166362</v>
      </c>
      <c r="L121" s="77"/>
    </row>
    <row r="122" spans="2:12" x14ac:dyDescent="0.25">
      <c r="B122" s="282"/>
      <c r="C122" s="287"/>
      <c r="D122" s="4" t="s">
        <v>54</v>
      </c>
      <c r="E122" s="41">
        <f t="shared" si="27"/>
        <v>4.6227514161464764</v>
      </c>
      <c r="F122" s="41">
        <f t="shared" si="27"/>
        <v>6.7749682905059423</v>
      </c>
      <c r="G122" s="41">
        <f t="shared" si="27"/>
        <v>6.7836751632702095</v>
      </c>
      <c r="H122" s="41">
        <f t="shared" si="27"/>
        <v>6.9666673588255446</v>
      </c>
      <c r="I122" s="41">
        <f t="shared" si="27"/>
        <v>7.0748538073423548</v>
      </c>
      <c r="J122" s="31">
        <f t="shared" si="18"/>
        <v>1.5529153746627111E-2</v>
      </c>
      <c r="K122" s="41">
        <f t="shared" si="28"/>
        <v>0.10818644851681025</v>
      </c>
      <c r="L122" s="42"/>
    </row>
    <row r="123" spans="2:12" x14ac:dyDescent="0.25">
      <c r="B123" s="282"/>
      <c r="C123" s="288"/>
      <c r="D123" s="32" t="s">
        <v>55</v>
      </c>
      <c r="E123" s="79">
        <f t="shared" si="27"/>
        <v>3.8178090383574905</v>
      </c>
      <c r="F123" s="79">
        <f t="shared" si="27"/>
        <v>5.5289188890729388</v>
      </c>
      <c r="G123" s="79">
        <f t="shared" si="27"/>
        <v>6.6908176733077749</v>
      </c>
      <c r="H123" s="79">
        <f t="shared" si="27"/>
        <v>5.9725997868340057</v>
      </c>
      <c r="I123" s="79">
        <f t="shared" si="27"/>
        <v>5.9162562759747281</v>
      </c>
      <c r="J123" s="74">
        <f t="shared" si="18"/>
        <v>-9.433665885914766E-3</v>
      </c>
      <c r="K123" s="79">
        <f t="shared" si="28"/>
        <v>-5.6343510859277579E-2</v>
      </c>
      <c r="L123" s="56"/>
    </row>
    <row r="124" spans="2:12" x14ac:dyDescent="0.25">
      <c r="B124" s="282"/>
      <c r="C124" s="290" t="s">
        <v>36</v>
      </c>
      <c r="D124" s="67" t="s">
        <v>45</v>
      </c>
      <c r="E124" s="69">
        <v>0.33261785061424071</v>
      </c>
      <c r="F124" s="69">
        <v>0.68451435732721533</v>
      </c>
      <c r="G124" s="69">
        <v>0.74914475475759335</v>
      </c>
      <c r="H124" s="69">
        <v>0.77942674061666739</v>
      </c>
      <c r="I124" s="69">
        <v>0.76992093582256393</v>
      </c>
      <c r="J124" s="69">
        <f t="shared" si="18"/>
        <v>-1.2195892569175415E-2</v>
      </c>
      <c r="K124" s="75">
        <f t="shared" ref="K124:K125" si="29">(I124-H124)*100</f>
        <v>-0.95058047941034562</v>
      </c>
      <c r="L124" s="69"/>
    </row>
    <row r="125" spans="2:12" x14ac:dyDescent="0.25">
      <c r="B125" s="282"/>
      <c r="C125" s="291"/>
      <c r="D125" s="15" t="s">
        <v>46</v>
      </c>
      <c r="E125" s="18">
        <v>0.38983533837490153</v>
      </c>
      <c r="F125" s="18">
        <v>0.77783927328515179</v>
      </c>
      <c r="G125" s="18">
        <v>0.80989669346160831</v>
      </c>
      <c r="H125" s="18">
        <v>0.81771161303206763</v>
      </c>
      <c r="I125" s="18">
        <v>0.80628247443436274</v>
      </c>
      <c r="J125" s="18">
        <f t="shared" si="18"/>
        <v>-1.3976979677866819E-2</v>
      </c>
      <c r="K125" s="44">
        <f t="shared" si="29"/>
        <v>-1.1429138597704891</v>
      </c>
      <c r="L125" s="18"/>
    </row>
    <row r="126" spans="2:12" x14ac:dyDescent="0.25">
      <c r="B126" s="282"/>
      <c r="C126" s="291"/>
      <c r="D126" s="19" t="s">
        <v>47</v>
      </c>
      <c r="E126" s="63">
        <v>0.23968642372655286</v>
      </c>
      <c r="F126" s="63">
        <v>0.62439112074042935</v>
      </c>
      <c r="G126" s="63">
        <v>0.70465983217417083</v>
      </c>
      <c r="H126" s="63">
        <v>0.72684632801448956</v>
      </c>
      <c r="I126" s="63">
        <v>0.73457893964383092</v>
      </c>
      <c r="J126" s="63">
        <f t="shared" si="18"/>
        <v>1.0638578377996755E-2</v>
      </c>
      <c r="K126" s="46">
        <f>(I126-H126)*100</f>
        <v>0.77326116293413572</v>
      </c>
      <c r="L126" s="63"/>
    </row>
    <row r="127" spans="2:12" x14ac:dyDescent="0.25">
      <c r="B127" s="282"/>
      <c r="C127" s="291"/>
      <c r="D127" s="19" t="s">
        <v>48</v>
      </c>
      <c r="E127" s="63">
        <v>0.27862532920322586</v>
      </c>
      <c r="F127" s="63">
        <v>0.52069452258975191</v>
      </c>
      <c r="G127" s="63">
        <v>0.50906694562597643</v>
      </c>
      <c r="H127" s="63">
        <v>0.57143053682965084</v>
      </c>
      <c r="I127" s="63">
        <v>0.57465028049482159</v>
      </c>
      <c r="J127" s="63">
        <f t="shared" si="18"/>
        <v>5.6345320343469396E-3</v>
      </c>
      <c r="K127" s="46">
        <f t="shared" ref="K127:K134" si="30">(I127-H127)*100</f>
        <v>0.32197436651707489</v>
      </c>
      <c r="L127" s="63"/>
    </row>
    <row r="128" spans="2:12" x14ac:dyDescent="0.25">
      <c r="B128" s="282"/>
      <c r="C128" s="291"/>
      <c r="D128" s="19" t="s">
        <v>49</v>
      </c>
      <c r="E128" s="63">
        <v>0.17208278804998034</v>
      </c>
      <c r="F128" s="63">
        <v>0.59012544133592404</v>
      </c>
      <c r="G128" s="63">
        <v>0.67339862193354127</v>
      </c>
      <c r="H128" s="63">
        <v>0.89839477895147568</v>
      </c>
      <c r="I128" s="63">
        <v>0.67180535050744949</v>
      </c>
      <c r="J128" s="63">
        <f t="shared" si="18"/>
        <v>-0.25221587853446858</v>
      </c>
      <c r="K128" s="46">
        <f t="shared" si="30"/>
        <v>-22.658942844402617</v>
      </c>
      <c r="L128" s="63"/>
    </row>
    <row r="129" spans="2:12" x14ac:dyDescent="0.25">
      <c r="B129" s="282"/>
      <c r="C129" s="291"/>
      <c r="D129" s="19" t="s">
        <v>50</v>
      </c>
      <c r="E129" s="63">
        <v>0.39584411223200811</v>
      </c>
      <c r="F129" s="63">
        <v>0.62367422589028498</v>
      </c>
      <c r="G129" s="63">
        <v>0.72327025321693073</v>
      </c>
      <c r="H129" s="63">
        <v>0.78227326215539961</v>
      </c>
      <c r="I129" s="63">
        <v>0.7852613012483628</v>
      </c>
      <c r="J129" s="63">
        <f t="shared" si="18"/>
        <v>3.8196871061784154E-3</v>
      </c>
      <c r="K129" s="46">
        <f t="shared" si="30"/>
        <v>0.29880390929631906</v>
      </c>
      <c r="L129" s="63"/>
    </row>
    <row r="130" spans="2:12" x14ac:dyDescent="0.25">
      <c r="B130" s="282"/>
      <c r="C130" s="291"/>
      <c r="D130" s="19" t="s">
        <v>51</v>
      </c>
      <c r="E130" s="63">
        <v>0.34163028273494128</v>
      </c>
      <c r="F130" s="63">
        <v>0.57092124371389252</v>
      </c>
      <c r="G130" s="63">
        <v>0.63330921700949272</v>
      </c>
      <c r="H130" s="63">
        <v>0.61187367549265581</v>
      </c>
      <c r="I130" s="63">
        <v>0.61308923253780445</v>
      </c>
      <c r="J130" s="63">
        <f t="shared" si="18"/>
        <v>1.9866143843660922E-3</v>
      </c>
      <c r="K130" s="46">
        <f t="shared" si="30"/>
        <v>0.12155570451486408</v>
      </c>
      <c r="L130" s="63"/>
    </row>
    <row r="131" spans="2:12" x14ac:dyDescent="0.25">
      <c r="B131" s="282"/>
      <c r="C131" s="291"/>
      <c r="D131" s="19" t="s">
        <v>52</v>
      </c>
      <c r="E131" s="63">
        <v>0.6339630155487066</v>
      </c>
      <c r="F131" s="63">
        <v>0.80688636486140175</v>
      </c>
      <c r="G131" s="63">
        <v>0.80654313257110166</v>
      </c>
      <c r="H131" s="63">
        <v>0.85049057300156861</v>
      </c>
      <c r="I131" s="63">
        <v>0.84764384939895743</v>
      </c>
      <c r="J131" s="63">
        <f t="shared" si="18"/>
        <v>-3.3471547986293482E-3</v>
      </c>
      <c r="K131" s="46">
        <f t="shared" si="30"/>
        <v>-0.28467236026111786</v>
      </c>
      <c r="L131" s="63"/>
    </row>
    <row r="132" spans="2:12" x14ac:dyDescent="0.25">
      <c r="B132" s="282"/>
      <c r="C132" s="291"/>
      <c r="D132" s="19" t="s">
        <v>53</v>
      </c>
      <c r="E132" s="63">
        <v>0.35031183648021108</v>
      </c>
      <c r="F132" s="63">
        <v>0.5415360563447007</v>
      </c>
      <c r="G132" s="63">
        <v>0.55888038454427802</v>
      </c>
      <c r="H132" s="63">
        <v>0.57981106074450639</v>
      </c>
      <c r="I132" s="63">
        <v>0.61999393485539578</v>
      </c>
      <c r="J132" s="63">
        <f t="shared" si="18"/>
        <v>6.9303393521490619E-2</v>
      </c>
      <c r="K132" s="46">
        <f t="shared" si="30"/>
        <v>4.0182874110889388</v>
      </c>
      <c r="L132" s="63"/>
    </row>
    <row r="133" spans="2:12" x14ac:dyDescent="0.25">
      <c r="B133" s="282"/>
      <c r="C133" s="291"/>
      <c r="D133" s="19" t="s">
        <v>54</v>
      </c>
      <c r="E133" s="63">
        <v>0.33670258771827299</v>
      </c>
      <c r="F133" s="63">
        <v>0.74043340784195188</v>
      </c>
      <c r="G133" s="63">
        <v>0.8081697282113367</v>
      </c>
      <c r="H133" s="63">
        <v>0.85737641030883049</v>
      </c>
      <c r="I133" s="63">
        <v>0.84908767642679017</v>
      </c>
      <c r="J133" s="63">
        <f t="shared" si="18"/>
        <v>-9.667555326201116E-3</v>
      </c>
      <c r="K133" s="46">
        <f t="shared" si="30"/>
        <v>-0.82887338820403222</v>
      </c>
      <c r="L133" s="22"/>
    </row>
    <row r="134" spans="2:12" x14ac:dyDescent="0.25">
      <c r="B134" s="282"/>
      <c r="C134" s="292"/>
      <c r="D134" s="23" t="s">
        <v>55</v>
      </c>
      <c r="E134" s="63">
        <v>0.20848462606656518</v>
      </c>
      <c r="F134" s="63">
        <v>0.50336994210209485</v>
      </c>
      <c r="G134" s="63">
        <v>0.71391323941244</v>
      </c>
      <c r="H134" s="63">
        <v>0.66204620637289002</v>
      </c>
      <c r="I134" s="63">
        <v>0.65383732120930538</v>
      </c>
      <c r="J134" s="63">
        <f t="shared" si="18"/>
        <v>-1.2399263200310595E-2</v>
      </c>
      <c r="K134" s="46">
        <f t="shared" si="30"/>
        <v>-0.82088851635846449</v>
      </c>
      <c r="L134" s="47"/>
    </row>
    <row r="135" spans="2:12" x14ac:dyDescent="0.25">
      <c r="B135" s="282"/>
      <c r="C135" s="293" t="s">
        <v>39</v>
      </c>
      <c r="D135" s="67" t="s">
        <v>45</v>
      </c>
      <c r="E135" s="68">
        <v>66455.25</v>
      </c>
      <c r="F135" s="68">
        <v>122887.25</v>
      </c>
      <c r="G135" s="68">
        <v>124996.5</v>
      </c>
      <c r="H135" s="68">
        <v>127052.625</v>
      </c>
      <c r="I135" s="68">
        <v>125187.125</v>
      </c>
      <c r="J135" s="69">
        <f t="shared" si="18"/>
        <v>-1.4682892226744682E-2</v>
      </c>
      <c r="K135" s="68">
        <f t="shared" ref="K135:K136" si="31">I135-H135</f>
        <v>-1865.5</v>
      </c>
      <c r="L135" s="69">
        <f>I135/$I$135</f>
        <v>1</v>
      </c>
    </row>
    <row r="136" spans="2:12" x14ac:dyDescent="0.25">
      <c r="B136" s="282"/>
      <c r="C136" s="287"/>
      <c r="D136" s="26" t="s">
        <v>46</v>
      </c>
      <c r="E136" s="27">
        <v>24077.5</v>
      </c>
      <c r="F136" s="27">
        <v>44014.25</v>
      </c>
      <c r="G136" s="27">
        <v>45607.125</v>
      </c>
      <c r="H136" s="27">
        <v>46359.125</v>
      </c>
      <c r="I136" s="27">
        <v>44639.75</v>
      </c>
      <c r="J136" s="36">
        <f t="shared" si="18"/>
        <v>-3.7088167647685299E-2</v>
      </c>
      <c r="K136" s="27">
        <f t="shared" si="31"/>
        <v>-1719.375</v>
      </c>
      <c r="L136" s="38">
        <f t="shared" ref="L136:L145" si="32">I136/$I$135</f>
        <v>0.35658419346238679</v>
      </c>
    </row>
    <row r="137" spans="2:12" x14ac:dyDescent="0.25">
      <c r="B137" s="282"/>
      <c r="C137" s="287"/>
      <c r="D137" s="4" t="s">
        <v>47</v>
      </c>
      <c r="E137" s="29">
        <v>18415.625</v>
      </c>
      <c r="F137" s="29">
        <v>37798.75</v>
      </c>
      <c r="G137" s="29">
        <v>37351.875</v>
      </c>
      <c r="H137" s="29">
        <v>37691.5</v>
      </c>
      <c r="I137" s="29">
        <v>37327.25</v>
      </c>
      <c r="J137" s="76">
        <f>I137/H137-1</f>
        <v>-9.6639825955454617E-3</v>
      </c>
      <c r="K137" s="29">
        <f>I137-H137</f>
        <v>-364.25</v>
      </c>
      <c r="L137" s="77">
        <f t="shared" si="32"/>
        <v>0.2981716370593222</v>
      </c>
    </row>
    <row r="138" spans="2:12" x14ac:dyDescent="0.25">
      <c r="B138" s="282"/>
      <c r="C138" s="287"/>
      <c r="D138" s="4" t="s">
        <v>48</v>
      </c>
      <c r="E138" s="29">
        <v>602</v>
      </c>
      <c r="F138" s="29">
        <v>833.5</v>
      </c>
      <c r="G138" s="29">
        <v>893.375</v>
      </c>
      <c r="H138" s="29">
        <v>893.375</v>
      </c>
      <c r="I138" s="29">
        <v>915.5</v>
      </c>
      <c r="J138" s="76">
        <f t="shared" ref="J138:J145" si="33">I138/H138-1</f>
        <v>2.4765635931159879E-2</v>
      </c>
      <c r="K138" s="29">
        <f t="shared" ref="K138:K145" si="34">I138-H138</f>
        <v>22.125</v>
      </c>
      <c r="L138" s="77">
        <f t="shared" si="32"/>
        <v>7.313052360616158E-3</v>
      </c>
    </row>
    <row r="139" spans="2:12" x14ac:dyDescent="0.25">
      <c r="B139" s="282"/>
      <c r="C139" s="287"/>
      <c r="D139" s="4" t="s">
        <v>49</v>
      </c>
      <c r="E139" s="29">
        <v>3808</v>
      </c>
      <c r="F139" s="29">
        <v>4562</v>
      </c>
      <c r="G139" s="29">
        <v>4419</v>
      </c>
      <c r="H139" s="29">
        <v>4370.5</v>
      </c>
      <c r="I139" s="29">
        <v>4616</v>
      </c>
      <c r="J139" s="76">
        <f t="shared" si="33"/>
        <v>5.6172062693055747E-2</v>
      </c>
      <c r="K139" s="29">
        <f t="shared" si="34"/>
        <v>245.5</v>
      </c>
      <c r="L139" s="77">
        <f t="shared" si="32"/>
        <v>3.6872801416279827E-2</v>
      </c>
    </row>
    <row r="140" spans="2:12" x14ac:dyDescent="0.25">
      <c r="B140" s="282"/>
      <c r="C140" s="287"/>
      <c r="D140" s="4" t="s">
        <v>50</v>
      </c>
      <c r="E140" s="29">
        <v>8387.75</v>
      </c>
      <c r="F140" s="29">
        <v>18385.5</v>
      </c>
      <c r="G140" s="29">
        <v>19097</v>
      </c>
      <c r="H140" s="29">
        <v>20011.25</v>
      </c>
      <c r="I140" s="29">
        <v>19988.25</v>
      </c>
      <c r="J140" s="76">
        <f t="shared" si="33"/>
        <v>-1.14935348866263E-3</v>
      </c>
      <c r="K140" s="29">
        <f t="shared" si="34"/>
        <v>-23</v>
      </c>
      <c r="L140" s="77">
        <f t="shared" si="32"/>
        <v>0.15966697853313588</v>
      </c>
    </row>
    <row r="141" spans="2:12" x14ac:dyDescent="0.25">
      <c r="B141" s="282"/>
      <c r="C141" s="287"/>
      <c r="D141" s="4" t="s">
        <v>51</v>
      </c>
      <c r="E141" s="29">
        <v>485</v>
      </c>
      <c r="F141" s="29">
        <v>648.75</v>
      </c>
      <c r="G141" s="29">
        <v>659.875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5.3759521995572629E-3</v>
      </c>
    </row>
    <row r="142" spans="2:12" x14ac:dyDescent="0.25">
      <c r="B142" s="282"/>
      <c r="C142" s="287"/>
      <c r="D142" s="4" t="s">
        <v>52</v>
      </c>
      <c r="E142" s="29">
        <v>2364.5</v>
      </c>
      <c r="F142" s="29">
        <v>4349.75</v>
      </c>
      <c r="G142" s="29">
        <v>4791</v>
      </c>
      <c r="H142" s="29">
        <v>4797</v>
      </c>
      <c r="I142" s="29">
        <v>4770</v>
      </c>
      <c r="J142" s="76">
        <f t="shared" si="33"/>
        <v>-5.6285178236398226E-3</v>
      </c>
      <c r="K142" s="29">
        <f t="shared" si="34"/>
        <v>-27</v>
      </c>
      <c r="L142" s="77">
        <f t="shared" si="32"/>
        <v>3.810295986907599E-2</v>
      </c>
    </row>
    <row r="143" spans="2:12" x14ac:dyDescent="0.25">
      <c r="B143" s="282"/>
      <c r="C143" s="287"/>
      <c r="D143" s="4" t="s">
        <v>53</v>
      </c>
      <c r="E143" s="29">
        <v>2160.5</v>
      </c>
      <c r="F143" s="29">
        <v>2605.125</v>
      </c>
      <c r="G143" s="29">
        <v>2783.125</v>
      </c>
      <c r="H143" s="29">
        <v>2754.25</v>
      </c>
      <c r="I143" s="29">
        <v>2660.125</v>
      </c>
      <c r="J143" s="76">
        <f t="shared" si="33"/>
        <v>-3.41744576563493E-2</v>
      </c>
      <c r="K143" s="29">
        <f t="shared" si="34"/>
        <v>-94.125</v>
      </c>
      <c r="L143" s="77">
        <f t="shared" si="32"/>
        <v>2.1249189962625949E-2</v>
      </c>
    </row>
    <row r="144" spans="2:12" x14ac:dyDescent="0.25">
      <c r="B144" s="282"/>
      <c r="C144" s="287"/>
      <c r="D144" s="4" t="s">
        <v>54</v>
      </c>
      <c r="E144" s="29">
        <v>3507.875</v>
      </c>
      <c r="F144" s="29">
        <v>6412.375</v>
      </c>
      <c r="G144" s="29">
        <v>6325.75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5.1898308232575831E-2</v>
      </c>
    </row>
    <row r="145" spans="2:12" x14ac:dyDescent="0.25">
      <c r="B145" s="283"/>
      <c r="C145" s="288"/>
      <c r="D145" s="32" t="s">
        <v>55</v>
      </c>
      <c r="E145" s="73">
        <v>2646.5</v>
      </c>
      <c r="F145" s="73">
        <v>3277.25</v>
      </c>
      <c r="G145" s="73">
        <v>3068.375</v>
      </c>
      <c r="H145" s="73">
        <v>3087.625</v>
      </c>
      <c r="I145" s="73">
        <v>3100.25</v>
      </c>
      <c r="J145" s="65">
        <f t="shared" si="33"/>
        <v>4.0889032832678307E-3</v>
      </c>
      <c r="K145" s="73">
        <f t="shared" si="34"/>
        <v>12.625</v>
      </c>
      <c r="L145" s="56">
        <f t="shared" si="32"/>
        <v>2.4764926904424077E-2</v>
      </c>
    </row>
    <row r="146" spans="2:12" ht="6" customHeight="1" x14ac:dyDescent="0.25"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48"/>
    </row>
    <row r="147" spans="2:12" x14ac:dyDescent="0.25">
      <c r="B147" s="280" t="s">
        <v>57</v>
      </c>
      <c r="C147" s="280"/>
      <c r="D147" s="280"/>
      <c r="E147" s="280"/>
      <c r="F147" s="280"/>
      <c r="G147" s="280"/>
      <c r="H147" s="280"/>
      <c r="I147" s="280"/>
      <c r="J147" s="280"/>
      <c r="K147" s="280"/>
    </row>
    <row r="148" spans="2:12" x14ac:dyDescent="0.25">
      <c r="B148" s="64"/>
    </row>
    <row r="150" spans="2:12" ht="21.75" thickBot="1" x14ac:dyDescent="0.3">
      <c r="B150" s="281" t="s">
        <v>58</v>
      </c>
      <c r="C150" s="281"/>
      <c r="D150" s="281"/>
      <c r="E150" s="281"/>
      <c r="F150" s="281"/>
      <c r="G150" s="281"/>
      <c r="H150" s="281"/>
      <c r="I150" s="281"/>
      <c r="J150" s="281"/>
      <c r="K150" s="281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4" t="s">
        <v>44</v>
      </c>
      <c r="C153" s="289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2"/>
      <c r="C154" s="284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2"/>
      <c r="C155" s="284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2"/>
      <c r="C156" s="284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2"/>
      <c r="C157" s="284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2"/>
      <c r="C158" s="284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2"/>
      <c r="C159" s="284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2"/>
      <c r="C160" s="284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2"/>
      <c r="C161" s="284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2"/>
      <c r="C162" s="284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2"/>
      <c r="C163" s="285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2"/>
      <c r="C164" s="286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2"/>
      <c r="C165" s="287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2"/>
      <c r="C166" s="287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2"/>
      <c r="C167" s="287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2"/>
      <c r="C168" s="287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2"/>
      <c r="C169" s="287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2"/>
      <c r="C170" s="287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2"/>
      <c r="C171" s="287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2"/>
      <c r="C172" s="287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2"/>
      <c r="C173" s="287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2"/>
      <c r="C174" s="288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2"/>
      <c r="C175" s="289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2"/>
      <c r="C176" s="284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2"/>
      <c r="C177" s="284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2"/>
      <c r="C178" s="284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2"/>
      <c r="C179" s="284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2"/>
      <c r="C180" s="284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2"/>
      <c r="C181" s="284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2"/>
      <c r="C182" s="284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2"/>
      <c r="C183" s="284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2"/>
      <c r="C184" s="284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2"/>
      <c r="C185" s="285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2"/>
      <c r="C186" s="286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2"/>
      <c r="C187" s="287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2"/>
      <c r="C188" s="287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2"/>
      <c r="C189" s="287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2"/>
      <c r="C190" s="287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2"/>
      <c r="C191" s="287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2"/>
      <c r="C192" s="287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2"/>
      <c r="C193" s="287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2"/>
      <c r="C194" s="287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2"/>
      <c r="C195" s="287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2"/>
      <c r="C196" s="288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2"/>
      <c r="C197" s="290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2"/>
      <c r="C198" s="291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2"/>
      <c r="C199" s="291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2"/>
      <c r="C200" s="291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2"/>
      <c r="C201" s="291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2"/>
      <c r="C202" s="291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2"/>
      <c r="C203" s="291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2"/>
      <c r="C204" s="291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2"/>
      <c r="C205" s="291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2"/>
      <c r="C206" s="291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2"/>
      <c r="C207" s="292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2"/>
      <c r="C208" s="293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2"/>
      <c r="C209" s="287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2"/>
      <c r="C210" s="287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2"/>
      <c r="C211" s="287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2"/>
      <c r="C212" s="287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2"/>
      <c r="C213" s="287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2"/>
      <c r="C214" s="287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2"/>
      <c r="C215" s="287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2"/>
      <c r="C216" s="287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2"/>
      <c r="C217" s="287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3"/>
      <c r="C218" s="288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8"/>
      <c r="C219" s="278"/>
      <c r="D219" s="278"/>
      <c r="E219" s="278"/>
      <c r="F219" s="278"/>
      <c r="G219" s="278"/>
      <c r="H219" s="278"/>
      <c r="I219" s="278"/>
      <c r="J219" s="278"/>
      <c r="K219" s="278"/>
      <c r="L219" s="48"/>
    </row>
    <row r="220" spans="2:12" x14ac:dyDescent="0.25">
      <c r="B220" s="280" t="s">
        <v>57</v>
      </c>
      <c r="C220" s="280"/>
      <c r="D220" s="280"/>
      <c r="E220" s="280"/>
      <c r="F220" s="280"/>
      <c r="G220" s="280"/>
      <c r="H220" s="280"/>
      <c r="I220" s="280"/>
      <c r="J220" s="280"/>
      <c r="K220" s="280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5A5DB-5C79-4F88-A832-42A113FD0A54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229</v>
      </c>
      <c r="E1" t="s">
        <v>229</v>
      </c>
      <c r="G1" t="s">
        <v>229</v>
      </c>
    </row>
    <row r="4" spans="1:15" ht="48.75" customHeight="1" thickBot="1" x14ac:dyDescent="0.3">
      <c r="B4" s="281" t="s">
        <v>285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2.6250052373570201</v>
      </c>
      <c r="L9" s="190">
        <f t="shared" ref="L9:L21" si="1">IFERROR(K9-I9,"-")</f>
        <v>0.10147607474953979</v>
      </c>
      <c r="M9" s="189">
        <v>2.3200146329566702</v>
      </c>
      <c r="N9" s="190">
        <f t="shared" ref="N9:N16" si="2">IFERROR(M9-K9,"-")</f>
        <v>-0.30499060440034986</v>
      </c>
    </row>
    <row r="10" spans="1:15" x14ac:dyDescent="0.25">
      <c r="A10" s="1" t="s">
        <v>74</v>
      </c>
      <c r="B10" s="119" t="s">
        <v>75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76</v>
      </c>
      <c r="B11" s="119" t="s">
        <v>77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>
        <v>2.0151193633952253</v>
      </c>
      <c r="N13" s="190">
        <f t="shared" si="2"/>
        <v>-0.18202496827516867</v>
      </c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>
        <v>2.0359794950414409</v>
      </c>
      <c r="N14" s="190">
        <f t="shared" si="2"/>
        <v>-2.1312973771126398E-2</v>
      </c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2.4037477691850091</v>
      </c>
      <c r="J15" s="190">
        <f t="shared" si="0"/>
        <v>1.000779241124361E-2</v>
      </c>
      <c r="K15" s="189">
        <v>2.0914386094674557</v>
      </c>
      <c r="L15" s="190">
        <f t="shared" si="1"/>
        <v>-0.31230915971755335</v>
      </c>
      <c r="M15" s="189">
        <v>2.0875884890880911</v>
      </c>
      <c r="N15" s="190">
        <f t="shared" si="2"/>
        <v>-3.8501203793646077E-3</v>
      </c>
    </row>
    <row r="16" spans="1:15" x14ac:dyDescent="0.25">
      <c r="A16" s="1" t="s">
        <v>86</v>
      </c>
      <c r="B16" s="119" t="s">
        <v>87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>
        <v>2.8997583829335847</v>
      </c>
      <c r="N16" s="190">
        <f t="shared" si="2"/>
        <v>9.7640101241590838E-2</v>
      </c>
    </row>
    <row r="17" spans="1:15" x14ac:dyDescent="0.25">
      <c r="A17" s="1" t="s">
        <v>88</v>
      </c>
      <c r="B17" s="119" t="s">
        <v>89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>
        <f t="shared" si="0"/>
        <v>0.19989896097329751</v>
      </c>
      <c r="K18" s="189">
        <v>2.2301287686818019</v>
      </c>
      <c r="L18" s="190">
        <f t="shared" si="1"/>
        <v>-0.1695695721930095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2.410875374829053</v>
      </c>
      <c r="J21" s="192">
        <f t="shared" si="0"/>
        <v>3.8874205192469535E-2</v>
      </c>
      <c r="K21" s="191">
        <v>2.328977841201255</v>
      </c>
      <c r="L21" s="192">
        <f t="shared" si="1"/>
        <v>-8.1897533627798058E-2</v>
      </c>
      <c r="M21" s="191">
        <v>2.2065274252077334</v>
      </c>
      <c r="N21" s="192">
        <v>-0.19487664153166362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1" t="s">
        <v>286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1.8484012667279599</v>
      </c>
      <c r="D31" s="190">
        <v>-0.20583153750484429</v>
      </c>
      <c r="E31" s="189">
        <v>1.7809853733641263</v>
      </c>
      <c r="F31" s="190">
        <f t="shared" ref="F31:J43" si="3">IFERROR(E31-C31,"-")</f>
        <v>-6.7415893363833579E-2</v>
      </c>
      <c r="G31" s="189">
        <v>2.2843450479233227</v>
      </c>
      <c r="H31" s="190">
        <f t="shared" si="3"/>
        <v>0.50335967455919639</v>
      </c>
      <c r="I31" s="189">
        <v>2.0700344431687716</v>
      </c>
      <c r="J31" s="190">
        <f t="shared" si="3"/>
        <v>-0.2143106047545511</v>
      </c>
      <c r="K31" s="189">
        <v>2.1160504201680674</v>
      </c>
      <c r="L31" s="190">
        <f t="shared" ref="L31:N43" si="4">IFERROR(K31-I31,"-")</f>
        <v>4.6015976999295827E-2</v>
      </c>
      <c r="M31" s="189">
        <v>1.9402484055052032</v>
      </c>
      <c r="N31" s="190">
        <f t="shared" si="4"/>
        <v>-0.17580201466286427</v>
      </c>
    </row>
    <row r="32" spans="1:15" x14ac:dyDescent="0.25">
      <c r="B32" s="119" t="s">
        <v>75</v>
      </c>
      <c r="C32" s="189">
        <v>1.9137733377006223</v>
      </c>
      <c r="D32" s="190">
        <v>4.2783030915372056E-2</v>
      </c>
      <c r="E32" s="189">
        <v>1.8504636022884198</v>
      </c>
      <c r="F32" s="190">
        <f t="shared" si="3"/>
        <v>-6.3309735412202528E-2</v>
      </c>
      <c r="G32" s="189">
        <v>2.0040022234574764</v>
      </c>
      <c r="H32" s="190">
        <f t="shared" si="3"/>
        <v>0.15353862116905659</v>
      </c>
      <c r="I32" s="189">
        <v>1.9573781345692296</v>
      </c>
      <c r="J32" s="190">
        <f t="shared" si="3"/>
        <v>-4.6624088888246762E-2</v>
      </c>
      <c r="K32" s="189">
        <v>2.0574074074074074</v>
      </c>
      <c r="L32" s="190">
        <f t="shared" si="4"/>
        <v>0.10002927283817775</v>
      </c>
      <c r="M32" s="189">
        <v>1.7700534759358288</v>
      </c>
      <c r="N32" s="190">
        <f t="shared" si="4"/>
        <v>-0.28735393147157851</v>
      </c>
    </row>
    <row r="33" spans="2:15" x14ac:dyDescent="0.25">
      <c r="B33" s="119" t="s">
        <v>77</v>
      </c>
      <c r="C33" s="189">
        <v>1.9234662887224134</v>
      </c>
      <c r="D33" s="190">
        <v>1.6750225266538132E-2</v>
      </c>
      <c r="E33" s="189">
        <v>1.9914114406093015</v>
      </c>
      <c r="F33" s="190">
        <f t="shared" si="3"/>
        <v>6.79451518868881E-2</v>
      </c>
      <c r="G33" s="189">
        <v>1.9201727861771059</v>
      </c>
      <c r="H33" s="190">
        <f t="shared" si="3"/>
        <v>-7.123865443219568E-2</v>
      </c>
      <c r="I33" s="189">
        <v>1.9600780234070221</v>
      </c>
      <c r="J33" s="190">
        <f t="shared" si="3"/>
        <v>3.9905237229916235E-2</v>
      </c>
      <c r="K33" s="189">
        <v>2.0040615480746702</v>
      </c>
      <c r="L33" s="190">
        <f t="shared" si="4"/>
        <v>4.39835246676481E-2</v>
      </c>
      <c r="M33" s="189">
        <v>1.9781357882623705</v>
      </c>
      <c r="N33" s="190">
        <f t="shared" si="4"/>
        <v>-2.592575981229972E-2</v>
      </c>
    </row>
    <row r="34" spans="2:15" x14ac:dyDescent="0.25">
      <c r="B34" s="119" t="s">
        <v>79</v>
      </c>
      <c r="C34" s="189" t="s">
        <v>229</v>
      </c>
      <c r="D34" s="190" t="s">
        <v>229</v>
      </c>
      <c r="E34" s="189">
        <v>1.8530402695331301</v>
      </c>
      <c r="F34" s="190" t="str">
        <f>IFERROR(E34-C34,"-")</f>
        <v>-</v>
      </c>
      <c r="G34" s="189">
        <v>2.0611977950107447</v>
      </c>
      <c r="H34" s="190">
        <f>IFERROR(G34-E34,"-")</f>
        <v>0.20815752547761468</v>
      </c>
      <c r="I34" s="189">
        <v>2.0468622656886715</v>
      </c>
      <c r="J34" s="190">
        <f>IFERROR(I34-G34,"-")</f>
        <v>-1.433552932207327E-2</v>
      </c>
      <c r="K34" s="189">
        <v>1.924949290060852</v>
      </c>
      <c r="L34" s="190">
        <f>IFERROR(K34-I34,"-")</f>
        <v>-0.12191297562781944</v>
      </c>
      <c r="M34" s="189">
        <v>2.0816009928637915</v>
      </c>
      <c r="N34" s="190">
        <f t="shared" si="4"/>
        <v>0.1566517028029395</v>
      </c>
    </row>
    <row r="35" spans="2:15" x14ac:dyDescent="0.25">
      <c r="B35" s="119" t="s">
        <v>81</v>
      </c>
      <c r="C35" s="189" t="s">
        <v>229</v>
      </c>
      <c r="D35" s="190" t="s">
        <v>229</v>
      </c>
      <c r="E35" s="189">
        <v>1.7722600762212726</v>
      </c>
      <c r="F35" s="190" t="str">
        <f t="shared" si="3"/>
        <v>-</v>
      </c>
      <c r="G35" s="189">
        <v>2.0660325446112728</v>
      </c>
      <c r="H35" s="190">
        <f t="shared" si="3"/>
        <v>0.29377246839000026</v>
      </c>
      <c r="I35" s="189">
        <v>2.1347812925684879</v>
      </c>
      <c r="J35" s="190">
        <f t="shared" si="3"/>
        <v>6.8748747957215084E-2</v>
      </c>
      <c r="K35" s="189">
        <v>1.9562742152289081</v>
      </c>
      <c r="L35" s="190">
        <f t="shared" si="4"/>
        <v>-0.17850707733957982</v>
      </c>
      <c r="M35" s="189">
        <v>1.7977128187175448</v>
      </c>
      <c r="N35" s="190">
        <f t="shared" si="4"/>
        <v>-0.15856139651136325</v>
      </c>
    </row>
    <row r="36" spans="2:15" x14ac:dyDescent="0.25">
      <c r="B36" s="119" t="s">
        <v>83</v>
      </c>
      <c r="C36" s="189" t="s">
        <v>229</v>
      </c>
      <c r="D36" s="190" t="s">
        <v>229</v>
      </c>
      <c r="E36" s="189">
        <v>1.8588270858524789</v>
      </c>
      <c r="F36" s="190" t="str">
        <f t="shared" si="3"/>
        <v>-</v>
      </c>
      <c r="G36" s="189">
        <v>1.9585784511241842</v>
      </c>
      <c r="H36" s="190">
        <f t="shared" si="3"/>
        <v>9.975136527170525E-2</v>
      </c>
      <c r="I36" s="189">
        <v>1.9800244910454614</v>
      </c>
      <c r="J36" s="190">
        <f t="shared" si="3"/>
        <v>2.1446039921277249E-2</v>
      </c>
      <c r="K36" s="189">
        <v>1.8968067226890757</v>
      </c>
      <c r="L36" s="190">
        <f t="shared" si="4"/>
        <v>-8.3217768356385724E-2</v>
      </c>
      <c r="M36" s="189">
        <v>1.8684021113243763</v>
      </c>
      <c r="N36" s="190">
        <f t="shared" si="4"/>
        <v>-2.8404611364699406E-2</v>
      </c>
    </row>
    <row r="37" spans="2:15" x14ac:dyDescent="0.25">
      <c r="B37" s="119" t="s">
        <v>85</v>
      </c>
      <c r="C37" s="189" t="s">
        <v>229</v>
      </c>
      <c r="D37" s="190" t="s">
        <v>229</v>
      </c>
      <c r="E37" s="189">
        <v>2.069601128122482</v>
      </c>
      <c r="F37" s="190" t="str">
        <f t="shared" si="3"/>
        <v>-</v>
      </c>
      <c r="G37" s="189">
        <v>2.0426347305389223</v>
      </c>
      <c r="H37" s="190">
        <f t="shared" si="3"/>
        <v>-2.6966397583559676E-2</v>
      </c>
      <c r="I37" s="189">
        <v>2.1384838407094739</v>
      </c>
      <c r="J37" s="190">
        <f t="shared" si="3"/>
        <v>9.5849110170551644E-2</v>
      </c>
      <c r="K37" s="189">
        <v>1.8462907283549119</v>
      </c>
      <c r="L37" s="190">
        <f t="shared" si="4"/>
        <v>-0.29219311235456202</v>
      </c>
      <c r="M37" s="189">
        <v>1.8151767267854151</v>
      </c>
      <c r="N37" s="190">
        <f t="shared" si="4"/>
        <v>-3.1114001569496841E-2</v>
      </c>
    </row>
    <row r="38" spans="2:15" x14ac:dyDescent="0.25">
      <c r="B38" s="119" t="s">
        <v>87</v>
      </c>
      <c r="C38" s="189">
        <v>2.3027194656488548</v>
      </c>
      <c r="D38" s="190">
        <v>-0.13846425814892571</v>
      </c>
      <c r="E38" s="189">
        <v>2.4015242242787154</v>
      </c>
      <c r="F38" s="190">
        <f t="shared" si="3"/>
        <v>9.8804758629860601E-2</v>
      </c>
      <c r="G38" s="189">
        <v>2.3593785183517224</v>
      </c>
      <c r="H38" s="190">
        <f t="shared" si="3"/>
        <v>-4.214570592699296E-2</v>
      </c>
      <c r="I38" s="189">
        <v>2.5128088868737248</v>
      </c>
      <c r="J38" s="190">
        <f t="shared" si="3"/>
        <v>0.15343036852200242</v>
      </c>
      <c r="K38" s="189">
        <v>2.3323659034719983</v>
      </c>
      <c r="L38" s="190">
        <f t="shared" si="4"/>
        <v>-0.18044298340172649</v>
      </c>
      <c r="M38" s="189">
        <v>2.5127309495358028</v>
      </c>
      <c r="N38" s="190">
        <f t="shared" si="4"/>
        <v>0.18036504606380444</v>
      </c>
    </row>
    <row r="39" spans="2:15" x14ac:dyDescent="0.25">
      <c r="B39" s="119" t="s">
        <v>89</v>
      </c>
      <c r="C39" s="189">
        <v>1.9130434782608696</v>
      </c>
      <c r="D39" s="190">
        <v>-4.0076470009418053E-2</v>
      </c>
      <c r="E39" s="189">
        <v>2.0380204100063217</v>
      </c>
      <c r="F39" s="190">
        <f t="shared" si="3"/>
        <v>0.1249769317454521</v>
      </c>
      <c r="G39" s="189">
        <v>1.9090131425460766</v>
      </c>
      <c r="H39" s="190">
        <f t="shared" si="3"/>
        <v>-0.12900726746024516</v>
      </c>
      <c r="I39" s="189">
        <v>2.0412908930150309</v>
      </c>
      <c r="J39" s="190">
        <f t="shared" si="3"/>
        <v>0.13227775046895429</v>
      </c>
      <c r="K39" s="189">
        <v>1.8926924689115552</v>
      </c>
      <c r="L39" s="190">
        <f t="shared" si="4"/>
        <v>-0.14859842410347568</v>
      </c>
      <c r="M39" s="189"/>
      <c r="N39" s="190"/>
    </row>
    <row r="40" spans="2:15" x14ac:dyDescent="0.25">
      <c r="B40" s="119" t="s">
        <v>91</v>
      </c>
      <c r="C40" s="189">
        <v>1.8103602262578149</v>
      </c>
      <c r="D40" s="190">
        <v>-5.3859957228423738E-2</v>
      </c>
      <c r="E40" s="189">
        <v>1.8995412118335706</v>
      </c>
      <c r="F40" s="190">
        <f t="shared" si="3"/>
        <v>8.9180985575755711E-2</v>
      </c>
      <c r="G40" s="189">
        <v>1.9914913013750666</v>
      </c>
      <c r="H40" s="190">
        <f t="shared" si="3"/>
        <v>9.1950089541495972E-2</v>
      </c>
      <c r="I40" s="189">
        <v>2.0386764073914914</v>
      </c>
      <c r="J40" s="190">
        <f t="shared" si="3"/>
        <v>4.7185106016424783E-2</v>
      </c>
      <c r="K40" s="189">
        <v>1.9117393011385944</v>
      </c>
      <c r="L40" s="190">
        <f t="shared" si="4"/>
        <v>-0.126937106252897</v>
      </c>
      <c r="M40" s="189"/>
      <c r="N40" s="190"/>
    </row>
    <row r="41" spans="2:15" x14ac:dyDescent="0.25">
      <c r="B41" s="119" t="s">
        <v>93</v>
      </c>
      <c r="C41" s="189">
        <v>1.7299377061194576</v>
      </c>
      <c r="D41" s="190">
        <v>-0.19597530704187771</v>
      </c>
      <c r="E41" s="189">
        <v>1.8358096953324328</v>
      </c>
      <c r="F41" s="190">
        <f t="shared" si="3"/>
        <v>0.10587198921297514</v>
      </c>
      <c r="G41" s="189">
        <v>1.8761151809675782</v>
      </c>
      <c r="H41" s="190">
        <f t="shared" si="3"/>
        <v>4.0305485635145466E-2</v>
      </c>
      <c r="I41" s="189">
        <v>1.9529025191675795</v>
      </c>
      <c r="J41" s="190">
        <f t="shared" si="3"/>
        <v>7.6787338200001276E-2</v>
      </c>
      <c r="K41" s="189">
        <v>1.9577701566807881</v>
      </c>
      <c r="L41" s="190">
        <f t="shared" si="4"/>
        <v>4.8676375132086225E-3</v>
      </c>
      <c r="M41" s="189"/>
      <c r="N41" s="190"/>
    </row>
    <row r="42" spans="2:15" x14ac:dyDescent="0.25">
      <c r="B42" s="119" t="s">
        <v>95</v>
      </c>
      <c r="C42" s="189">
        <v>1.7903041390349874</v>
      </c>
      <c r="D42" s="190">
        <v>-0.21213369616735278</v>
      </c>
      <c r="E42" s="189">
        <v>2.1891476048825522</v>
      </c>
      <c r="F42" s="190">
        <f t="shared" si="3"/>
        <v>0.3988434658475648</v>
      </c>
      <c r="G42" s="189">
        <v>1.9508135403029736</v>
      </c>
      <c r="H42" s="190">
        <f t="shared" si="3"/>
        <v>-0.23833406457957862</v>
      </c>
      <c r="I42" s="189">
        <v>2.1226911666188153</v>
      </c>
      <c r="J42" s="190">
        <f t="shared" si="3"/>
        <v>0.17187762631584169</v>
      </c>
      <c r="K42" s="189">
        <v>1.910672057365169</v>
      </c>
      <c r="L42" s="190">
        <f t="shared" si="4"/>
        <v>-0.21201910925364631</v>
      </c>
      <c r="M42" s="189"/>
      <c r="N42" s="190"/>
    </row>
    <row r="43" spans="2:15" ht="15.75" x14ac:dyDescent="0.25">
      <c r="B43" s="122" t="s">
        <v>32</v>
      </c>
      <c r="C43" s="191">
        <v>1.8931315067158241</v>
      </c>
      <c r="D43" s="192">
        <v>-6.6283185897916264E-2</v>
      </c>
      <c r="E43" s="191">
        <v>1.9762521878018688</v>
      </c>
      <c r="F43" s="192">
        <f t="shared" si="3"/>
        <v>8.3120681086044756E-2</v>
      </c>
      <c r="G43" s="191">
        <v>2.016102486544193</v>
      </c>
      <c r="H43" s="192">
        <f t="shared" si="3"/>
        <v>3.9850298742324153E-2</v>
      </c>
      <c r="I43" s="191">
        <v>2.0648091238134261</v>
      </c>
      <c r="J43" s="192">
        <f t="shared" si="3"/>
        <v>4.8706637269233077E-2</v>
      </c>
      <c r="K43" s="191">
        <v>1.9697699372788473</v>
      </c>
      <c r="L43" s="192">
        <f t="shared" si="4"/>
        <v>-9.5039186534578768E-2</v>
      </c>
      <c r="M43" s="191">
        <v>1.9442894784272999</v>
      </c>
      <c r="N43" s="192">
        <v>-5.3011997881828865E-2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1" t="s">
        <v>287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1.9997893406361913</v>
      </c>
      <c r="D53" s="190">
        <v>-0.18603643451673002</v>
      </c>
      <c r="E53" s="189">
        <v>2.0686968838526911</v>
      </c>
      <c r="F53" s="190">
        <f t="shared" ref="F53:J65" si="5">IFERROR(E53-C53,"-")</f>
        <v>6.8907543216499834E-2</v>
      </c>
      <c r="G53" s="189">
        <v>2.4309420474853205</v>
      </c>
      <c r="H53" s="190">
        <f t="shared" si="5"/>
        <v>0.36224516363262937</v>
      </c>
      <c r="I53" s="189">
        <v>2.1622018348623855</v>
      </c>
      <c r="J53" s="190">
        <f t="shared" si="5"/>
        <v>-0.26874021262293502</v>
      </c>
      <c r="K53" s="189">
        <v>2.2942804428044279</v>
      </c>
      <c r="L53" s="190">
        <f t="shared" ref="L53:N65" si="6">IFERROR(K53-I53,"-")</f>
        <v>0.1320786079420424</v>
      </c>
      <c r="M53" s="189">
        <v>2.1155871886120998</v>
      </c>
      <c r="N53" s="190">
        <f t="shared" si="6"/>
        <v>-0.17869325419232807</v>
      </c>
    </row>
    <row r="54" spans="1:15" x14ac:dyDescent="0.25">
      <c r="A54" s="1">
        <v>2</v>
      </c>
      <c r="B54" s="119" t="s">
        <v>75</v>
      </c>
      <c r="C54" s="189">
        <v>2.134935304990758</v>
      </c>
      <c r="D54" s="190">
        <v>9.4520028757906882E-2</v>
      </c>
      <c r="E54" s="189">
        <v>2.3219334245326038</v>
      </c>
      <c r="F54" s="190">
        <f t="shared" si="5"/>
        <v>0.18699811954184575</v>
      </c>
      <c r="G54" s="189">
        <v>2.1549719326383321</v>
      </c>
      <c r="H54" s="190">
        <f t="shared" si="5"/>
        <v>-0.16696149189427167</v>
      </c>
      <c r="I54" s="189">
        <v>2.155624515128006</v>
      </c>
      <c r="J54" s="190">
        <f t="shared" si="5"/>
        <v>6.5258248967392518E-4</v>
      </c>
      <c r="K54" s="189">
        <v>2.2830518345952244</v>
      </c>
      <c r="L54" s="190">
        <f t="shared" si="6"/>
        <v>0.12742731946721841</v>
      </c>
      <c r="M54" s="189">
        <v>1.9233066377087009</v>
      </c>
      <c r="N54" s="190">
        <f t="shared" si="6"/>
        <v>-0.35974519688652351</v>
      </c>
    </row>
    <row r="55" spans="1:15" x14ac:dyDescent="0.25">
      <c r="A55" s="1">
        <v>3</v>
      </c>
      <c r="B55" s="119" t="s">
        <v>77</v>
      </c>
      <c r="C55" s="189">
        <v>2.0949742777997624</v>
      </c>
      <c r="D55" s="190">
        <v>4.999040409410993E-2</v>
      </c>
      <c r="E55" s="189">
        <v>2.195773081201335</v>
      </c>
      <c r="F55" s="190">
        <f t="shared" si="5"/>
        <v>0.10079880340157255</v>
      </c>
      <c r="G55" s="189">
        <v>1.9960493046776233</v>
      </c>
      <c r="H55" s="190">
        <f t="shared" si="5"/>
        <v>-0.19972377652371165</v>
      </c>
      <c r="I55" s="189">
        <v>2.0558081382132305</v>
      </c>
      <c r="J55" s="190">
        <f t="shared" si="5"/>
        <v>5.9758833535607181E-2</v>
      </c>
      <c r="K55" s="189">
        <v>2.1673225477335665</v>
      </c>
      <c r="L55" s="190">
        <f t="shared" si="6"/>
        <v>0.11151440952033598</v>
      </c>
      <c r="M55" s="189">
        <v>2.2431515783981215</v>
      </c>
      <c r="N55" s="190">
        <f t="shared" si="6"/>
        <v>7.5829030664555042E-2</v>
      </c>
    </row>
    <row r="56" spans="1:15" x14ac:dyDescent="0.25">
      <c r="A56" s="1">
        <v>4</v>
      </c>
      <c r="B56" s="119" t="s">
        <v>79</v>
      </c>
      <c r="C56" s="189" t="s">
        <v>229</v>
      </c>
      <c r="D56" s="190" t="s">
        <v>229</v>
      </c>
      <c r="E56" s="189">
        <v>2.0240278216882706</v>
      </c>
      <c r="F56" s="190" t="str">
        <f>IFERROR(E56-C56,"-")</f>
        <v>-</v>
      </c>
      <c r="G56" s="189">
        <v>2.2903803131991052</v>
      </c>
      <c r="H56" s="190">
        <f>IFERROR(G56-E56,"-")</f>
        <v>0.26635249151083462</v>
      </c>
      <c r="I56" s="189">
        <v>2.1764973464746018</v>
      </c>
      <c r="J56" s="190">
        <f>IFERROR(I56-G56,"-")</f>
        <v>-0.11388296672450338</v>
      </c>
      <c r="K56" s="189">
        <v>1.9390554298642535</v>
      </c>
      <c r="L56" s="190">
        <f>IFERROR(K56-I56,"-")</f>
        <v>-0.2374419166103483</v>
      </c>
      <c r="M56" s="189">
        <v>2.4042033235581624</v>
      </c>
      <c r="N56" s="190">
        <f t="shared" si="6"/>
        <v>0.46514789369390885</v>
      </c>
    </row>
    <row r="57" spans="1:15" x14ac:dyDescent="0.25">
      <c r="A57" s="1">
        <v>5</v>
      </c>
      <c r="B57" s="119" t="s">
        <v>81</v>
      </c>
      <c r="C57" s="189" t="s">
        <v>229</v>
      </c>
      <c r="D57" s="190" t="s">
        <v>229</v>
      </c>
      <c r="E57" s="189">
        <v>1.9386612369559684</v>
      </c>
      <c r="F57" s="190" t="str">
        <f t="shared" si="5"/>
        <v>-</v>
      </c>
      <c r="G57" s="189">
        <v>2.3475718694169236</v>
      </c>
      <c r="H57" s="190">
        <f t="shared" si="5"/>
        <v>0.40891063246095527</v>
      </c>
      <c r="I57" s="189">
        <v>2.4189012900420352</v>
      </c>
      <c r="J57" s="190">
        <f t="shared" si="5"/>
        <v>7.1329420625111606E-2</v>
      </c>
      <c r="K57" s="189">
        <v>2.1439621830683282</v>
      </c>
      <c r="L57" s="190">
        <f t="shared" si="6"/>
        <v>-0.27493910697370705</v>
      </c>
      <c r="M57" s="189">
        <v>2.0404564315352696</v>
      </c>
      <c r="N57" s="190">
        <f t="shared" si="6"/>
        <v>-0.10350575153305863</v>
      </c>
    </row>
    <row r="58" spans="1:15" x14ac:dyDescent="0.25">
      <c r="A58" s="1">
        <v>6</v>
      </c>
      <c r="B58" s="119" t="s">
        <v>83</v>
      </c>
      <c r="C58" s="189" t="s">
        <v>229</v>
      </c>
      <c r="D58" s="190" t="s">
        <v>229</v>
      </c>
      <c r="E58" s="189">
        <v>2.0090929756762899</v>
      </c>
      <c r="F58" s="190" t="str">
        <f t="shared" si="5"/>
        <v>-</v>
      </c>
      <c r="G58" s="189">
        <v>2.1499464476972512</v>
      </c>
      <c r="H58" s="190">
        <f t="shared" si="5"/>
        <v>0.14085347202096132</v>
      </c>
      <c r="I58" s="189">
        <v>2.183712967098407</v>
      </c>
      <c r="J58" s="190">
        <f t="shared" si="5"/>
        <v>3.3766519401155826E-2</v>
      </c>
      <c r="K58" s="189">
        <v>2.0647043224608859</v>
      </c>
      <c r="L58" s="190">
        <f t="shared" si="6"/>
        <v>-0.11900864463752114</v>
      </c>
      <c r="M58" s="189">
        <v>2.0485012221793388</v>
      </c>
      <c r="N58" s="190">
        <f t="shared" si="6"/>
        <v>-1.6203100281547034E-2</v>
      </c>
    </row>
    <row r="59" spans="1:15" x14ac:dyDescent="0.25">
      <c r="A59" s="1">
        <v>7</v>
      </c>
      <c r="B59" s="119" t="s">
        <v>85</v>
      </c>
      <c r="C59" s="189" t="s">
        <v>229</v>
      </c>
      <c r="D59" s="190" t="s">
        <v>229</v>
      </c>
      <c r="E59" s="189">
        <v>2.2264788732394365</v>
      </c>
      <c r="F59" s="190" t="str">
        <f t="shared" si="5"/>
        <v>-</v>
      </c>
      <c r="G59" s="189">
        <v>2.3532442748091604</v>
      </c>
      <c r="H59" s="190">
        <f t="shared" si="5"/>
        <v>0.12676540156972393</v>
      </c>
      <c r="I59" s="189">
        <v>2.2743093922651934</v>
      </c>
      <c r="J59" s="190">
        <f t="shared" si="5"/>
        <v>-7.8934882543967078E-2</v>
      </c>
      <c r="K59" s="189">
        <v>2.0339616762735631</v>
      </c>
      <c r="L59" s="190">
        <f t="shared" si="6"/>
        <v>-0.2403477159916303</v>
      </c>
      <c r="M59" s="189">
        <v>2.0932064813438385</v>
      </c>
      <c r="N59" s="190">
        <f t="shared" si="6"/>
        <v>5.9244805070275408E-2</v>
      </c>
    </row>
    <row r="60" spans="1:15" x14ac:dyDescent="0.25">
      <c r="A60" s="1">
        <v>8</v>
      </c>
      <c r="B60" s="119" t="s">
        <v>87</v>
      </c>
      <c r="C60" s="189">
        <v>2.5827193569993301</v>
      </c>
      <c r="D60" s="190">
        <v>-0.19220850449473836</v>
      </c>
      <c r="E60" s="189">
        <v>2.4678990260385607</v>
      </c>
      <c r="F60" s="190">
        <f t="shared" si="5"/>
        <v>-0.11482033096076938</v>
      </c>
      <c r="G60" s="189">
        <v>2.5090213231273921</v>
      </c>
      <c r="H60" s="190">
        <f t="shared" si="5"/>
        <v>4.1122297088831417E-2</v>
      </c>
      <c r="I60" s="189">
        <v>2.771685761047463</v>
      </c>
      <c r="J60" s="190">
        <f t="shared" si="5"/>
        <v>0.26266443792007088</v>
      </c>
      <c r="K60" s="189">
        <v>2.4482845610494448</v>
      </c>
      <c r="L60" s="190">
        <f t="shared" si="6"/>
        <v>-0.3234011999980182</v>
      </c>
      <c r="M60" s="189">
        <v>3.1525096525096523</v>
      </c>
      <c r="N60" s="190">
        <f t="shared" si="6"/>
        <v>0.70422509146020751</v>
      </c>
    </row>
    <row r="61" spans="1:15" x14ac:dyDescent="0.25">
      <c r="A61" s="1">
        <v>9</v>
      </c>
      <c r="B61" s="119" t="s">
        <v>89</v>
      </c>
      <c r="C61" s="189">
        <v>2.0682613768961495</v>
      </c>
      <c r="D61" s="190">
        <v>-6.2052062348161297E-2</v>
      </c>
      <c r="E61" s="189">
        <v>2.2289744036218004</v>
      </c>
      <c r="F61" s="190">
        <f t="shared" si="5"/>
        <v>0.16071302672565091</v>
      </c>
      <c r="G61" s="189">
        <v>2.1130181347150261</v>
      </c>
      <c r="H61" s="190">
        <f t="shared" si="5"/>
        <v>-0.11595626890677435</v>
      </c>
      <c r="I61" s="189">
        <v>2.4285934846379496</v>
      </c>
      <c r="J61" s="190">
        <f t="shared" si="5"/>
        <v>0.31557534992292346</v>
      </c>
      <c r="K61" s="189">
        <v>2.1919419822723611</v>
      </c>
      <c r="L61" s="190">
        <f t="shared" si="6"/>
        <v>-0.23665150236558841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1.9571865443425076</v>
      </c>
      <c r="D62" s="190">
        <v>-2.671841829401278E-2</v>
      </c>
      <c r="E62" s="189">
        <v>2.0346640381140135</v>
      </c>
      <c r="F62" s="190">
        <f t="shared" si="5"/>
        <v>7.7477493771505923E-2</v>
      </c>
      <c r="G62" s="189">
        <v>2.1841864716636197</v>
      </c>
      <c r="H62" s="190">
        <f t="shared" si="5"/>
        <v>0.14952243354960615</v>
      </c>
      <c r="I62" s="189">
        <v>2.3541991219374028</v>
      </c>
      <c r="J62" s="190">
        <f t="shared" si="5"/>
        <v>0.17001265027378309</v>
      </c>
      <c r="K62" s="189">
        <v>2.0768831842344095</v>
      </c>
      <c r="L62" s="190">
        <f t="shared" si="6"/>
        <v>-0.27731593770299323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1.8892845581094204</v>
      </c>
      <c r="D63" s="190">
        <v>-0.1319174186162293</v>
      </c>
      <c r="E63" s="189">
        <v>1.9566473988439306</v>
      </c>
      <c r="F63" s="190">
        <f t="shared" si="5"/>
        <v>6.7362840734510154E-2</v>
      </c>
      <c r="G63" s="189">
        <v>2.0410624551328067</v>
      </c>
      <c r="H63" s="190">
        <f t="shared" si="5"/>
        <v>8.4415056288876134E-2</v>
      </c>
      <c r="I63" s="189">
        <v>2.0985071117902905</v>
      </c>
      <c r="J63" s="190">
        <f t="shared" si="5"/>
        <v>5.7444656657483772E-2</v>
      </c>
      <c r="K63" s="189">
        <v>2.198003900424458</v>
      </c>
      <c r="L63" s="190">
        <f t="shared" si="6"/>
        <v>9.9496788634167554E-2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2.0748489074848906</v>
      </c>
      <c r="D64" s="190">
        <v>-0.38118633031553895</v>
      </c>
      <c r="E64" s="189">
        <v>2.3513942416685558</v>
      </c>
      <c r="F64" s="190">
        <f t="shared" si="5"/>
        <v>0.27654533418366523</v>
      </c>
      <c r="G64" s="189">
        <v>2.1458837772397095</v>
      </c>
      <c r="H64" s="190">
        <f t="shared" si="5"/>
        <v>-0.20551046442884635</v>
      </c>
      <c r="I64" s="189">
        <v>2.2368119266055047</v>
      </c>
      <c r="J64" s="190">
        <f t="shared" si="5"/>
        <v>9.0928149365795186E-2</v>
      </c>
      <c r="K64" s="189">
        <v>2.2313143242787246</v>
      </c>
      <c r="L64" s="190">
        <f t="shared" si="6"/>
        <v>-5.4976023267800933E-3</v>
      </c>
      <c r="M64" s="189"/>
      <c r="N64" s="190"/>
    </row>
    <row r="65" spans="1:15" ht="15.75" x14ac:dyDescent="0.25">
      <c r="B65" s="122" t="s">
        <v>32</v>
      </c>
      <c r="C65" s="191">
        <v>2.1074008288928359</v>
      </c>
      <c r="D65" s="192">
        <v>-3.7460237804447516E-3</v>
      </c>
      <c r="E65" s="191">
        <v>2.1469888910543755</v>
      </c>
      <c r="F65" s="192">
        <f t="shared" si="5"/>
        <v>3.958806216153965E-2</v>
      </c>
      <c r="G65" s="191">
        <v>2.2052106242598546</v>
      </c>
      <c r="H65" s="192">
        <f t="shared" si="5"/>
        <v>5.8221733205479076E-2</v>
      </c>
      <c r="I65" s="191">
        <v>2.2587256720915465</v>
      </c>
      <c r="J65" s="192">
        <f t="shared" si="5"/>
        <v>5.351504783169192E-2</v>
      </c>
      <c r="K65" s="191">
        <v>2.1602515692124844</v>
      </c>
      <c r="L65" s="192">
        <f t="shared" si="6"/>
        <v>-9.8474102879062109E-2</v>
      </c>
      <c r="M65" s="191">
        <v>2.1958498313535708</v>
      </c>
      <c r="N65" s="192">
        <v>4.1418772764384659E-2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1" t="s">
        <v>288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1.7058706862356208</v>
      </c>
      <c r="D75" s="190">
        <v>-0.20431171967525441</v>
      </c>
      <c r="E75" s="189">
        <v>1.4384485666104554</v>
      </c>
      <c r="F75" s="190">
        <f t="shared" ref="F75:J77" si="7">IFERROR(E75-C75,"-")</f>
        <v>-0.26742211962516538</v>
      </c>
      <c r="G75" s="189">
        <v>2.0681475903614457</v>
      </c>
      <c r="H75" s="190">
        <f t="shared" si="7"/>
        <v>0.62969902375099029</v>
      </c>
      <c r="I75" s="189">
        <v>1.9696121551379449</v>
      </c>
      <c r="J75" s="190">
        <f t="shared" si="7"/>
        <v>-9.8535435223500834E-2</v>
      </c>
      <c r="K75" s="189">
        <v>1.9012231282431431</v>
      </c>
      <c r="L75" s="190">
        <f t="shared" ref="L75:L77" si="8">IFERROR(K75-I75,"-")</f>
        <v>-6.8389026894801752E-2</v>
      </c>
      <c r="M75" s="189">
        <v>1.6884072786751176</v>
      </c>
      <c r="N75" s="190">
        <f t="shared" ref="N75:N82" si="9">IFERROR(M75-K75,"-")</f>
        <v>-0.21281584956802546</v>
      </c>
    </row>
    <row r="76" spans="1:15" x14ac:dyDescent="0.25">
      <c r="A76" s="1">
        <v>2</v>
      </c>
      <c r="B76" s="119" t="s">
        <v>75</v>
      </c>
      <c r="C76" s="189">
        <v>1.7035617313528191</v>
      </c>
      <c r="D76" s="190">
        <v>3.0680742842088549E-2</v>
      </c>
      <c r="E76" s="189">
        <v>1.4909596662030598</v>
      </c>
      <c r="F76" s="190">
        <f t="shared" si="7"/>
        <v>-0.21260206514975932</v>
      </c>
      <c r="G76" s="189">
        <v>1.8160718742201147</v>
      </c>
      <c r="H76" s="190">
        <f t="shared" si="7"/>
        <v>0.32511220801705498</v>
      </c>
      <c r="I76" s="189">
        <v>1.7307555870876197</v>
      </c>
      <c r="J76" s="190">
        <f t="shared" si="7"/>
        <v>-8.5316287132495061E-2</v>
      </c>
      <c r="K76" s="189">
        <v>1.7482043096568236</v>
      </c>
      <c r="L76" s="190">
        <f t="shared" si="8"/>
        <v>1.7448722569203934E-2</v>
      </c>
      <c r="M76" s="189">
        <v>1.5848778087584057</v>
      </c>
      <c r="N76" s="190">
        <f t="shared" si="9"/>
        <v>-0.16332650089841794</v>
      </c>
    </row>
    <row r="77" spans="1:15" x14ac:dyDescent="0.25">
      <c r="A77" s="1">
        <v>3</v>
      </c>
      <c r="B77" s="119" t="s">
        <v>77</v>
      </c>
      <c r="C77" s="189">
        <v>1.7437810945273631</v>
      </c>
      <c r="D77" s="190">
        <v>1.2762975459200909E-2</v>
      </c>
      <c r="E77" s="189">
        <v>1.8327576280944156</v>
      </c>
      <c r="F77" s="190">
        <f t="shared" si="7"/>
        <v>8.8976533567052485E-2</v>
      </c>
      <c r="G77" s="189">
        <v>1.8286639984753192</v>
      </c>
      <c r="H77" s="190">
        <f t="shared" si="7"/>
        <v>-4.0936296190963173E-3</v>
      </c>
      <c r="I77" s="189">
        <v>1.8321178972956549</v>
      </c>
      <c r="J77" s="190">
        <f t="shared" si="7"/>
        <v>3.4538988203356435E-3</v>
      </c>
      <c r="K77" s="189">
        <v>1.8155503197576575</v>
      </c>
      <c r="L77" s="190">
        <f t="shared" si="8"/>
        <v>-1.6567577537997424E-2</v>
      </c>
      <c r="M77" s="189">
        <v>1.723420260782347</v>
      </c>
      <c r="N77" s="190">
        <f t="shared" si="9"/>
        <v>-9.2130058975310458E-2</v>
      </c>
    </row>
    <row r="78" spans="1:15" x14ac:dyDescent="0.25">
      <c r="A78" s="1">
        <v>4</v>
      </c>
      <c r="B78" s="119" t="s">
        <v>79</v>
      </c>
      <c r="C78" s="189" t="s">
        <v>229</v>
      </c>
      <c r="D78" s="190" t="s">
        <v>229</v>
      </c>
      <c r="E78" s="189">
        <v>1.6768729641693811</v>
      </c>
      <c r="F78" s="190" t="str">
        <f>IFERROR(E78-C78,"-")</f>
        <v>-</v>
      </c>
      <c r="G78" s="189">
        <v>1.8968394031766405</v>
      </c>
      <c r="H78" s="190">
        <f>IFERROR(G78-E78,"-")</f>
        <v>0.21996643900725932</v>
      </c>
      <c r="I78" s="189">
        <v>1.8962114537444934</v>
      </c>
      <c r="J78" s="190">
        <f>IFERROR(I78-G78,"-")</f>
        <v>-6.279494321470569E-4</v>
      </c>
      <c r="K78" s="189">
        <v>1.9039915966386554</v>
      </c>
      <c r="L78" s="190">
        <f>IFERROR(K78-I78,"-")</f>
        <v>7.7801428941619566E-3</v>
      </c>
      <c r="M78" s="189">
        <v>1.7884216760438258</v>
      </c>
      <c r="N78" s="190">
        <f t="shared" si="9"/>
        <v>-0.11556992059482951</v>
      </c>
    </row>
    <row r="79" spans="1:15" x14ac:dyDescent="0.25">
      <c r="A79" s="1">
        <v>5</v>
      </c>
      <c r="B79" s="119" t="s">
        <v>81</v>
      </c>
      <c r="C79" s="189" t="s">
        <v>229</v>
      </c>
      <c r="D79" s="190" t="s">
        <v>229</v>
      </c>
      <c r="E79" s="189">
        <v>1.6340380549682876</v>
      </c>
      <c r="F79" s="190" t="str">
        <f t="shared" ref="F79:J87" si="10">IFERROR(E79-C79,"-")</f>
        <v>-</v>
      </c>
      <c r="G79" s="189">
        <v>1.801950030469226</v>
      </c>
      <c r="H79" s="190">
        <f t="shared" si="10"/>
        <v>0.16791197550093839</v>
      </c>
      <c r="I79" s="189">
        <v>1.8243863816310373</v>
      </c>
      <c r="J79" s="190">
        <f t="shared" si="10"/>
        <v>2.2436351161811308E-2</v>
      </c>
      <c r="K79" s="189">
        <v>1.7250264737027885</v>
      </c>
      <c r="L79" s="190">
        <f t="shared" ref="L79:L87" si="11">IFERROR(K79-I79,"-")</f>
        <v>-9.9359907928248781E-2</v>
      </c>
      <c r="M79" s="189">
        <v>1.5991301580566457</v>
      </c>
      <c r="N79" s="190">
        <f t="shared" si="9"/>
        <v>-0.12589631564614279</v>
      </c>
    </row>
    <row r="80" spans="1:15" x14ac:dyDescent="0.25">
      <c r="A80" s="1">
        <v>6</v>
      </c>
      <c r="B80" s="119" t="s">
        <v>83</v>
      </c>
      <c r="C80" s="189" t="s">
        <v>229</v>
      </c>
      <c r="D80" s="190" t="s">
        <v>229</v>
      </c>
      <c r="E80" s="189">
        <v>1.739185520361991</v>
      </c>
      <c r="F80" s="190" t="str">
        <f t="shared" si="10"/>
        <v>-</v>
      </c>
      <c r="G80" s="189">
        <v>1.8010871162039077</v>
      </c>
      <c r="H80" s="190">
        <f t="shared" si="10"/>
        <v>6.1901595841916679E-2</v>
      </c>
      <c r="I80" s="189">
        <v>1.7645298472200346</v>
      </c>
      <c r="J80" s="190">
        <f t="shared" si="10"/>
        <v>-3.6557268983873126E-2</v>
      </c>
      <c r="K80" s="189">
        <v>1.7241238238101733</v>
      </c>
      <c r="L80" s="190">
        <f t="shared" si="11"/>
        <v>-4.0406023409861325E-2</v>
      </c>
      <c r="M80" s="189">
        <v>1.7110911338352623</v>
      </c>
      <c r="N80" s="190">
        <f t="shared" si="9"/>
        <v>-1.3032689974910916E-2</v>
      </c>
    </row>
    <row r="81" spans="1:15" x14ac:dyDescent="0.25">
      <c r="A81" s="1">
        <v>7</v>
      </c>
      <c r="B81" s="119" t="s">
        <v>85</v>
      </c>
      <c r="C81" s="189" t="s">
        <v>229</v>
      </c>
      <c r="D81" s="190" t="s">
        <v>229</v>
      </c>
      <c r="E81" s="189">
        <v>1.8881164457962198</v>
      </c>
      <c r="F81" s="190" t="str">
        <f t="shared" si="10"/>
        <v>-</v>
      </c>
      <c r="G81" s="189">
        <v>1.8192175703500344</v>
      </c>
      <c r="H81" s="190">
        <f t="shared" si="10"/>
        <v>-6.8898875446185448E-2</v>
      </c>
      <c r="I81" s="189">
        <v>1.9193224871852017</v>
      </c>
      <c r="J81" s="190">
        <f t="shared" si="10"/>
        <v>0.10010491683516731</v>
      </c>
      <c r="K81" s="189">
        <v>1.72433691030573</v>
      </c>
      <c r="L81" s="190">
        <f t="shared" si="11"/>
        <v>-0.19498557687947171</v>
      </c>
      <c r="M81" s="189">
        <v>1.6479162940439993</v>
      </c>
      <c r="N81" s="190">
        <f t="shared" si="9"/>
        <v>-7.6420616261730689E-2</v>
      </c>
    </row>
    <row r="82" spans="1:15" x14ac:dyDescent="0.25">
      <c r="A82" s="1">
        <v>8</v>
      </c>
      <c r="B82" s="119" t="s">
        <v>87</v>
      </c>
      <c r="C82" s="189">
        <v>1.6094527363184079</v>
      </c>
      <c r="D82" s="190">
        <v>-0.62316597736622437</v>
      </c>
      <c r="E82" s="189">
        <v>2.3211362542128069</v>
      </c>
      <c r="F82" s="190">
        <f t="shared" si="10"/>
        <v>0.71168351789439899</v>
      </c>
      <c r="G82" s="189">
        <v>2.2545941807044412</v>
      </c>
      <c r="H82" s="190">
        <f t="shared" si="10"/>
        <v>-6.6542073508365718E-2</v>
      </c>
      <c r="I82" s="189">
        <v>2.1911540416878497</v>
      </c>
      <c r="J82" s="190">
        <f t="shared" si="10"/>
        <v>-6.3440139016591512E-2</v>
      </c>
      <c r="K82" s="189">
        <v>2.2463008053942688</v>
      </c>
      <c r="L82" s="190">
        <f t="shared" si="11"/>
        <v>5.5146763706419133E-2</v>
      </c>
      <c r="M82" s="189">
        <v>2.1190794357832221</v>
      </c>
      <c r="N82" s="190">
        <f t="shared" si="9"/>
        <v>-0.12722136961104669</v>
      </c>
    </row>
    <row r="83" spans="1:15" x14ac:dyDescent="0.25">
      <c r="A83" s="1">
        <v>9</v>
      </c>
      <c r="B83" s="119" t="s">
        <v>89</v>
      </c>
      <c r="C83" s="189">
        <v>1.6124293785310735</v>
      </c>
      <c r="D83" s="190">
        <v>-0.16207830378877075</v>
      </c>
      <c r="E83" s="189">
        <v>1.8322701688555347</v>
      </c>
      <c r="F83" s="190">
        <f t="shared" si="10"/>
        <v>0.21984079032446124</v>
      </c>
      <c r="G83" s="189">
        <v>1.7204848122100853</v>
      </c>
      <c r="H83" s="190">
        <f t="shared" si="10"/>
        <v>-0.11178535664544942</v>
      </c>
      <c r="I83" s="189">
        <v>1.5222429133043658</v>
      </c>
      <c r="J83" s="190">
        <f t="shared" si="10"/>
        <v>-0.19824189890571953</v>
      </c>
      <c r="K83" s="189">
        <v>1.6637069922308545</v>
      </c>
      <c r="L83" s="190">
        <f t="shared" si="11"/>
        <v>0.14146407892648871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1.604151753758053</v>
      </c>
      <c r="D84" s="190">
        <v>-0.15011686092246102</v>
      </c>
      <c r="E84" s="189">
        <v>1.7740655987795575</v>
      </c>
      <c r="F84" s="190">
        <f t="shared" si="10"/>
        <v>0.16991384502150453</v>
      </c>
      <c r="G84" s="189">
        <v>1.7998181542657978</v>
      </c>
      <c r="H84" s="190">
        <f t="shared" si="10"/>
        <v>2.5752555486240336E-2</v>
      </c>
      <c r="I84" s="189">
        <v>1.7158382843066222</v>
      </c>
      <c r="J84" s="190">
        <f t="shared" si="10"/>
        <v>-8.3979869959175613E-2</v>
      </c>
      <c r="K84" s="189">
        <v>1.6581043409000398</v>
      </c>
      <c r="L84" s="190">
        <f t="shared" si="11"/>
        <v>-5.7733943406582444E-2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1.5221612494723511</v>
      </c>
      <c r="D85" s="190">
        <v>-0.28880028898918741</v>
      </c>
      <c r="E85" s="189">
        <v>1.7052763034655012</v>
      </c>
      <c r="F85" s="190">
        <f t="shared" si="10"/>
        <v>0.18311505399315009</v>
      </c>
      <c r="G85" s="189">
        <v>1.7077103488712988</v>
      </c>
      <c r="H85" s="190">
        <f t="shared" si="10"/>
        <v>2.4340454057976135E-3</v>
      </c>
      <c r="I85" s="189">
        <v>1.714148033924441</v>
      </c>
      <c r="J85" s="190">
        <f t="shared" si="10"/>
        <v>6.4376850531422392E-3</v>
      </c>
      <c r="K85" s="189">
        <v>1.6174845628859278</v>
      </c>
      <c r="L85" s="190">
        <f t="shared" si="11"/>
        <v>-9.6663471038513249E-2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1.5148514851485149</v>
      </c>
      <c r="D86" s="190">
        <v>-0.2858804732732747</v>
      </c>
      <c r="E86" s="189">
        <v>2.0550768077931809</v>
      </c>
      <c r="F86" s="190">
        <f t="shared" si="10"/>
        <v>0.54022532264466605</v>
      </c>
      <c r="G86" s="189">
        <v>1.7823283373997909</v>
      </c>
      <c r="H86" s="190">
        <f t="shared" si="10"/>
        <v>-0.27274847039339001</v>
      </c>
      <c r="I86" s="189">
        <v>2.0082422848380297</v>
      </c>
      <c r="J86" s="190">
        <f t="shared" si="10"/>
        <v>0.22591394743823878</v>
      </c>
      <c r="K86" s="189">
        <v>1.6460595934280144</v>
      </c>
      <c r="L86" s="190">
        <f t="shared" si="11"/>
        <v>-0.36218269141001525</v>
      </c>
      <c r="M86" s="189"/>
      <c r="N86" s="190"/>
    </row>
    <row r="87" spans="1:15" ht="15.75" x14ac:dyDescent="0.25">
      <c r="B87" s="122" t="s">
        <v>32</v>
      </c>
      <c r="C87" s="191">
        <v>1.6326868410636537</v>
      </c>
      <c r="D87" s="192">
        <v>-0.17998916915312546</v>
      </c>
      <c r="E87" s="191">
        <v>1.8117264822431312</v>
      </c>
      <c r="F87" s="192">
        <f t="shared" si="10"/>
        <v>0.17903964117947746</v>
      </c>
      <c r="G87" s="191">
        <v>1.8401059185572175</v>
      </c>
      <c r="H87" s="192">
        <f t="shared" si="10"/>
        <v>2.8379436314086348E-2</v>
      </c>
      <c r="I87" s="191">
        <v>1.8292826787253671</v>
      </c>
      <c r="J87" s="192">
        <f t="shared" si="10"/>
        <v>-1.0823239831850406E-2</v>
      </c>
      <c r="K87" s="191">
        <v>1.7667726571055375</v>
      </c>
      <c r="L87" s="192">
        <f t="shared" si="11"/>
        <v>-6.2510021619829548E-2</v>
      </c>
      <c r="M87" s="191">
        <v>1.7228095092074047</v>
      </c>
      <c r="N87" s="192">
        <v>-0.10817212319741221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1" t="s">
        <v>289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v>2020</v>
      </c>
      <c r="D95" s="306"/>
      <c r="E95" s="307">
        <v>2021</v>
      </c>
      <c r="F95" s="306"/>
      <c r="G95" s="307">
        <v>2022</v>
      </c>
      <c r="H95" s="306"/>
      <c r="I95" s="307">
        <v>2023</v>
      </c>
      <c r="J95" s="306"/>
      <c r="K95" s="307">
        <v>2024</v>
      </c>
      <c r="L95" s="306"/>
      <c r="M95" s="307"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2.6076737272389447</v>
      </c>
      <c r="D97" s="190">
        <v>-0.13267990049383105</v>
      </c>
      <c r="E97" s="189">
        <v>2.0474873213462423</v>
      </c>
      <c r="F97" s="190">
        <f t="shared" ref="F97:J99" si="12">IFERROR(E97-C97,"-")</f>
        <v>-0.56018640589270241</v>
      </c>
      <c r="G97" s="189">
        <v>3.307804040670804</v>
      </c>
      <c r="H97" s="190">
        <f t="shared" si="12"/>
        <v>1.2603167193245617</v>
      </c>
      <c r="I97" s="189">
        <v>2.883788097590636</v>
      </c>
      <c r="J97" s="190">
        <f t="shared" si="12"/>
        <v>-0.42401594308016799</v>
      </c>
      <c r="K97" s="189">
        <v>3.1311105540235649</v>
      </c>
      <c r="L97" s="190">
        <f t="shared" ref="L97:L99" si="13">IFERROR(K97-I97,"-")</f>
        <v>0.24732245643292883</v>
      </c>
      <c r="M97" s="189">
        <v>2.6767302538231119</v>
      </c>
      <c r="N97" s="190">
        <f t="shared" ref="N97:N104" si="14">IFERROR(M97-K97,"-")</f>
        <v>-0.45438030020045295</v>
      </c>
    </row>
    <row r="98" spans="2:14" x14ac:dyDescent="0.25">
      <c r="B98" s="119" t="s">
        <v>75</v>
      </c>
      <c r="C98" s="189">
        <v>2.5533536585365852</v>
      </c>
      <c r="D98" s="190">
        <v>-6.1918269681689786E-2</v>
      </c>
      <c r="E98" s="189">
        <v>1.9387617765814267</v>
      </c>
      <c r="F98" s="190">
        <f t="shared" si="12"/>
        <v>-0.61459188195515857</v>
      </c>
      <c r="G98" s="189">
        <v>2.9616815476190474</v>
      </c>
      <c r="H98" s="190">
        <f t="shared" si="12"/>
        <v>1.0229197710376208</v>
      </c>
      <c r="I98" s="189">
        <v>2.6695660306771418</v>
      </c>
      <c r="J98" s="190">
        <f t="shared" si="12"/>
        <v>-0.29211551694190563</v>
      </c>
      <c r="K98" s="189">
        <v>2.9329920893438808</v>
      </c>
      <c r="L98" s="190">
        <f t="shared" si="13"/>
        <v>0.26342605866673896</v>
      </c>
      <c r="M98" s="189">
        <v>2.5131739661490142</v>
      </c>
      <c r="N98" s="190">
        <f t="shared" si="14"/>
        <v>-0.41981812319486655</v>
      </c>
    </row>
    <row r="99" spans="2:14" x14ac:dyDescent="0.25">
      <c r="B99" s="119" t="s">
        <v>77</v>
      </c>
      <c r="C99" s="189">
        <v>2.6900175131348512</v>
      </c>
      <c r="D99" s="190">
        <v>8.283656752518187E-2</v>
      </c>
      <c r="E99" s="189">
        <v>2.4245351364404732</v>
      </c>
      <c r="F99" s="190">
        <f t="shared" si="12"/>
        <v>-0.26548237669437791</v>
      </c>
      <c r="G99" s="189">
        <v>2.9339544757636515</v>
      </c>
      <c r="H99" s="190">
        <f t="shared" si="12"/>
        <v>0.50941933932317829</v>
      </c>
      <c r="I99" s="189">
        <v>2.8801306922605678</v>
      </c>
      <c r="J99" s="190">
        <f t="shared" si="12"/>
        <v>-5.38237835030837E-2</v>
      </c>
      <c r="K99" s="189">
        <v>3.2440007867820615</v>
      </c>
      <c r="L99" s="190">
        <f t="shared" si="13"/>
        <v>0.36387009452149366</v>
      </c>
      <c r="M99" s="189">
        <v>2.2960590694778045</v>
      </c>
      <c r="N99" s="190">
        <f t="shared" si="14"/>
        <v>-0.94794171730425703</v>
      </c>
    </row>
    <row r="100" spans="2:14" x14ac:dyDescent="0.25">
      <c r="B100" s="119" t="s">
        <v>79</v>
      </c>
      <c r="C100" s="189" t="s">
        <v>229</v>
      </c>
      <c r="D100" s="190" t="s">
        <v>229</v>
      </c>
      <c r="E100" s="189">
        <v>2.3802021403091556</v>
      </c>
      <c r="F100" s="190" t="str">
        <f>IFERROR(E100-C100,"-")</f>
        <v>-</v>
      </c>
      <c r="G100" s="189">
        <v>3.2348952840138616</v>
      </c>
      <c r="H100" s="190">
        <f>IFERROR(G100-E100,"-")</f>
        <v>0.85469314370470606</v>
      </c>
      <c r="I100" s="189">
        <v>2.5569436374201047</v>
      </c>
      <c r="J100" s="190">
        <f>IFERROR(I100-G100,"-")</f>
        <v>-0.67795164659375695</v>
      </c>
      <c r="K100" s="189">
        <v>3.2453800194525497</v>
      </c>
      <c r="L100" s="190">
        <f>IFERROR(K100-I100,"-")</f>
        <v>0.68843638203244506</v>
      </c>
      <c r="M100" s="189">
        <v>2.5470182046453234</v>
      </c>
      <c r="N100" s="190">
        <f t="shared" si="14"/>
        <v>-0.69836181480722637</v>
      </c>
    </row>
    <row r="101" spans="2:14" x14ac:dyDescent="0.25">
      <c r="B101" s="119" t="s">
        <v>81</v>
      </c>
      <c r="C101" s="189" t="s">
        <v>229</v>
      </c>
      <c r="D101" s="190" t="s">
        <v>229</v>
      </c>
      <c r="E101" s="189">
        <v>2.2334019557385485</v>
      </c>
      <c r="F101" s="190" t="str">
        <f t="shared" ref="F101:J109" si="15">IFERROR(E101-C101,"-")</f>
        <v>-</v>
      </c>
      <c r="G101" s="189">
        <v>3.3832150009102495</v>
      </c>
      <c r="H101" s="190">
        <f t="shared" si="15"/>
        <v>1.149813045171701</v>
      </c>
      <c r="I101" s="189">
        <v>3.0859224341118492</v>
      </c>
      <c r="J101" s="190">
        <f t="shared" si="15"/>
        <v>-0.29729256679840033</v>
      </c>
      <c r="K101" s="189">
        <v>2.832846410684474</v>
      </c>
      <c r="L101" s="190">
        <f t="shared" ref="L101:L109" si="16">IFERROR(K101-I101,"-")</f>
        <v>-0.25307602342737523</v>
      </c>
      <c r="M101" s="189">
        <v>2.6949461777047983</v>
      </c>
      <c r="N101" s="190">
        <f t="shared" si="14"/>
        <v>-0.13790023297967569</v>
      </c>
    </row>
    <row r="102" spans="2:14" x14ac:dyDescent="0.25">
      <c r="B102" s="119" t="s">
        <v>83</v>
      </c>
      <c r="C102" s="189" t="s">
        <v>229</v>
      </c>
      <c r="D102" s="190" t="s">
        <v>229</v>
      </c>
      <c r="E102" s="189">
        <v>2.3079900470002763</v>
      </c>
      <c r="F102" s="190" t="str">
        <f t="shared" si="15"/>
        <v>-</v>
      </c>
      <c r="G102" s="189">
        <v>3.109444123869975</v>
      </c>
      <c r="H102" s="190">
        <f t="shared" si="15"/>
        <v>0.80145407686969872</v>
      </c>
      <c r="I102" s="189">
        <v>2.596705308114704</v>
      </c>
      <c r="J102" s="190">
        <f t="shared" si="15"/>
        <v>-0.51273881575527103</v>
      </c>
      <c r="K102" s="189">
        <v>2.5758036490008687</v>
      </c>
      <c r="L102" s="190">
        <f t="shared" si="16"/>
        <v>-2.0901659113835347E-2</v>
      </c>
      <c r="M102" s="189">
        <v>2.7010235658176627</v>
      </c>
      <c r="N102" s="190">
        <f t="shared" si="14"/>
        <v>0.12521991681679401</v>
      </c>
    </row>
    <row r="103" spans="2:14" x14ac:dyDescent="0.25">
      <c r="B103" s="119" t="s">
        <v>85</v>
      </c>
      <c r="C103" s="189" t="s">
        <v>229</v>
      </c>
      <c r="D103" s="190" t="s">
        <v>229</v>
      </c>
      <c r="E103" s="189">
        <v>2.3885906040268456</v>
      </c>
      <c r="F103" s="190" t="str">
        <f t="shared" si="15"/>
        <v>-</v>
      </c>
      <c r="G103" s="189">
        <v>3.1849586182079883</v>
      </c>
      <c r="H103" s="190">
        <f t="shared" si="15"/>
        <v>0.79636801418114267</v>
      </c>
      <c r="I103" s="189">
        <v>3.0157387369663584</v>
      </c>
      <c r="J103" s="190">
        <f t="shared" si="15"/>
        <v>-0.1692198812416299</v>
      </c>
      <c r="K103" s="189">
        <v>2.8402999062792875</v>
      </c>
      <c r="L103" s="190">
        <f t="shared" si="16"/>
        <v>-0.17543883068707089</v>
      </c>
      <c r="M103" s="189">
        <v>2.9056002682763244</v>
      </c>
      <c r="N103" s="190">
        <f t="shared" si="14"/>
        <v>6.5300361997036926E-2</v>
      </c>
    </row>
    <row r="104" spans="2:14" x14ac:dyDescent="0.25">
      <c r="B104" s="119" t="s">
        <v>87</v>
      </c>
      <c r="C104" s="189">
        <v>2.1563467492260062</v>
      </c>
      <c r="D104" s="190">
        <v>-1.1721769178512416</v>
      </c>
      <c r="E104" s="189">
        <v>2.9732067510548523</v>
      </c>
      <c r="F104" s="190">
        <f t="shared" si="15"/>
        <v>0.81686000182884611</v>
      </c>
      <c r="G104" s="189">
        <v>3.1242844230189815</v>
      </c>
      <c r="H104" s="190">
        <f t="shared" si="15"/>
        <v>0.15107767196412913</v>
      </c>
      <c r="I104" s="189">
        <v>3.4362339977313239</v>
      </c>
      <c r="J104" s="190">
        <f t="shared" si="15"/>
        <v>0.31194957471234241</v>
      </c>
      <c r="K104" s="189">
        <v>3.5430654459138693</v>
      </c>
      <c r="L104" s="190">
        <f t="shared" si="16"/>
        <v>0.10683144818254542</v>
      </c>
      <c r="M104" s="189">
        <v>3.5911330049261085</v>
      </c>
      <c r="N104" s="190">
        <f t="shared" si="14"/>
        <v>4.8067559012239247E-2</v>
      </c>
    </row>
    <row r="105" spans="2:14" x14ac:dyDescent="0.25">
      <c r="B105" s="119" t="s">
        <v>89</v>
      </c>
      <c r="C105" s="189">
        <v>2.0480898876404496</v>
      </c>
      <c r="D105" s="190">
        <v>-0.68511434295689888</v>
      </c>
      <c r="E105" s="189">
        <v>2.5249999999999999</v>
      </c>
      <c r="F105" s="190">
        <f t="shared" si="15"/>
        <v>0.47691011235955028</v>
      </c>
      <c r="G105" s="189">
        <v>2.4895774647887325</v>
      </c>
      <c r="H105" s="190">
        <f t="shared" si="15"/>
        <v>-3.542253521126737E-2</v>
      </c>
      <c r="I105" s="189">
        <v>3.6911096690460741</v>
      </c>
      <c r="J105" s="190">
        <f t="shared" si="15"/>
        <v>1.2015322042573415</v>
      </c>
      <c r="K105" s="189">
        <v>3.0518715561466845</v>
      </c>
      <c r="L105" s="190">
        <f t="shared" si="16"/>
        <v>-0.63923811289938959</v>
      </c>
      <c r="M105" s="189"/>
      <c r="N105" s="190"/>
    </row>
    <row r="106" spans="2:14" x14ac:dyDescent="0.25">
      <c r="B106" s="119" t="s">
        <v>91</v>
      </c>
      <c r="C106" s="189">
        <v>1.9945736434108527</v>
      </c>
      <c r="D106" s="190">
        <v>-0.55088090204369267</v>
      </c>
      <c r="E106" s="189">
        <v>2.6516457126712814</v>
      </c>
      <c r="F106" s="190">
        <f t="shared" si="15"/>
        <v>0.6570720692604286</v>
      </c>
      <c r="G106" s="189">
        <v>2.5124871707150187</v>
      </c>
      <c r="H106" s="190">
        <f t="shared" si="15"/>
        <v>-0.13915854195626265</v>
      </c>
      <c r="I106" s="189">
        <v>3.1644666970110755</v>
      </c>
      <c r="J106" s="190">
        <f t="shared" si="15"/>
        <v>0.65197952629605682</v>
      </c>
      <c r="K106" s="189">
        <v>2.8442896092093304</v>
      </c>
      <c r="L106" s="190">
        <f t="shared" si="16"/>
        <v>-0.32017708780174514</v>
      </c>
      <c r="M106" s="189"/>
      <c r="N106" s="190"/>
    </row>
    <row r="107" spans="2:14" x14ac:dyDescent="0.25">
      <c r="B107" s="119" t="s">
        <v>93</v>
      </c>
      <c r="C107" s="189">
        <v>2.0275888133030988</v>
      </c>
      <c r="D107" s="190">
        <v>-0.47436966691625093</v>
      </c>
      <c r="E107" s="189">
        <v>2.6218398130444021</v>
      </c>
      <c r="F107" s="190">
        <f t="shared" si="15"/>
        <v>0.59425099974130324</v>
      </c>
      <c r="G107" s="189">
        <v>2.6325889741800417</v>
      </c>
      <c r="H107" s="190">
        <f t="shared" si="15"/>
        <v>1.0749161135639618E-2</v>
      </c>
      <c r="I107" s="189">
        <v>2.9328118732450861</v>
      </c>
      <c r="J107" s="190">
        <f t="shared" si="15"/>
        <v>0.3002228990650444</v>
      </c>
      <c r="K107" s="189">
        <v>2.355100841981594</v>
      </c>
      <c r="L107" s="190">
        <f t="shared" si="16"/>
        <v>-0.5777110312634921</v>
      </c>
      <c r="M107" s="189"/>
      <c r="N107" s="190"/>
    </row>
    <row r="108" spans="2:14" x14ac:dyDescent="0.25">
      <c r="B108" s="119" t="s">
        <v>95</v>
      </c>
      <c r="C108" s="189">
        <v>2.208188489764388</v>
      </c>
      <c r="D108" s="190">
        <v>-0.45510359872455108</v>
      </c>
      <c r="E108" s="189">
        <v>3.0066280033140016</v>
      </c>
      <c r="F108" s="190">
        <f t="shared" si="15"/>
        <v>0.79843951354961362</v>
      </c>
      <c r="G108" s="189">
        <v>2.5013940170296136</v>
      </c>
      <c r="H108" s="190">
        <f t="shared" si="15"/>
        <v>-0.50523398628438798</v>
      </c>
      <c r="I108" s="189">
        <v>3.0554897314375986</v>
      </c>
      <c r="J108" s="190">
        <f t="shared" si="15"/>
        <v>0.554095714407985</v>
      </c>
      <c r="K108" s="189">
        <v>2.6187499999999999</v>
      </c>
      <c r="L108" s="190">
        <f t="shared" si="16"/>
        <v>-0.4367397314375987</v>
      </c>
      <c r="M108" s="189"/>
      <c r="N108" s="190"/>
    </row>
    <row r="109" spans="2:14" ht="15.75" x14ac:dyDescent="0.25">
      <c r="B109" s="122" t="s">
        <v>32</v>
      </c>
      <c r="C109" s="191">
        <v>2.3867207056860176</v>
      </c>
      <c r="D109" s="192">
        <v>-0.28627202416149888</v>
      </c>
      <c r="E109" s="191">
        <v>2.5550325790187771</v>
      </c>
      <c r="F109" s="192">
        <f t="shared" si="15"/>
        <v>0.16831187333275954</v>
      </c>
      <c r="G109" s="191">
        <v>2.8813730171361875</v>
      </c>
      <c r="H109" s="192">
        <f t="shared" si="15"/>
        <v>0.32634043811741043</v>
      </c>
      <c r="I109" s="191">
        <v>2.9576495214665672</v>
      </c>
      <c r="J109" s="192">
        <f t="shared" si="15"/>
        <v>7.6276504330379691E-2</v>
      </c>
      <c r="K109" s="191">
        <v>2.9253379990456496</v>
      </c>
      <c r="L109" s="192">
        <f t="shared" si="16"/>
        <v>-3.2311522420917616E-2</v>
      </c>
      <c r="M109" s="191">
        <v>2.6759410047626364</v>
      </c>
      <c r="N109" s="192">
        <v>-0.40136601596019172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1" t="s">
        <v>290</v>
      </c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v>2020</v>
      </c>
      <c r="D117" s="306"/>
      <c r="E117" s="307">
        <v>2021</v>
      </c>
      <c r="F117" s="306"/>
      <c r="G117" s="307">
        <v>2022</v>
      </c>
      <c r="H117" s="306"/>
      <c r="I117" s="307">
        <v>2023</v>
      </c>
      <c r="J117" s="306"/>
      <c r="K117" s="307">
        <v>2024</v>
      </c>
      <c r="L117" s="306"/>
      <c r="M117" s="307"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3.1318851823118696</v>
      </c>
      <c r="D119" s="190">
        <v>7.8307193769227013E-3</v>
      </c>
      <c r="E119" s="189">
        <v>2.0192307692307692</v>
      </c>
      <c r="F119" s="190">
        <f t="shared" ref="F119:J121" si="17">IFERROR(E119-C119,"-")</f>
        <v>-1.1126544130811005</v>
      </c>
      <c r="G119" s="189">
        <v>4.2645962732919251</v>
      </c>
      <c r="H119" s="190">
        <f t="shared" si="17"/>
        <v>2.245365504061156</v>
      </c>
      <c r="I119" s="189">
        <v>3.0178253119429592</v>
      </c>
      <c r="J119" s="190">
        <f t="shared" si="17"/>
        <v>-1.2467709613489659</v>
      </c>
      <c r="K119" s="189">
        <v>3.6590184831102612</v>
      </c>
      <c r="L119" s="190">
        <f t="shared" ref="L119:L121" si="18">IFERROR(K119-I119,"-")</f>
        <v>0.64119317116730201</v>
      </c>
      <c r="M119" s="189">
        <v>3.0897357098955132</v>
      </c>
      <c r="N119" s="190">
        <f t="shared" ref="N119:N126" si="19">IFERROR(M119-K119,"-")</f>
        <v>-0.56928277321474807</v>
      </c>
    </row>
    <row r="120" spans="1:15" x14ac:dyDescent="0.25">
      <c r="B120" s="119" t="s">
        <v>75</v>
      </c>
      <c r="C120" s="189">
        <v>2.9756733275412683</v>
      </c>
      <c r="D120" s="190">
        <v>-0.36084218558522352</v>
      </c>
      <c r="E120" s="189">
        <v>2.23943661971831</v>
      </c>
      <c r="F120" s="190">
        <f t="shared" si="17"/>
        <v>-0.73623670782295836</v>
      </c>
      <c r="G120" s="189">
        <v>4.1703617269544928</v>
      </c>
      <c r="H120" s="190">
        <f t="shared" si="17"/>
        <v>1.9309251072361828</v>
      </c>
      <c r="I120" s="189">
        <v>2.7137161084529504</v>
      </c>
      <c r="J120" s="190">
        <f t="shared" si="17"/>
        <v>-1.4566456185015424</v>
      </c>
      <c r="K120" s="189">
        <v>3.0872056015276894</v>
      </c>
      <c r="L120" s="190">
        <f t="shared" si="18"/>
        <v>0.373489493074739</v>
      </c>
      <c r="M120" s="189">
        <v>3.2123893805309733</v>
      </c>
      <c r="N120" s="190">
        <f t="shared" si="19"/>
        <v>0.12518377900328392</v>
      </c>
    </row>
    <row r="121" spans="1:15" x14ac:dyDescent="0.25">
      <c r="B121" s="119" t="s">
        <v>77</v>
      </c>
      <c r="C121" s="189">
        <v>3.9297297297297296</v>
      </c>
      <c r="D121" s="190">
        <v>0.47653637889858347</v>
      </c>
      <c r="E121" s="189">
        <v>4.3566433566433567</v>
      </c>
      <c r="F121" s="190">
        <f t="shared" si="17"/>
        <v>0.42691362691362711</v>
      </c>
      <c r="G121" s="189">
        <v>4.5992647058823533</v>
      </c>
      <c r="H121" s="190">
        <f t="shared" si="17"/>
        <v>0.24262134923899659</v>
      </c>
      <c r="I121" s="189">
        <v>2.840103716508211</v>
      </c>
      <c r="J121" s="190">
        <f t="shared" si="17"/>
        <v>-1.7591609893741422</v>
      </c>
      <c r="K121" s="189">
        <v>4.0447897623400362</v>
      </c>
      <c r="L121" s="190">
        <f t="shared" si="18"/>
        <v>1.2046860458318251</v>
      </c>
      <c r="M121" s="189">
        <v>2.5038022813688214</v>
      </c>
      <c r="N121" s="190">
        <f t="shared" si="19"/>
        <v>-1.5409874809712147</v>
      </c>
    </row>
    <row r="122" spans="1:15" x14ac:dyDescent="0.25">
      <c r="B122" s="119" t="s">
        <v>79</v>
      </c>
      <c r="C122" s="189" t="s">
        <v>229</v>
      </c>
      <c r="D122" s="190" t="s">
        <v>229</v>
      </c>
      <c r="E122" s="189">
        <v>3.0357142857142856</v>
      </c>
      <c r="F122" s="190" t="str">
        <f>IFERROR(E122-C122,"-")</f>
        <v>-</v>
      </c>
      <c r="G122" s="189">
        <v>4.1050903119868636</v>
      </c>
      <c r="H122" s="190">
        <f>IFERROR(G122-E122,"-")</f>
        <v>1.069376026272578</v>
      </c>
      <c r="I122" s="189">
        <v>3.3218390804597702</v>
      </c>
      <c r="J122" s="190">
        <f>IFERROR(I122-G122,"-")</f>
        <v>-0.78325123152709342</v>
      </c>
      <c r="K122" s="189">
        <v>5.2445652173913047</v>
      </c>
      <c r="L122" s="190">
        <f>IFERROR(K122-I122,"-")</f>
        <v>1.9227261369315345</v>
      </c>
      <c r="M122" s="189">
        <v>3.081967213114754</v>
      </c>
      <c r="N122" s="190">
        <f t="shared" si="19"/>
        <v>-2.1625980042765507</v>
      </c>
    </row>
    <row r="123" spans="1:15" x14ac:dyDescent="0.25">
      <c r="B123" s="119" t="s">
        <v>81</v>
      </c>
      <c r="C123" s="189" t="s">
        <v>229</v>
      </c>
      <c r="D123" s="190" t="s">
        <v>229</v>
      </c>
      <c r="E123" s="189">
        <v>2.6268656716417911</v>
      </c>
      <c r="F123" s="190" t="str">
        <f t="shared" ref="F123:J131" si="20">IFERROR(E123-C123,"-")</f>
        <v>-</v>
      </c>
      <c r="G123" s="189">
        <v>3.5278969957081543</v>
      </c>
      <c r="H123" s="190">
        <f t="shared" si="20"/>
        <v>0.90103132406636322</v>
      </c>
      <c r="I123" s="189">
        <v>3.4131868131868131</v>
      </c>
      <c r="J123" s="190">
        <f t="shared" si="20"/>
        <v>-0.11471018252134124</v>
      </c>
      <c r="K123" s="189">
        <v>3.4363636363636365</v>
      </c>
      <c r="L123" s="190">
        <f t="shared" ref="L123:L131" si="21">IFERROR(K123-I123,"-")</f>
        <v>2.3176823176823458E-2</v>
      </c>
      <c r="M123" s="189">
        <v>2.8464646464646464</v>
      </c>
      <c r="N123" s="190">
        <f t="shared" si="19"/>
        <v>-0.58989898989899014</v>
      </c>
    </row>
    <row r="124" spans="1:15" x14ac:dyDescent="0.25">
      <c r="B124" s="119" t="s">
        <v>83</v>
      </c>
      <c r="C124" s="189" t="s">
        <v>229</v>
      </c>
      <c r="D124" s="190" t="s">
        <v>229</v>
      </c>
      <c r="E124" s="189">
        <v>2.7709923664122136</v>
      </c>
      <c r="F124" s="190" t="str">
        <f t="shared" si="20"/>
        <v>-</v>
      </c>
      <c r="G124" s="189">
        <v>3.9064327485380117</v>
      </c>
      <c r="H124" s="190">
        <f t="shared" si="20"/>
        <v>1.1354403821257981</v>
      </c>
      <c r="I124" s="189">
        <v>2.0308571428571427</v>
      </c>
      <c r="J124" s="190">
        <f t="shared" si="20"/>
        <v>-1.875575605680869</v>
      </c>
      <c r="K124" s="189">
        <v>2.1683748169838948</v>
      </c>
      <c r="L124" s="190">
        <f t="shared" si="21"/>
        <v>0.13751767412675209</v>
      </c>
      <c r="M124" s="189">
        <v>2.9555555555555557</v>
      </c>
      <c r="N124" s="190">
        <f t="shared" si="19"/>
        <v>0.78718073857166093</v>
      </c>
    </row>
    <row r="125" spans="1:15" x14ac:dyDescent="0.25">
      <c r="B125" s="119" t="s">
        <v>85</v>
      </c>
      <c r="C125" s="189" t="s">
        <v>229</v>
      </c>
      <c r="D125" s="190" t="s">
        <v>229</v>
      </c>
      <c r="E125" s="189">
        <v>2.4885057471264367</v>
      </c>
      <c r="F125" s="190" t="str">
        <f t="shared" si="20"/>
        <v>-</v>
      </c>
      <c r="G125" s="189">
        <v>3.967123287671233</v>
      </c>
      <c r="H125" s="190">
        <f t="shared" si="20"/>
        <v>1.4786175405447963</v>
      </c>
      <c r="I125" s="189">
        <v>2.9682779456193353</v>
      </c>
      <c r="J125" s="190">
        <f t="shared" si="20"/>
        <v>-0.99884534205189768</v>
      </c>
      <c r="K125" s="189">
        <v>3.1173553719008265</v>
      </c>
      <c r="L125" s="190">
        <f t="shared" si="21"/>
        <v>0.14907742628149112</v>
      </c>
      <c r="M125" s="189">
        <v>3.04</v>
      </c>
      <c r="N125" s="190">
        <f t="shared" si="19"/>
        <v>-7.735537190082642E-2</v>
      </c>
    </row>
    <row r="126" spans="1:15" x14ac:dyDescent="0.25">
      <c r="B126" s="119" t="s">
        <v>87</v>
      </c>
      <c r="C126" s="189">
        <v>2.2211538461538463</v>
      </c>
      <c r="D126" s="190">
        <v>-2.3625196232339092</v>
      </c>
      <c r="E126" s="189">
        <v>3.496</v>
      </c>
      <c r="F126" s="190">
        <f t="shared" si="20"/>
        <v>1.2748461538461537</v>
      </c>
      <c r="G126" s="189">
        <v>3.4109090909090911</v>
      </c>
      <c r="H126" s="190">
        <f t="shared" si="20"/>
        <v>-8.5090909090908884E-2</v>
      </c>
      <c r="I126" s="189">
        <v>2.9539918809201624</v>
      </c>
      <c r="J126" s="190">
        <f t="shared" si="20"/>
        <v>-0.45691720998892871</v>
      </c>
      <c r="K126" s="189">
        <v>3.9154135338345863</v>
      </c>
      <c r="L126" s="190">
        <f t="shared" si="21"/>
        <v>0.96142165291442394</v>
      </c>
      <c r="M126" s="189">
        <v>3.1906976744186046</v>
      </c>
      <c r="N126" s="190">
        <f t="shared" si="19"/>
        <v>-0.72471585941598171</v>
      </c>
    </row>
    <row r="127" spans="1:15" x14ac:dyDescent="0.25">
      <c r="B127" s="119" t="s">
        <v>89</v>
      </c>
      <c r="C127" s="189">
        <v>2.5809523809523811</v>
      </c>
      <c r="D127" s="190">
        <v>0.26986519042493207</v>
      </c>
      <c r="E127" s="189">
        <v>3.4175084175084174</v>
      </c>
      <c r="F127" s="190">
        <f t="shared" si="20"/>
        <v>0.83655603655603628</v>
      </c>
      <c r="G127" s="189">
        <v>2.1020599250936329</v>
      </c>
      <c r="H127" s="190">
        <f t="shared" si="20"/>
        <v>-1.3154484924147845</v>
      </c>
      <c r="I127" s="189">
        <v>9.6633858267716537</v>
      </c>
      <c r="J127" s="190">
        <f t="shared" si="20"/>
        <v>7.5613259016780212</v>
      </c>
      <c r="K127" s="189">
        <v>3.7929373996789728</v>
      </c>
      <c r="L127" s="190">
        <f t="shared" si="21"/>
        <v>-5.8704484270926809</v>
      </c>
      <c r="M127" s="189"/>
      <c r="N127" s="190"/>
    </row>
    <row r="128" spans="1:15" x14ac:dyDescent="0.25">
      <c r="A128" s="125"/>
      <c r="B128" s="119" t="s">
        <v>91</v>
      </c>
      <c r="C128" s="189">
        <v>1.8445945945945945</v>
      </c>
      <c r="D128" s="190">
        <v>-1.315710748916856</v>
      </c>
      <c r="E128" s="189">
        <v>3.5809682804674456</v>
      </c>
      <c r="F128" s="190">
        <f t="shared" si="20"/>
        <v>1.7363736858728511</v>
      </c>
      <c r="G128" s="189">
        <v>2.1703406813627253</v>
      </c>
      <c r="H128" s="190">
        <f t="shared" si="20"/>
        <v>-1.4106275991047204</v>
      </c>
      <c r="I128" s="189">
        <v>6.4522875816993466</v>
      </c>
      <c r="J128" s="190">
        <f t="shared" si="20"/>
        <v>4.2819469003366208</v>
      </c>
      <c r="K128" s="189">
        <v>2.9451612903225808</v>
      </c>
      <c r="L128" s="190">
        <f t="shared" si="21"/>
        <v>-3.5071262913767658</v>
      </c>
      <c r="M128" s="189"/>
      <c r="N128" s="190"/>
    </row>
    <row r="129" spans="2:15" x14ac:dyDescent="0.25">
      <c r="B129" s="119" t="s">
        <v>93</v>
      </c>
      <c r="C129" s="189">
        <v>1.9931972789115646</v>
      </c>
      <c r="D129" s="190">
        <v>-1.0625211961617491</v>
      </c>
      <c r="E129" s="189">
        <v>3.5132867132867132</v>
      </c>
      <c r="F129" s="190">
        <f t="shared" si="20"/>
        <v>1.5200894343751485</v>
      </c>
      <c r="G129" s="189">
        <v>2.9498364231188661</v>
      </c>
      <c r="H129" s="190">
        <f t="shared" si="20"/>
        <v>-0.56345029016784709</v>
      </c>
      <c r="I129" s="189">
        <v>3.0739700374531833</v>
      </c>
      <c r="J129" s="190">
        <f t="shared" si="20"/>
        <v>0.12413361433431724</v>
      </c>
      <c r="K129" s="189">
        <v>2.8123827392120075</v>
      </c>
      <c r="L129" s="190">
        <f t="shared" si="21"/>
        <v>-0.26158729824117577</v>
      </c>
      <c r="M129" s="189"/>
      <c r="N129" s="190"/>
    </row>
    <row r="130" spans="2:15" x14ac:dyDescent="0.25">
      <c r="B130" s="119" t="s">
        <v>95</v>
      </c>
      <c r="C130" s="189">
        <v>2.7306122448979591</v>
      </c>
      <c r="D130" s="190">
        <v>-0.46459627329192577</v>
      </c>
      <c r="E130" s="189">
        <v>3.325072886297376</v>
      </c>
      <c r="F130" s="190">
        <f t="shared" si="20"/>
        <v>0.5944606413994169</v>
      </c>
      <c r="G130" s="189">
        <v>2.7547600913937549</v>
      </c>
      <c r="H130" s="190">
        <f t="shared" si="20"/>
        <v>-0.57031279490362108</v>
      </c>
      <c r="I130" s="189">
        <v>3.2570671378091873</v>
      </c>
      <c r="J130" s="190">
        <f t="shared" si="20"/>
        <v>0.50230704641543245</v>
      </c>
      <c r="K130" s="189">
        <v>3.14419795221843</v>
      </c>
      <c r="L130" s="190">
        <f t="shared" si="21"/>
        <v>-0.11286918559075731</v>
      </c>
      <c r="M130" s="189"/>
      <c r="N130" s="190"/>
    </row>
    <row r="131" spans="2:15" ht="15.75" x14ac:dyDescent="0.25">
      <c r="B131" s="122" t="s">
        <v>32</v>
      </c>
      <c r="C131" s="191">
        <v>2.9005328596802844</v>
      </c>
      <c r="D131" s="192">
        <v>-0.25434285733692397</v>
      </c>
      <c r="E131" s="191">
        <v>3.3324340527577938</v>
      </c>
      <c r="F131" s="192">
        <f t="shared" si="20"/>
        <v>0.4319011930775094</v>
      </c>
      <c r="G131" s="191">
        <v>3.3630130079661189</v>
      </c>
      <c r="H131" s="192">
        <f t="shared" si="20"/>
        <v>3.0578955208325098E-2</v>
      </c>
      <c r="I131" s="191">
        <v>3.4575820024042589</v>
      </c>
      <c r="J131" s="192">
        <f t="shared" si="20"/>
        <v>9.4568994438140042E-2</v>
      </c>
      <c r="K131" s="191">
        <v>3.4272710210210211</v>
      </c>
      <c r="L131" s="192">
        <f t="shared" si="21"/>
        <v>-3.0310981383237845E-2</v>
      </c>
      <c r="M131" s="191">
        <v>3.0004441812259404</v>
      </c>
      <c r="N131" s="192">
        <v>-0.5743293379378227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1" t="s">
        <v>291</v>
      </c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v>2020</v>
      </c>
      <c r="D139" s="306"/>
      <c r="E139" s="307">
        <v>2021</v>
      </c>
      <c r="F139" s="306"/>
      <c r="G139" s="307">
        <v>2022</v>
      </c>
      <c r="H139" s="306"/>
      <c r="I139" s="307">
        <v>2023</v>
      </c>
      <c r="J139" s="306"/>
      <c r="K139" s="307">
        <v>2024</v>
      </c>
      <c r="L139" s="306"/>
      <c r="M139" s="307"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3.2248243559718968</v>
      </c>
      <c r="D141" s="190">
        <v>6.8348353342047918E-2</v>
      </c>
      <c r="E141" s="189">
        <v>2.1025641025641026</v>
      </c>
      <c r="F141" s="190">
        <f t="shared" ref="F141:J143" si="22">IFERROR(E141-C141,"-")</f>
        <v>-1.1222602534077941</v>
      </c>
      <c r="G141" s="189">
        <v>3.4815983175604628</v>
      </c>
      <c r="H141" s="190">
        <f t="shared" si="22"/>
        <v>1.3790342149963601</v>
      </c>
      <c r="I141" s="189">
        <v>3.0078160919540231</v>
      </c>
      <c r="J141" s="190">
        <f t="shared" si="22"/>
        <v>-0.47378222560643968</v>
      </c>
      <c r="K141" s="189">
        <v>3.0891038696537678</v>
      </c>
      <c r="L141" s="190">
        <f t="shared" ref="L141:L143" si="23">IFERROR(K141-I141,"-")</f>
        <v>8.1287777699744712E-2</v>
      </c>
      <c r="M141" s="189">
        <v>2.6489778164419313</v>
      </c>
      <c r="N141" s="190">
        <f t="shared" ref="N141:N148" si="24">IFERROR(M141-K141,"-")</f>
        <v>-0.44012605321183651</v>
      </c>
    </row>
    <row r="142" spans="2:15" x14ac:dyDescent="0.25">
      <c r="B142" s="119" t="s">
        <v>75</v>
      </c>
      <c r="C142" s="189">
        <v>2.8220858895705523</v>
      </c>
      <c r="D142" s="190">
        <v>-9.7413215975064915E-2</v>
      </c>
      <c r="E142" s="189">
        <v>1.8482142857142858</v>
      </c>
      <c r="F142" s="190">
        <f t="shared" si="22"/>
        <v>-0.97387160385626648</v>
      </c>
      <c r="G142" s="189">
        <v>3.0127931769722816</v>
      </c>
      <c r="H142" s="190">
        <f t="shared" si="22"/>
        <v>1.1645788912579957</v>
      </c>
      <c r="I142" s="189">
        <v>2.9518987341772154</v>
      </c>
      <c r="J142" s="190">
        <f t="shared" si="22"/>
        <v>-6.0894442795066173E-2</v>
      </c>
      <c r="K142" s="189">
        <v>2.8136952498457743</v>
      </c>
      <c r="L142" s="190">
        <f t="shared" si="23"/>
        <v>-0.13820348433144103</v>
      </c>
      <c r="M142" s="189">
        <v>2.592752839372634</v>
      </c>
      <c r="N142" s="190">
        <f t="shared" si="24"/>
        <v>-0.22094241047314034</v>
      </c>
    </row>
    <row r="143" spans="2:15" x14ac:dyDescent="0.25">
      <c r="B143" s="119" t="s">
        <v>77</v>
      </c>
      <c r="C143" s="189">
        <v>3.3368644067796609</v>
      </c>
      <c r="D143" s="190">
        <v>0.42645278450363167</v>
      </c>
      <c r="E143" s="189">
        <v>2.0061475409836067</v>
      </c>
      <c r="F143" s="190">
        <f t="shared" si="22"/>
        <v>-1.3307168657960542</v>
      </c>
      <c r="G143" s="189">
        <v>3.3627272727272728</v>
      </c>
      <c r="H143" s="190">
        <f t="shared" si="22"/>
        <v>1.3565797317436661</v>
      </c>
      <c r="I143" s="189">
        <v>3.0681431005110733</v>
      </c>
      <c r="J143" s="190">
        <f t="shared" si="22"/>
        <v>-0.29458417221619948</v>
      </c>
      <c r="K143" s="189">
        <v>3.3477758521086076</v>
      </c>
      <c r="L143" s="190">
        <f t="shared" si="23"/>
        <v>0.27963275159753431</v>
      </c>
      <c r="M143" s="189">
        <v>2.3437806072477962</v>
      </c>
      <c r="N143" s="190">
        <f t="shared" si="24"/>
        <v>-1.0039952448608114</v>
      </c>
    </row>
    <row r="144" spans="2:15" x14ac:dyDescent="0.25">
      <c r="B144" s="119" t="s">
        <v>79</v>
      </c>
      <c r="C144" s="189" t="s">
        <v>229</v>
      </c>
      <c r="D144" s="190" t="s">
        <v>229</v>
      </c>
      <c r="E144" s="189">
        <v>3.1631419939577041</v>
      </c>
      <c r="F144" s="190" t="str">
        <f>IFERROR(E144-C144,"-")</f>
        <v>-</v>
      </c>
      <c r="G144" s="189">
        <v>3.6690140845070425</v>
      </c>
      <c r="H144" s="190">
        <f>IFERROR(G144-E144,"-")</f>
        <v>0.50587209054933835</v>
      </c>
      <c r="I144" s="189">
        <v>2.8441330998248686</v>
      </c>
      <c r="J144" s="190">
        <f>IFERROR(I144-G144,"-")</f>
        <v>-0.82488098468217386</v>
      </c>
      <c r="K144" s="189">
        <v>3.0526849037487334</v>
      </c>
      <c r="L144" s="190">
        <f>IFERROR(K144-I144,"-")</f>
        <v>0.20855180392386474</v>
      </c>
      <c r="M144" s="189">
        <v>3.4611503531786076</v>
      </c>
      <c r="N144" s="190">
        <f t="shared" si="24"/>
        <v>0.40846544942987428</v>
      </c>
    </row>
    <row r="145" spans="1:15" x14ac:dyDescent="0.25">
      <c r="B145" s="119" t="s">
        <v>81</v>
      </c>
      <c r="C145" s="189" t="s">
        <v>229</v>
      </c>
      <c r="D145" s="190" t="s">
        <v>229</v>
      </c>
      <c r="E145" s="189">
        <v>1.9887005649717515</v>
      </c>
      <c r="F145" s="190" t="str">
        <f t="shared" ref="F145:J153" si="25">IFERROR(E145-C145,"-")</f>
        <v>-</v>
      </c>
      <c r="G145" s="189">
        <v>4.1291666666666664</v>
      </c>
      <c r="H145" s="190">
        <f t="shared" si="25"/>
        <v>2.1404661016949147</v>
      </c>
      <c r="I145" s="189">
        <v>3.4113924050632911</v>
      </c>
      <c r="J145" s="190">
        <f t="shared" si="25"/>
        <v>-0.71777426160337532</v>
      </c>
      <c r="K145" s="189">
        <v>3.6533333333333333</v>
      </c>
      <c r="L145" s="190">
        <f t="shared" ref="L145:L153" si="26">IFERROR(K145-I145,"-")</f>
        <v>0.24194092827004221</v>
      </c>
      <c r="M145" s="189">
        <v>2.9536290322580645</v>
      </c>
      <c r="N145" s="190">
        <f t="shared" si="24"/>
        <v>-0.69970430107526882</v>
      </c>
    </row>
    <row r="146" spans="1:15" x14ac:dyDescent="0.25">
      <c r="B146" s="119" t="s">
        <v>83</v>
      </c>
      <c r="C146" s="189" t="s">
        <v>229</v>
      </c>
      <c r="D146" s="190" t="s">
        <v>229</v>
      </c>
      <c r="E146" s="189">
        <v>2.6368421052631579</v>
      </c>
      <c r="F146" s="190" t="str">
        <f t="shared" si="25"/>
        <v>-</v>
      </c>
      <c r="G146" s="189">
        <v>3.4030303030303028</v>
      </c>
      <c r="H146" s="190">
        <f t="shared" si="25"/>
        <v>0.76618819776714497</v>
      </c>
      <c r="I146" s="189">
        <v>2.2542372881355934</v>
      </c>
      <c r="J146" s="190">
        <f t="shared" si="25"/>
        <v>-1.1487930148947094</v>
      </c>
      <c r="K146" s="189">
        <v>3.1690821256038646</v>
      </c>
      <c r="L146" s="190">
        <f t="shared" si="26"/>
        <v>0.91484483746827117</v>
      </c>
      <c r="M146" s="189">
        <v>3.1378299120234603</v>
      </c>
      <c r="N146" s="190">
        <f t="shared" si="24"/>
        <v>-3.1252213580404309E-2</v>
      </c>
    </row>
    <row r="147" spans="1:15" x14ac:dyDescent="0.25">
      <c r="B147" s="119" t="s">
        <v>85</v>
      </c>
      <c r="C147" s="189" t="s">
        <v>229</v>
      </c>
      <c r="D147" s="190" t="s">
        <v>229</v>
      </c>
      <c r="E147" s="189">
        <v>2.7804347826086957</v>
      </c>
      <c r="F147" s="190" t="str">
        <f t="shared" si="25"/>
        <v>-</v>
      </c>
      <c r="G147" s="189">
        <v>4.4758771929824563</v>
      </c>
      <c r="H147" s="190">
        <f t="shared" si="25"/>
        <v>1.6954424103737606</v>
      </c>
      <c r="I147" s="189">
        <v>3.7583497053045187</v>
      </c>
      <c r="J147" s="190">
        <f t="shared" si="25"/>
        <v>-0.71752748767793761</v>
      </c>
      <c r="K147" s="189">
        <v>3.1252525252525252</v>
      </c>
      <c r="L147" s="190">
        <f t="shared" si="26"/>
        <v>-0.63309718005199356</v>
      </c>
      <c r="M147" s="189">
        <v>3.4524271844660195</v>
      </c>
      <c r="N147" s="190">
        <f t="shared" si="24"/>
        <v>0.32717465921349431</v>
      </c>
    </row>
    <row r="148" spans="1:15" x14ac:dyDescent="0.25">
      <c r="B148" s="119" t="s">
        <v>87</v>
      </c>
      <c r="C148" s="189">
        <v>2.5029585798816569</v>
      </c>
      <c r="D148" s="190">
        <v>-2.7649972212233154</v>
      </c>
      <c r="E148" s="189">
        <v>4.0877192982456139</v>
      </c>
      <c r="F148" s="190">
        <f t="shared" si="25"/>
        <v>1.5847607183639569</v>
      </c>
      <c r="G148" s="189">
        <v>3.3537906137184117</v>
      </c>
      <c r="H148" s="190">
        <f t="shared" si="25"/>
        <v>-0.73392868452720217</v>
      </c>
      <c r="I148" s="189">
        <v>5.3590664272890489</v>
      </c>
      <c r="J148" s="190">
        <f t="shared" si="25"/>
        <v>2.0052758135706372</v>
      </c>
      <c r="K148" s="189">
        <v>4.5181674565560819</v>
      </c>
      <c r="L148" s="190">
        <f t="shared" si="26"/>
        <v>-0.84089897073296704</v>
      </c>
      <c r="M148" s="189">
        <v>4.0520607375271149</v>
      </c>
      <c r="N148" s="190">
        <f t="shared" si="24"/>
        <v>-0.46610671902896694</v>
      </c>
    </row>
    <row r="149" spans="1:15" x14ac:dyDescent="0.25">
      <c r="B149" s="119" t="s">
        <v>89</v>
      </c>
      <c r="C149" s="189">
        <v>2.1721311475409837</v>
      </c>
      <c r="D149" s="190">
        <v>-1.8519330235820113</v>
      </c>
      <c r="E149" s="189">
        <v>3.1950718685831623</v>
      </c>
      <c r="F149" s="190">
        <f t="shared" si="25"/>
        <v>1.0229407210421786</v>
      </c>
      <c r="G149" s="189">
        <v>2.6366197183098592</v>
      </c>
      <c r="H149" s="190">
        <f t="shared" si="25"/>
        <v>-0.55845215027330308</v>
      </c>
      <c r="I149" s="189">
        <v>3.9280575539568345</v>
      </c>
      <c r="J149" s="190">
        <f t="shared" si="25"/>
        <v>1.2914378356469753</v>
      </c>
      <c r="K149" s="189">
        <v>4.2538461538461538</v>
      </c>
      <c r="L149" s="190">
        <f t="shared" si="26"/>
        <v>0.3257885998893193</v>
      </c>
      <c r="M149" s="189"/>
      <c r="N149" s="190"/>
    </row>
    <row r="150" spans="1:15" x14ac:dyDescent="0.25">
      <c r="A150" s="125"/>
      <c r="B150" s="119" t="s">
        <v>91</v>
      </c>
      <c r="C150" s="189">
        <v>1.7105263157894737</v>
      </c>
      <c r="D150" s="190">
        <v>-1.4695254976820291</v>
      </c>
      <c r="E150" s="189">
        <v>3.2486938349007315</v>
      </c>
      <c r="F150" s="190">
        <f t="shared" si="25"/>
        <v>1.5381675191112578</v>
      </c>
      <c r="G150" s="189">
        <v>2.5501330967169475</v>
      </c>
      <c r="H150" s="190">
        <f t="shared" si="25"/>
        <v>-0.69856073818378395</v>
      </c>
      <c r="I150" s="189">
        <v>3.7243816254416959</v>
      </c>
      <c r="J150" s="190">
        <f t="shared" si="25"/>
        <v>1.1742485287247484</v>
      </c>
      <c r="K150" s="189">
        <v>4.0418250950570345</v>
      </c>
      <c r="L150" s="190">
        <f t="shared" si="26"/>
        <v>0.31744346961533854</v>
      </c>
      <c r="M150" s="189"/>
      <c r="N150" s="190"/>
    </row>
    <row r="151" spans="1:15" x14ac:dyDescent="0.25">
      <c r="B151" s="119" t="s">
        <v>93</v>
      </c>
      <c r="C151" s="189">
        <v>2.3322033898305086</v>
      </c>
      <c r="D151" s="190">
        <v>-0.92507360547465556</v>
      </c>
      <c r="E151" s="189">
        <v>3.2394548994159638</v>
      </c>
      <c r="F151" s="190">
        <f t="shared" si="25"/>
        <v>0.9072515095854552</v>
      </c>
      <c r="G151" s="189">
        <v>2.7950963222416814</v>
      </c>
      <c r="H151" s="190">
        <f t="shared" si="25"/>
        <v>-0.4443585771742824</v>
      </c>
      <c r="I151" s="189">
        <v>3.3473531544597535</v>
      </c>
      <c r="J151" s="190">
        <f t="shared" si="25"/>
        <v>0.55225683221807209</v>
      </c>
      <c r="K151" s="189">
        <v>2.7167487684729066</v>
      </c>
      <c r="L151" s="190">
        <f t="shared" si="26"/>
        <v>-0.63060438598684687</v>
      </c>
      <c r="M151" s="189"/>
      <c r="N151" s="190"/>
    </row>
    <row r="152" spans="1:15" x14ac:dyDescent="0.25">
      <c r="B152" s="119" t="s">
        <v>95</v>
      </c>
      <c r="C152" s="189">
        <v>2.5040983606557377</v>
      </c>
      <c r="D152" s="190">
        <v>-0.59926505197756841</v>
      </c>
      <c r="E152" s="189">
        <v>4.466221232368226</v>
      </c>
      <c r="F152" s="190">
        <f t="shared" si="25"/>
        <v>1.9621228717124883</v>
      </c>
      <c r="G152" s="189">
        <v>2.5809756097560976</v>
      </c>
      <c r="H152" s="190">
        <f t="shared" si="25"/>
        <v>-1.8852456226121284</v>
      </c>
      <c r="I152" s="189">
        <v>3.2475832438238452</v>
      </c>
      <c r="J152" s="190">
        <f t="shared" si="25"/>
        <v>0.66660763406774759</v>
      </c>
      <c r="K152" s="189">
        <v>2.922064244339126</v>
      </c>
      <c r="L152" s="190">
        <f t="shared" si="26"/>
        <v>-0.32551899948471918</v>
      </c>
      <c r="M152" s="189"/>
      <c r="N152" s="190"/>
    </row>
    <row r="153" spans="1:15" ht="15.75" x14ac:dyDescent="0.25">
      <c r="B153" s="122" t="s">
        <v>32</v>
      </c>
      <c r="C153" s="191">
        <v>2.8492474710091291</v>
      </c>
      <c r="D153" s="192">
        <v>-0.3826897017657398</v>
      </c>
      <c r="E153" s="191">
        <v>3.2031719989062073</v>
      </c>
      <c r="F153" s="192">
        <f t="shared" si="25"/>
        <v>0.35392452789707818</v>
      </c>
      <c r="G153" s="191">
        <v>3.0895124766894591</v>
      </c>
      <c r="H153" s="192">
        <f t="shared" si="25"/>
        <v>-0.11365952221674824</v>
      </c>
      <c r="I153" s="191">
        <v>3.262616401321718</v>
      </c>
      <c r="J153" s="192">
        <f t="shared" si="25"/>
        <v>0.17310392463225899</v>
      </c>
      <c r="K153" s="191">
        <v>3.2117772529900206</v>
      </c>
      <c r="L153" s="192">
        <f t="shared" si="26"/>
        <v>-5.0839148331697448E-2</v>
      </c>
      <c r="M153" s="191">
        <v>2.8108739159439629</v>
      </c>
      <c r="N153" s="192">
        <v>-0.41986749454428329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1" t="s">
        <v>292</v>
      </c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v>2020</v>
      </c>
      <c r="D161" s="306"/>
      <c r="E161" s="307">
        <v>2021</v>
      </c>
      <c r="F161" s="306"/>
      <c r="G161" s="307">
        <v>2022</v>
      </c>
      <c r="H161" s="306"/>
      <c r="I161" s="307">
        <v>2023</v>
      </c>
      <c r="J161" s="306"/>
      <c r="K161" s="307">
        <v>2024</v>
      </c>
      <c r="L161" s="306"/>
      <c r="M161" s="307"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2.6476462196861625</v>
      </c>
      <c r="D163" s="190">
        <v>-0.18777697780600056</v>
      </c>
      <c r="E163" s="189">
        <v>2.2834645669291338</v>
      </c>
      <c r="F163" s="190">
        <f t="shared" ref="F163:J165" si="27">IFERROR(E163-C163,"-")</f>
        <v>-0.36418165275702874</v>
      </c>
      <c r="G163" s="189">
        <v>2.575113808801214</v>
      </c>
      <c r="H163" s="190">
        <f t="shared" si="27"/>
        <v>0.29164924187208019</v>
      </c>
      <c r="I163" s="189">
        <v>3.2624390243902437</v>
      </c>
      <c r="J163" s="190">
        <f t="shared" si="27"/>
        <v>0.6873252155890297</v>
      </c>
      <c r="K163" s="189">
        <v>3.4018801410105759</v>
      </c>
      <c r="L163" s="190">
        <f t="shared" ref="L163:L165" si="28">IFERROR(K163-I163,"-")</f>
        <v>0.13944111662033221</v>
      </c>
      <c r="M163" s="189">
        <v>2.6550116550116551</v>
      </c>
      <c r="N163" s="190">
        <f t="shared" ref="N163:N170" si="29">IFERROR(M163-K163,"-")</f>
        <v>-0.74686848599892075</v>
      </c>
    </row>
    <row r="164" spans="2:14" x14ac:dyDescent="0.25">
      <c r="B164" s="119" t="s">
        <v>75</v>
      </c>
      <c r="C164" s="189">
        <v>2.5011627906976743</v>
      </c>
      <c r="D164" s="190">
        <v>-0.39412516741750903</v>
      </c>
      <c r="E164" s="189">
        <v>1.8796561604584527</v>
      </c>
      <c r="F164" s="190">
        <f t="shared" si="27"/>
        <v>-0.62150663023922159</v>
      </c>
      <c r="G164" s="189">
        <v>2.497737556561086</v>
      </c>
      <c r="H164" s="190">
        <f t="shared" si="27"/>
        <v>0.61808139610263324</v>
      </c>
      <c r="I164" s="189">
        <v>2.7587822014051522</v>
      </c>
      <c r="J164" s="190">
        <f t="shared" si="27"/>
        <v>0.2610446448440662</v>
      </c>
      <c r="K164" s="189">
        <v>3.1713917525773194</v>
      </c>
      <c r="L164" s="190">
        <f t="shared" si="28"/>
        <v>0.41260955117216724</v>
      </c>
      <c r="M164" s="189">
        <v>2.4119850187265919</v>
      </c>
      <c r="N164" s="190">
        <f t="shared" si="29"/>
        <v>-0.75940673385072754</v>
      </c>
    </row>
    <row r="165" spans="2:14" x14ac:dyDescent="0.25">
      <c r="B165" s="119" t="s">
        <v>77</v>
      </c>
      <c r="C165" s="189">
        <v>2.3419023136246788</v>
      </c>
      <c r="D165" s="190">
        <v>-0.36957309621138679</v>
      </c>
      <c r="E165" s="189">
        <v>1.9816176470588236</v>
      </c>
      <c r="F165" s="190">
        <f t="shared" si="27"/>
        <v>-0.36028466656585523</v>
      </c>
      <c r="G165" s="189">
        <v>3.1100217864923749</v>
      </c>
      <c r="H165" s="190">
        <f t="shared" si="27"/>
        <v>1.1284041394335513</v>
      </c>
      <c r="I165" s="189">
        <v>2.9254201680672267</v>
      </c>
      <c r="J165" s="190">
        <f t="shared" si="27"/>
        <v>-0.18460161842514822</v>
      </c>
      <c r="K165" s="189">
        <v>3.0355220667384284</v>
      </c>
      <c r="L165" s="190">
        <f t="shared" si="28"/>
        <v>0.11010189867120168</v>
      </c>
      <c r="M165" s="189">
        <v>2.5060240963855422</v>
      </c>
      <c r="N165" s="190">
        <f t="shared" si="29"/>
        <v>-0.52949797035288615</v>
      </c>
    </row>
    <row r="166" spans="2:14" x14ac:dyDescent="0.25">
      <c r="B166" s="119" t="s">
        <v>79</v>
      </c>
      <c r="C166" s="189" t="s">
        <v>229</v>
      </c>
      <c r="D166" s="190" t="s">
        <v>229</v>
      </c>
      <c r="E166" s="189">
        <v>2.4818840579710146</v>
      </c>
      <c r="F166" s="190" t="str">
        <f>IFERROR(E166-C166,"-")</f>
        <v>-</v>
      </c>
      <c r="G166" s="189">
        <v>3.3536379018612523</v>
      </c>
      <c r="H166" s="190">
        <f>IFERROR(G166-E166,"-")</f>
        <v>0.87175384389023769</v>
      </c>
      <c r="I166" s="189">
        <v>2.8601626016260164</v>
      </c>
      <c r="J166" s="190">
        <f>IFERROR(I166-G166,"-")</f>
        <v>-0.49347530023523589</v>
      </c>
      <c r="K166" s="189">
        <v>3.2119658119658121</v>
      </c>
      <c r="L166" s="190">
        <f>IFERROR(K166-I166,"-")</f>
        <v>0.35180321033979567</v>
      </c>
      <c r="M166" s="189">
        <v>2.6920634920634923</v>
      </c>
      <c r="N166" s="190">
        <f t="shared" si="29"/>
        <v>-0.51990231990231983</v>
      </c>
    </row>
    <row r="167" spans="2:14" x14ac:dyDescent="0.25">
      <c r="B167" s="119" t="s">
        <v>81</v>
      </c>
      <c r="C167" s="189" t="s">
        <v>229</v>
      </c>
      <c r="D167" s="190" t="s">
        <v>229</v>
      </c>
      <c r="E167" s="189">
        <v>2.5666251556662516</v>
      </c>
      <c r="F167" s="190" t="str">
        <f t="shared" ref="F167:J175" si="30">IFERROR(E167-C167,"-")</f>
        <v>-</v>
      </c>
      <c r="G167" s="189">
        <v>2.7726495726495726</v>
      </c>
      <c r="H167" s="190">
        <f t="shared" si="30"/>
        <v>0.20602441698332097</v>
      </c>
      <c r="I167" s="189">
        <v>3.4193548387096775</v>
      </c>
      <c r="J167" s="190">
        <f t="shared" si="30"/>
        <v>0.64670526606010492</v>
      </c>
      <c r="K167" s="189">
        <v>3.05</v>
      </c>
      <c r="L167" s="190">
        <f t="shared" ref="L167:L175" si="31">IFERROR(K167-I167,"-")</f>
        <v>-0.36935483870967767</v>
      </c>
      <c r="M167" s="189">
        <v>2.6948275862068964</v>
      </c>
      <c r="N167" s="190">
        <f t="shared" si="29"/>
        <v>-0.35517241379310338</v>
      </c>
    </row>
    <row r="168" spans="2:14" x14ac:dyDescent="0.25">
      <c r="B168" s="119" t="s">
        <v>83</v>
      </c>
      <c r="C168" s="189" t="s">
        <v>229</v>
      </c>
      <c r="D168" s="190" t="s">
        <v>229</v>
      </c>
      <c r="E168" s="189">
        <v>2.5984848484848486</v>
      </c>
      <c r="F168" s="190" t="str">
        <f t="shared" si="30"/>
        <v>-</v>
      </c>
      <c r="G168" s="189">
        <v>2.6290726817042605</v>
      </c>
      <c r="H168" s="190">
        <f t="shared" si="30"/>
        <v>3.0587833219411831E-2</v>
      </c>
      <c r="I168" s="189">
        <v>3.8049886621315192</v>
      </c>
      <c r="J168" s="190">
        <f t="shared" si="30"/>
        <v>1.1759159804272588</v>
      </c>
      <c r="K168" s="189">
        <v>2.4794520547945207</v>
      </c>
      <c r="L168" s="190">
        <f t="shared" si="31"/>
        <v>-1.3255366073369985</v>
      </c>
      <c r="M168" s="189">
        <v>2.3545918367346941</v>
      </c>
      <c r="N168" s="190">
        <f t="shared" si="29"/>
        <v>-0.12486021805982661</v>
      </c>
    </row>
    <row r="169" spans="2:14" x14ac:dyDescent="0.25">
      <c r="B169" s="119" t="s">
        <v>85</v>
      </c>
      <c r="C169" s="189" t="s">
        <v>229</v>
      </c>
      <c r="D169" s="190" t="s">
        <v>229</v>
      </c>
      <c r="E169" s="189">
        <v>2.5320623916811091</v>
      </c>
      <c r="F169" s="190" t="str">
        <f t="shared" si="30"/>
        <v>-</v>
      </c>
      <c r="G169" s="189">
        <v>3.0395061728395061</v>
      </c>
      <c r="H169" s="190">
        <f t="shared" si="30"/>
        <v>0.50744378115839694</v>
      </c>
      <c r="I169" s="189">
        <v>3.221294363256785</v>
      </c>
      <c r="J169" s="190">
        <f t="shared" si="30"/>
        <v>0.18178819041727889</v>
      </c>
      <c r="K169" s="189">
        <v>2.9655963302752295</v>
      </c>
      <c r="L169" s="190">
        <f t="shared" si="31"/>
        <v>-0.25569803298155547</v>
      </c>
      <c r="M169" s="189">
        <v>2.8313413014608235</v>
      </c>
      <c r="N169" s="190">
        <f t="shared" si="29"/>
        <v>-0.13425502881440599</v>
      </c>
    </row>
    <row r="170" spans="2:14" x14ac:dyDescent="0.25">
      <c r="B170" s="119" t="s">
        <v>87</v>
      </c>
      <c r="C170" s="189">
        <v>2.5263157894736841</v>
      </c>
      <c r="D170" s="190">
        <v>-1.203735144312394</v>
      </c>
      <c r="E170" s="189">
        <v>3.0444444444444443</v>
      </c>
      <c r="F170" s="190">
        <f t="shared" si="30"/>
        <v>0.51812865497076022</v>
      </c>
      <c r="G170" s="189">
        <v>3.2798634812286691</v>
      </c>
      <c r="H170" s="190">
        <f t="shared" si="30"/>
        <v>0.23541903678422482</v>
      </c>
      <c r="I170" s="189">
        <v>3.7811735941320292</v>
      </c>
      <c r="J170" s="190">
        <f t="shared" si="30"/>
        <v>0.50131011290336014</v>
      </c>
      <c r="K170" s="189">
        <v>3.7306967984934087</v>
      </c>
      <c r="L170" s="190">
        <f t="shared" si="31"/>
        <v>-5.0476795638620509E-2</v>
      </c>
      <c r="M170" s="189">
        <v>4.3499520613614573</v>
      </c>
      <c r="N170" s="190">
        <f t="shared" si="29"/>
        <v>0.61925526286804855</v>
      </c>
    </row>
    <row r="171" spans="2:14" x14ac:dyDescent="0.25">
      <c r="B171" s="119" t="s">
        <v>89</v>
      </c>
      <c r="C171" s="189">
        <v>2.058252427184466</v>
      </c>
      <c r="D171" s="190">
        <v>-1.5686132444573251</v>
      </c>
      <c r="E171" s="189">
        <v>2.6835443037974684</v>
      </c>
      <c r="F171" s="190">
        <f t="shared" si="30"/>
        <v>0.62529187661300245</v>
      </c>
      <c r="G171" s="189">
        <v>2.7576301615798924</v>
      </c>
      <c r="H171" s="190">
        <f t="shared" si="30"/>
        <v>7.4085857782423936E-2</v>
      </c>
      <c r="I171" s="189">
        <v>2.4781021897810218</v>
      </c>
      <c r="J171" s="190">
        <f t="shared" si="30"/>
        <v>-0.27952797179887057</v>
      </c>
      <c r="K171" s="189">
        <v>3.4807370184254607</v>
      </c>
      <c r="L171" s="190">
        <f t="shared" si="31"/>
        <v>1.0026348286444389</v>
      </c>
      <c r="M171" s="189"/>
      <c r="N171" s="190"/>
    </row>
    <row r="172" spans="2:14" x14ac:dyDescent="0.25">
      <c r="B172" s="119" t="s">
        <v>91</v>
      </c>
      <c r="C172" s="189">
        <v>1.7537688442211055</v>
      </c>
      <c r="D172" s="190">
        <v>-1.3114868877012933</v>
      </c>
      <c r="E172" s="189">
        <v>2.5418641390205372</v>
      </c>
      <c r="F172" s="190">
        <f t="shared" si="30"/>
        <v>0.78809529479943174</v>
      </c>
      <c r="G172" s="189">
        <v>2.6530303030303028</v>
      </c>
      <c r="H172" s="190">
        <f t="shared" si="30"/>
        <v>0.11116616400976564</v>
      </c>
      <c r="I172" s="189">
        <v>2.3209366391184574</v>
      </c>
      <c r="J172" s="190">
        <f t="shared" si="30"/>
        <v>-0.33209366391184547</v>
      </c>
      <c r="K172" s="189">
        <v>2.5513196480938416</v>
      </c>
      <c r="L172" s="190">
        <f t="shared" si="31"/>
        <v>0.23038300897538422</v>
      </c>
      <c r="M172" s="189"/>
      <c r="N172" s="190"/>
    </row>
    <row r="173" spans="2:14" x14ac:dyDescent="0.25">
      <c r="B173" s="119" t="s">
        <v>93</v>
      </c>
      <c r="C173" s="189">
        <v>1.9065420560747663</v>
      </c>
      <c r="D173" s="190">
        <v>-1.0373523333641776</v>
      </c>
      <c r="E173" s="189">
        <v>2.5369515011547343</v>
      </c>
      <c r="F173" s="190">
        <f t="shared" si="30"/>
        <v>0.63040944507996799</v>
      </c>
      <c r="G173" s="189">
        <v>2.5677083333333335</v>
      </c>
      <c r="H173" s="190">
        <f t="shared" si="30"/>
        <v>3.0756832178599147E-2</v>
      </c>
      <c r="I173" s="189">
        <v>2.8983739837398375</v>
      </c>
      <c r="J173" s="190">
        <f t="shared" si="30"/>
        <v>0.33066565040650397</v>
      </c>
      <c r="K173" s="189">
        <v>2.5370138017565873</v>
      </c>
      <c r="L173" s="190">
        <f t="shared" si="31"/>
        <v>-0.36136018198325015</v>
      </c>
      <c r="M173" s="189"/>
      <c r="N173" s="190"/>
    </row>
    <row r="174" spans="2:14" x14ac:dyDescent="0.25">
      <c r="B174" s="119" t="s">
        <v>95</v>
      </c>
      <c r="C174" s="189">
        <v>2.4467213114754101</v>
      </c>
      <c r="D174" s="190">
        <v>-0.66024789435927378</v>
      </c>
      <c r="E174" s="189">
        <v>2.8218085106382977</v>
      </c>
      <c r="F174" s="190">
        <f t="shared" si="30"/>
        <v>0.37508719916288769</v>
      </c>
      <c r="G174" s="189">
        <v>2.5267770204479065</v>
      </c>
      <c r="H174" s="190">
        <f t="shared" si="30"/>
        <v>-0.29503149019039121</v>
      </c>
      <c r="I174" s="189">
        <v>3.1310344827586207</v>
      </c>
      <c r="J174" s="190">
        <f t="shared" si="30"/>
        <v>0.6042574623107142</v>
      </c>
      <c r="K174" s="189">
        <v>2.7957497048406141</v>
      </c>
      <c r="L174" s="190">
        <f t="shared" si="31"/>
        <v>-0.33528477791800659</v>
      </c>
      <c r="M174" s="189"/>
      <c r="N174" s="190"/>
    </row>
    <row r="175" spans="2:14" ht="15.75" x14ac:dyDescent="0.25">
      <c r="B175" s="122" t="s">
        <v>32</v>
      </c>
      <c r="C175" s="191">
        <v>2.4136269786648312</v>
      </c>
      <c r="D175" s="192">
        <v>-0.61364981370362903</v>
      </c>
      <c r="E175" s="191">
        <v>2.5581721334454723</v>
      </c>
      <c r="F175" s="192">
        <f t="shared" si="30"/>
        <v>0.14454515478064112</v>
      </c>
      <c r="G175" s="191">
        <v>2.8007977475363681</v>
      </c>
      <c r="H175" s="192">
        <f t="shared" si="30"/>
        <v>0.24262561409089578</v>
      </c>
      <c r="I175" s="191">
        <v>3.0535632708999545</v>
      </c>
      <c r="J175" s="192">
        <f t="shared" si="30"/>
        <v>0.25276552336358638</v>
      </c>
      <c r="K175" s="191">
        <v>3.078673981557138</v>
      </c>
      <c r="L175" s="192">
        <f t="shared" si="31"/>
        <v>2.511071065718351E-2</v>
      </c>
      <c r="M175" s="191">
        <v>2.8952396639762807</v>
      </c>
      <c r="N175" s="192">
        <v>-0.32357677826326547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1" t="s">
        <v>293</v>
      </c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v>2020</v>
      </c>
      <c r="D183" s="306"/>
      <c r="E183" s="307">
        <v>2021</v>
      </c>
      <c r="F183" s="306"/>
      <c r="G183" s="307">
        <v>2022</v>
      </c>
      <c r="H183" s="306"/>
      <c r="I183" s="307">
        <v>2023</v>
      </c>
      <c r="J183" s="306"/>
      <c r="K183" s="307">
        <v>2024</v>
      </c>
      <c r="L183" s="306"/>
      <c r="M183" s="307"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2.3828828828828827</v>
      </c>
      <c r="D185" s="190">
        <v>0.15529667598633123</v>
      </c>
      <c r="E185" s="189">
        <v>1.6046511627906976</v>
      </c>
      <c r="F185" s="190">
        <f t="shared" ref="F185:J187" si="32">IFERROR(E185-C185,"-")</f>
        <v>-0.77823172009218511</v>
      </c>
      <c r="G185" s="189">
        <v>2.4294117647058822</v>
      </c>
      <c r="H185" s="190">
        <f t="shared" si="32"/>
        <v>0.82476060191518452</v>
      </c>
      <c r="I185" s="189">
        <v>2.5857740585774058</v>
      </c>
      <c r="J185" s="190">
        <f t="shared" si="32"/>
        <v>0.15636229387152367</v>
      </c>
      <c r="K185" s="189">
        <v>2.8736462093862816</v>
      </c>
      <c r="L185" s="190">
        <f t="shared" ref="L185:L187" si="33">IFERROR(K185-I185,"-")</f>
        <v>0.28787215080887574</v>
      </c>
      <c r="M185" s="189">
        <v>2.8328173374613002</v>
      </c>
      <c r="N185" s="190">
        <f t="shared" ref="N185:N192" si="34">IFERROR(M185-K185,"-")</f>
        <v>-4.0828871924981414E-2</v>
      </c>
    </row>
    <row r="186" spans="1:15" x14ac:dyDescent="0.25">
      <c r="B186" s="119" t="s">
        <v>75</v>
      </c>
      <c r="C186" s="189">
        <v>2.25</v>
      </c>
      <c r="D186" s="190">
        <v>-0.32971014492753614</v>
      </c>
      <c r="E186" s="189">
        <v>2.2702702702702702</v>
      </c>
      <c r="F186" s="190">
        <f t="shared" si="32"/>
        <v>2.0270270270270174E-2</v>
      </c>
      <c r="G186" s="189">
        <v>2.8324022346368714</v>
      </c>
      <c r="H186" s="190">
        <f t="shared" si="32"/>
        <v>0.56213196436660118</v>
      </c>
      <c r="I186" s="189">
        <v>2.5750000000000002</v>
      </c>
      <c r="J186" s="190">
        <f t="shared" si="32"/>
        <v>-0.25740223463687117</v>
      </c>
      <c r="K186" s="189">
        <v>2.9292929292929295</v>
      </c>
      <c r="L186" s="190">
        <f t="shared" si="33"/>
        <v>0.35429292929292933</v>
      </c>
      <c r="M186" s="189">
        <v>2.6576576576576576</v>
      </c>
      <c r="N186" s="190">
        <f t="shared" si="34"/>
        <v>-0.2716352716352719</v>
      </c>
    </row>
    <row r="187" spans="1:15" x14ac:dyDescent="0.25">
      <c r="B187" s="119" t="s">
        <v>77</v>
      </c>
      <c r="C187" s="189">
        <v>3.0352941176470587</v>
      </c>
      <c r="D187" s="190">
        <v>-1.5430520034100503E-2</v>
      </c>
      <c r="E187" s="189">
        <v>1.65625</v>
      </c>
      <c r="F187" s="190">
        <f t="shared" si="32"/>
        <v>-1.3790441176470587</v>
      </c>
      <c r="G187" s="189">
        <v>2.5076142131979697</v>
      </c>
      <c r="H187" s="190">
        <f t="shared" si="32"/>
        <v>0.85136421319796973</v>
      </c>
      <c r="I187" s="189">
        <v>4.1359223300970873</v>
      </c>
      <c r="J187" s="190">
        <f t="shared" si="32"/>
        <v>1.6283081168991176</v>
      </c>
      <c r="K187" s="189">
        <v>2.9226519337016574</v>
      </c>
      <c r="L187" s="190">
        <f t="shared" si="33"/>
        <v>-1.2132703963954299</v>
      </c>
      <c r="M187" s="189">
        <v>2.2459016393442623</v>
      </c>
      <c r="N187" s="190">
        <f t="shared" si="34"/>
        <v>-0.67675029435739509</v>
      </c>
    </row>
    <row r="188" spans="1:15" x14ac:dyDescent="0.25">
      <c r="B188" s="119" t="s">
        <v>79</v>
      </c>
      <c r="C188" s="189" t="s">
        <v>229</v>
      </c>
      <c r="D188" s="190" t="s">
        <v>229</v>
      </c>
      <c r="E188" s="189">
        <v>1.8064516129032258</v>
      </c>
      <c r="F188" s="190" t="str">
        <f>IFERROR(E188-C188,"-")</f>
        <v>-</v>
      </c>
      <c r="G188" s="189">
        <v>2.7118644067796609</v>
      </c>
      <c r="H188" s="190">
        <f>IFERROR(G188-E188,"-")</f>
        <v>0.90541279387643514</v>
      </c>
      <c r="I188" s="189">
        <v>3.5714285714285716</v>
      </c>
      <c r="J188" s="190">
        <f>IFERROR(I188-G188,"-")</f>
        <v>0.85956416464891072</v>
      </c>
      <c r="K188" s="189">
        <v>4.037383177570093</v>
      </c>
      <c r="L188" s="190">
        <f>IFERROR(K188-I188,"-")</f>
        <v>0.4659546061415214</v>
      </c>
      <c r="M188" s="189">
        <v>2.1925925925925926</v>
      </c>
      <c r="N188" s="190">
        <f t="shared" si="34"/>
        <v>-1.8447905849775004</v>
      </c>
    </row>
    <row r="189" spans="1:15" x14ac:dyDescent="0.25">
      <c r="B189" s="119" t="s">
        <v>81</v>
      </c>
      <c r="C189" s="189" t="s">
        <v>229</v>
      </c>
      <c r="D189" s="190" t="s">
        <v>229</v>
      </c>
      <c r="E189" s="189">
        <v>2.2323232323232323</v>
      </c>
      <c r="F189" s="190" t="str">
        <f t="shared" ref="F189:J197" si="35">IFERROR(E189-C189,"-")</f>
        <v>-</v>
      </c>
      <c r="G189" s="189">
        <v>2.7777777777777777</v>
      </c>
      <c r="H189" s="190">
        <f t="shared" si="35"/>
        <v>0.54545454545454541</v>
      </c>
      <c r="I189" s="189">
        <v>2.8666666666666667</v>
      </c>
      <c r="J189" s="190">
        <f t="shared" si="35"/>
        <v>8.8888888888889017E-2</v>
      </c>
      <c r="K189" s="189">
        <v>2.7593984962406015</v>
      </c>
      <c r="L189" s="190">
        <f t="shared" ref="L189:L197" si="36">IFERROR(K189-I189,"-")</f>
        <v>-0.10726817042606518</v>
      </c>
      <c r="M189" s="189">
        <v>2.5947712418300655</v>
      </c>
      <c r="N189" s="190">
        <f t="shared" si="34"/>
        <v>-0.16462725441053605</v>
      </c>
    </row>
    <row r="190" spans="1:15" x14ac:dyDescent="0.25">
      <c r="B190" s="119" t="s">
        <v>122</v>
      </c>
      <c r="C190" s="189" t="s">
        <v>229</v>
      </c>
      <c r="D190" s="190" t="s">
        <v>229</v>
      </c>
      <c r="E190" s="189">
        <v>2.5396825396825395</v>
      </c>
      <c r="F190" s="190" t="str">
        <f t="shared" si="35"/>
        <v>-</v>
      </c>
      <c r="G190" s="189">
        <v>2.7916666666666665</v>
      </c>
      <c r="H190" s="190">
        <f t="shared" si="35"/>
        <v>0.25198412698412698</v>
      </c>
      <c r="I190" s="189">
        <v>2.5697674418604652</v>
      </c>
      <c r="J190" s="190">
        <f t="shared" si="35"/>
        <v>-0.22189922480620128</v>
      </c>
      <c r="K190" s="189">
        <v>2.324786324786325</v>
      </c>
      <c r="L190" s="190">
        <f t="shared" si="36"/>
        <v>-0.24498111707414028</v>
      </c>
      <c r="M190" s="189">
        <v>2.5315315315315314</v>
      </c>
      <c r="N190" s="190">
        <f t="shared" si="34"/>
        <v>0.20674520674520647</v>
      </c>
    </row>
    <row r="191" spans="1:15" x14ac:dyDescent="0.25">
      <c r="B191" s="119" t="s">
        <v>85</v>
      </c>
      <c r="C191" s="189" t="s">
        <v>229</v>
      </c>
      <c r="D191" s="190" t="s">
        <v>229</v>
      </c>
      <c r="E191" s="189">
        <v>2.5662650602409638</v>
      </c>
      <c r="F191" s="190" t="str">
        <f t="shared" si="35"/>
        <v>-</v>
      </c>
      <c r="G191" s="189">
        <v>3.7247706422018347</v>
      </c>
      <c r="H191" s="190">
        <f t="shared" si="35"/>
        <v>1.1585055819608709</v>
      </c>
      <c r="I191" s="189">
        <v>2.5481481481481483</v>
      </c>
      <c r="J191" s="190">
        <f t="shared" si="35"/>
        <v>-1.1766224940536865</v>
      </c>
      <c r="K191" s="189">
        <v>2.6422764227642275</v>
      </c>
      <c r="L191" s="190">
        <f t="shared" si="36"/>
        <v>9.4128274616079199E-2</v>
      </c>
      <c r="M191" s="189">
        <v>3.4086021505376345</v>
      </c>
      <c r="N191" s="190">
        <f t="shared" si="34"/>
        <v>0.76632572777340702</v>
      </c>
    </row>
    <row r="192" spans="1:15" x14ac:dyDescent="0.25">
      <c r="B192" s="119" t="s">
        <v>87</v>
      </c>
      <c r="C192" s="189">
        <v>2.5714285714285716</v>
      </c>
      <c r="D192" s="190">
        <v>-0.25357142857142856</v>
      </c>
      <c r="E192" s="189">
        <v>2.8058252427184467</v>
      </c>
      <c r="F192" s="190">
        <f t="shared" si="35"/>
        <v>0.23439667128987507</v>
      </c>
      <c r="G192" s="189">
        <v>2.5</v>
      </c>
      <c r="H192" s="190">
        <f t="shared" si="35"/>
        <v>-0.30582524271844669</v>
      </c>
      <c r="I192" s="189">
        <v>3.4957983193277311</v>
      </c>
      <c r="J192" s="190">
        <f t="shared" si="35"/>
        <v>0.99579831932773111</v>
      </c>
      <c r="K192" s="189">
        <v>4.1339285714285712</v>
      </c>
      <c r="L192" s="190">
        <f t="shared" si="36"/>
        <v>0.63813025210084007</v>
      </c>
      <c r="M192" s="189">
        <v>2.3281853281853282</v>
      </c>
      <c r="N192" s="190">
        <f t="shared" si="34"/>
        <v>-1.805743243243243</v>
      </c>
    </row>
    <row r="193" spans="2:15" x14ac:dyDescent="0.25">
      <c r="B193" s="119" t="s">
        <v>89</v>
      </c>
      <c r="C193" s="189">
        <v>1.8918918918918919</v>
      </c>
      <c r="D193" s="190">
        <v>-1.1735286688557716</v>
      </c>
      <c r="E193" s="189">
        <v>2.9885057471264367</v>
      </c>
      <c r="F193" s="190">
        <f t="shared" si="35"/>
        <v>1.0966138552345448</v>
      </c>
      <c r="G193" s="189">
        <v>2.5051546391752577</v>
      </c>
      <c r="H193" s="190">
        <f t="shared" si="35"/>
        <v>-0.48335110795117897</v>
      </c>
      <c r="I193" s="189">
        <v>2.8235294117647061</v>
      </c>
      <c r="J193" s="190">
        <f t="shared" si="35"/>
        <v>0.31837477258944835</v>
      </c>
      <c r="K193" s="189">
        <v>3.06993006993007</v>
      </c>
      <c r="L193" s="190">
        <f t="shared" si="36"/>
        <v>0.24640065816536394</v>
      </c>
      <c r="M193" s="189"/>
      <c r="N193" s="190"/>
    </row>
    <row r="194" spans="2:15" x14ac:dyDescent="0.25">
      <c r="B194" s="119" t="s">
        <v>91</v>
      </c>
      <c r="C194" s="189">
        <v>2.7872340425531914</v>
      </c>
      <c r="D194" s="190">
        <v>-3.454813566463022E-2</v>
      </c>
      <c r="E194" s="189">
        <v>2.3220338983050848</v>
      </c>
      <c r="F194" s="190">
        <f t="shared" si="35"/>
        <v>-0.46520014424810663</v>
      </c>
      <c r="G194" s="189">
        <v>2.6454545454545455</v>
      </c>
      <c r="H194" s="190">
        <f t="shared" si="35"/>
        <v>0.32342064714946073</v>
      </c>
      <c r="I194" s="189">
        <v>2.8175182481751824</v>
      </c>
      <c r="J194" s="190">
        <f t="shared" si="35"/>
        <v>0.17206370272063687</v>
      </c>
      <c r="K194" s="189">
        <v>2.3806451612903228</v>
      </c>
      <c r="L194" s="190">
        <f t="shared" si="36"/>
        <v>-0.4368730868848596</v>
      </c>
      <c r="M194" s="189"/>
      <c r="N194" s="190"/>
    </row>
    <row r="195" spans="2:15" x14ac:dyDescent="0.25">
      <c r="B195" s="119" t="s">
        <v>93</v>
      </c>
      <c r="C195" s="189">
        <v>1.7192982456140351</v>
      </c>
      <c r="D195" s="190">
        <v>-1.1386252516537243</v>
      </c>
      <c r="E195" s="189">
        <v>2.6972704714640199</v>
      </c>
      <c r="F195" s="190">
        <f t="shared" si="35"/>
        <v>0.97797222584998478</v>
      </c>
      <c r="G195" s="189">
        <v>2.5934065934065935</v>
      </c>
      <c r="H195" s="190">
        <f t="shared" si="35"/>
        <v>-0.10386387805742636</v>
      </c>
      <c r="I195" s="189">
        <v>3.5201465201465201</v>
      </c>
      <c r="J195" s="190">
        <f t="shared" si="35"/>
        <v>0.92673992673992656</v>
      </c>
      <c r="K195" s="189">
        <v>2.2638297872340427</v>
      </c>
      <c r="L195" s="190">
        <f t="shared" si="36"/>
        <v>-1.2563167329124774</v>
      </c>
      <c r="M195" s="189"/>
      <c r="N195" s="190"/>
    </row>
    <row r="196" spans="2:15" x14ac:dyDescent="0.25">
      <c r="B196" s="119" t="s">
        <v>95</v>
      </c>
      <c r="C196" s="189">
        <v>2.6081081081081079</v>
      </c>
      <c r="D196" s="190">
        <v>0.38992628992628964</v>
      </c>
      <c r="E196" s="189">
        <v>2.7487437185929648</v>
      </c>
      <c r="F196" s="190">
        <f t="shared" si="35"/>
        <v>0.14063561048485695</v>
      </c>
      <c r="G196" s="189">
        <v>2.3558718861209966</v>
      </c>
      <c r="H196" s="190">
        <f t="shared" si="35"/>
        <v>-0.39287183247196822</v>
      </c>
      <c r="I196" s="189">
        <v>2.9561403508771931</v>
      </c>
      <c r="J196" s="190">
        <f t="shared" si="35"/>
        <v>0.60026846475619644</v>
      </c>
      <c r="K196" s="189">
        <v>2.6193548387096772</v>
      </c>
      <c r="L196" s="190">
        <f t="shared" si="36"/>
        <v>-0.33678551216751584</v>
      </c>
      <c r="M196" s="189"/>
      <c r="N196" s="190"/>
    </row>
    <row r="197" spans="2:15" ht="15.75" x14ac:dyDescent="0.25">
      <c r="B197" s="122" t="s">
        <v>32</v>
      </c>
      <c r="C197" s="191">
        <v>2.3633004926108376</v>
      </c>
      <c r="D197" s="192">
        <v>-0.28023050469374455</v>
      </c>
      <c r="E197" s="191">
        <v>2.5423728813559321</v>
      </c>
      <c r="F197" s="192">
        <f t="shared" si="35"/>
        <v>0.17907238874509446</v>
      </c>
      <c r="G197" s="191">
        <v>2.642156862745098</v>
      </c>
      <c r="H197" s="192">
        <f t="shared" si="35"/>
        <v>9.9783981389165888E-2</v>
      </c>
      <c r="I197" s="191">
        <v>3.0806618407445709</v>
      </c>
      <c r="J197" s="192">
        <f t="shared" si="35"/>
        <v>0.43850497799947297</v>
      </c>
      <c r="K197" s="191">
        <v>2.8292682926829267</v>
      </c>
      <c r="L197" s="192">
        <f t="shared" si="36"/>
        <v>-0.25139354806164427</v>
      </c>
      <c r="M197" s="191">
        <v>2.6253180661577606</v>
      </c>
      <c r="N197" s="192">
        <v>-0.39070757486788033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1" t="s">
        <v>294</v>
      </c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v>2020</v>
      </c>
      <c r="D205" s="306"/>
      <c r="E205" s="307">
        <v>2021</v>
      </c>
      <c r="F205" s="306"/>
      <c r="G205" s="307">
        <v>2022</v>
      </c>
      <c r="H205" s="306"/>
      <c r="I205" s="307">
        <v>2023</v>
      </c>
      <c r="J205" s="306"/>
      <c r="K205" s="307">
        <v>2024</v>
      </c>
      <c r="L205" s="306"/>
      <c r="M205" s="307"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2.8614718614718613</v>
      </c>
      <c r="D207" s="190">
        <v>0.36147186147186128</v>
      </c>
      <c r="E207" s="189">
        <v>2.1052631578947367</v>
      </c>
      <c r="F207" s="190">
        <f t="shared" ref="F207:J209" si="37">IFERROR(E207-C207,"-")</f>
        <v>-0.75620870357712455</v>
      </c>
      <c r="G207" s="189">
        <v>3.1148148148148147</v>
      </c>
      <c r="H207" s="190">
        <f t="shared" si="37"/>
        <v>1.009551656920078</v>
      </c>
      <c r="I207" s="189">
        <v>2.8249158249158248</v>
      </c>
      <c r="J207" s="190">
        <f t="shared" si="37"/>
        <v>-0.28989898989898988</v>
      </c>
      <c r="K207" s="189">
        <v>3.3443223443223444</v>
      </c>
      <c r="L207" s="190">
        <f t="shared" ref="L207:L209" si="38">IFERROR(K207-I207,"-")</f>
        <v>0.51940651940651961</v>
      </c>
      <c r="M207" s="189">
        <v>2.9627659574468086</v>
      </c>
      <c r="N207" s="190">
        <f t="shared" ref="N207:N214" si="39">IFERROR(M207-K207,"-")</f>
        <v>-0.38155638687553584</v>
      </c>
    </row>
    <row r="208" spans="2:15" x14ac:dyDescent="0.25">
      <c r="B208" s="119" t="s">
        <v>75</v>
      </c>
      <c r="C208" s="189">
        <v>2.0930232558139537</v>
      </c>
      <c r="D208" s="190">
        <v>-0.64317306320445145</v>
      </c>
      <c r="E208" s="189">
        <v>1.4772727272727273</v>
      </c>
      <c r="F208" s="190">
        <f t="shared" si="37"/>
        <v>-0.61575052854122636</v>
      </c>
      <c r="G208" s="189">
        <v>2.414814814814815</v>
      </c>
      <c r="H208" s="190">
        <f t="shared" si="37"/>
        <v>0.93754208754208768</v>
      </c>
      <c r="I208" s="189">
        <v>2.4600760456273765</v>
      </c>
      <c r="J208" s="190">
        <f t="shared" si="37"/>
        <v>4.5261230812561504E-2</v>
      </c>
      <c r="K208" s="189">
        <v>2.4355828220858897</v>
      </c>
      <c r="L208" s="190">
        <f t="shared" si="38"/>
        <v>-2.4493223541486753E-2</v>
      </c>
      <c r="M208" s="189">
        <v>2.8980263157894739</v>
      </c>
      <c r="N208" s="190">
        <f t="shared" si="39"/>
        <v>0.46244349370358417</v>
      </c>
    </row>
    <row r="209" spans="2:15" x14ac:dyDescent="0.25">
      <c r="B209" s="119" t="s">
        <v>77</v>
      </c>
      <c r="C209" s="189">
        <v>2.4691358024691357</v>
      </c>
      <c r="D209" s="190">
        <v>-0.16244314489928557</v>
      </c>
      <c r="E209" s="189">
        <v>2.4565217391304346</v>
      </c>
      <c r="F209" s="190">
        <f t="shared" si="37"/>
        <v>-1.2614063338701076E-2</v>
      </c>
      <c r="G209" s="189">
        <v>2.5943396226415096</v>
      </c>
      <c r="H209" s="190">
        <f t="shared" si="37"/>
        <v>0.13781788351107505</v>
      </c>
      <c r="I209" s="189">
        <v>2.6113360323886639</v>
      </c>
      <c r="J209" s="190">
        <f t="shared" si="37"/>
        <v>1.6996409747154217E-2</v>
      </c>
      <c r="K209" s="189">
        <v>3.1333333333333333</v>
      </c>
      <c r="L209" s="190">
        <f t="shared" si="38"/>
        <v>0.52199730094466945</v>
      </c>
      <c r="M209" s="189">
        <v>2.6015936254980079</v>
      </c>
      <c r="N209" s="190">
        <f t="shared" si="39"/>
        <v>-0.53173970783532543</v>
      </c>
    </row>
    <row r="210" spans="2:15" x14ac:dyDescent="0.25">
      <c r="B210" s="119" t="s">
        <v>79</v>
      </c>
      <c r="C210" s="189" t="s">
        <v>229</v>
      </c>
      <c r="D210" s="190" t="s">
        <v>229</v>
      </c>
      <c r="E210" s="189">
        <v>1.8571428571428572</v>
      </c>
      <c r="F210" s="190" t="str">
        <f>IFERROR(E210-C210,"-")</f>
        <v>-</v>
      </c>
      <c r="G210" s="189">
        <v>2.4713375796178343</v>
      </c>
      <c r="H210" s="190">
        <f>IFERROR(G210-E210,"-")</f>
        <v>0.61419472247497708</v>
      </c>
      <c r="I210" s="189">
        <v>3.0125000000000002</v>
      </c>
      <c r="J210" s="190">
        <f>IFERROR(I210-G210,"-")</f>
        <v>0.54116242038216589</v>
      </c>
      <c r="K210" s="189">
        <v>2.8167539267015709</v>
      </c>
      <c r="L210" s="190">
        <f>IFERROR(K210-I210,"-")</f>
        <v>-0.1957460732984293</v>
      </c>
      <c r="M210" s="189">
        <v>2.8721804511278197</v>
      </c>
      <c r="N210" s="190">
        <f t="shared" si="39"/>
        <v>5.5426524426248847E-2</v>
      </c>
    </row>
    <row r="211" spans="2:15" x14ac:dyDescent="0.25">
      <c r="B211" s="119" t="s">
        <v>81</v>
      </c>
      <c r="C211" s="189" t="s">
        <v>229</v>
      </c>
      <c r="D211" s="190" t="s">
        <v>229</v>
      </c>
      <c r="E211" s="189">
        <v>1.6206896551724137</v>
      </c>
      <c r="F211" s="190" t="str">
        <f t="shared" ref="F211:J219" si="40">IFERROR(E211-C211,"-")</f>
        <v>-</v>
      </c>
      <c r="G211" s="189">
        <v>3.0419580419580421</v>
      </c>
      <c r="H211" s="190">
        <f t="shared" si="40"/>
        <v>1.4212683867856284</v>
      </c>
      <c r="I211" s="189">
        <v>2.6937500000000001</v>
      </c>
      <c r="J211" s="190">
        <f t="shared" si="40"/>
        <v>-0.348208041958042</v>
      </c>
      <c r="K211" s="189">
        <v>3.6575342465753424</v>
      </c>
      <c r="L211" s="190">
        <f t="shared" ref="L211:L219" si="41">IFERROR(K211-I211,"-")</f>
        <v>0.96378424657534234</v>
      </c>
      <c r="M211" s="189">
        <v>3.2900763358778624</v>
      </c>
      <c r="N211" s="190">
        <f t="shared" si="39"/>
        <v>-0.36745791069748002</v>
      </c>
    </row>
    <row r="212" spans="2:15" x14ac:dyDescent="0.25">
      <c r="B212" s="119" t="s">
        <v>83</v>
      </c>
      <c r="C212" s="189" t="s">
        <v>229</v>
      </c>
      <c r="D212" s="190" t="s">
        <v>229</v>
      </c>
      <c r="E212" s="189">
        <v>2.5921052631578947</v>
      </c>
      <c r="F212" s="190" t="str">
        <f t="shared" si="40"/>
        <v>-</v>
      </c>
      <c r="G212" s="189">
        <v>2.984</v>
      </c>
      <c r="H212" s="190">
        <f t="shared" si="40"/>
        <v>0.3918947368421053</v>
      </c>
      <c r="I212" s="189">
        <v>2.6162790697674421</v>
      </c>
      <c r="J212" s="190">
        <f t="shared" si="40"/>
        <v>-0.36772093023255792</v>
      </c>
      <c r="K212" s="189">
        <v>2.592233009708738</v>
      </c>
      <c r="L212" s="190">
        <f t="shared" si="41"/>
        <v>-2.4046060058704022E-2</v>
      </c>
      <c r="M212" s="189">
        <v>3.4951456310679609</v>
      </c>
      <c r="N212" s="190">
        <f t="shared" si="39"/>
        <v>0.9029126213592229</v>
      </c>
    </row>
    <row r="213" spans="2:15" x14ac:dyDescent="0.25">
      <c r="B213" s="119" t="s">
        <v>85</v>
      </c>
      <c r="C213" s="189" t="s">
        <v>229</v>
      </c>
      <c r="D213" s="190" t="s">
        <v>229</v>
      </c>
      <c r="E213" s="189">
        <v>3.2180451127819549</v>
      </c>
      <c r="F213" s="190" t="str">
        <f t="shared" si="40"/>
        <v>-</v>
      </c>
      <c r="G213" s="189">
        <v>2.489795918367347</v>
      </c>
      <c r="H213" s="190">
        <f t="shared" si="40"/>
        <v>-0.72824919441460789</v>
      </c>
      <c r="I213" s="189">
        <v>1.8778877887788779</v>
      </c>
      <c r="J213" s="190">
        <f t="shared" si="40"/>
        <v>-0.61190812958846919</v>
      </c>
      <c r="K213" s="189">
        <v>2.952054794520548</v>
      </c>
      <c r="L213" s="190">
        <f t="shared" si="41"/>
        <v>1.0741670057416701</v>
      </c>
      <c r="M213" s="189">
        <v>4.0338164251207731</v>
      </c>
      <c r="N213" s="190">
        <f t="shared" si="39"/>
        <v>1.0817616306002251</v>
      </c>
    </row>
    <row r="214" spans="2:15" x14ac:dyDescent="0.25">
      <c r="B214" s="119" t="s">
        <v>87</v>
      </c>
      <c r="C214" s="189">
        <v>1.6041666666666667</v>
      </c>
      <c r="D214" s="190">
        <v>-2.5184748427672954</v>
      </c>
      <c r="E214" s="189">
        <v>4.07</v>
      </c>
      <c r="F214" s="190">
        <f t="shared" si="40"/>
        <v>2.4658333333333333</v>
      </c>
      <c r="G214" s="189">
        <v>1.7235772357723578</v>
      </c>
      <c r="H214" s="190">
        <f t="shared" si="40"/>
        <v>-2.3464227642276425</v>
      </c>
      <c r="I214" s="189">
        <v>3.0769230769230771</v>
      </c>
      <c r="J214" s="190">
        <f t="shared" si="40"/>
        <v>1.3533458411507193</v>
      </c>
      <c r="K214" s="189">
        <v>5.062176165803109</v>
      </c>
      <c r="L214" s="190">
        <f t="shared" si="41"/>
        <v>1.9852530888800319</v>
      </c>
      <c r="M214" s="189">
        <v>4.6287128712871288</v>
      </c>
      <c r="N214" s="190">
        <f t="shared" si="39"/>
        <v>-0.4334632945159802</v>
      </c>
    </row>
    <row r="215" spans="2:15" x14ac:dyDescent="0.25">
      <c r="B215" s="119" t="s">
        <v>89</v>
      </c>
      <c r="C215" s="189">
        <v>1.5263157894736843</v>
      </c>
      <c r="D215" s="190">
        <v>-1.5330062444246206</v>
      </c>
      <c r="E215" s="189">
        <v>2.6967213114754101</v>
      </c>
      <c r="F215" s="190">
        <f t="shared" si="40"/>
        <v>1.1704055220017258</v>
      </c>
      <c r="G215" s="189">
        <v>1.7846889952153111</v>
      </c>
      <c r="H215" s="190">
        <f t="shared" si="40"/>
        <v>-0.91203231626009895</v>
      </c>
      <c r="I215" s="189">
        <v>3.9452054794520546</v>
      </c>
      <c r="J215" s="190">
        <f t="shared" si="40"/>
        <v>2.1605164842367435</v>
      </c>
      <c r="K215" s="189">
        <v>3.4752475247524752</v>
      </c>
      <c r="L215" s="190">
        <f t="shared" si="41"/>
        <v>-0.46995795469957935</v>
      </c>
      <c r="M215" s="189"/>
      <c r="N215" s="190"/>
    </row>
    <row r="216" spans="2:15" x14ac:dyDescent="0.25">
      <c r="B216" s="119" t="s">
        <v>91</v>
      </c>
      <c r="C216" s="189">
        <v>1.5666666666666667</v>
      </c>
      <c r="D216" s="190">
        <v>-1.293146417445483</v>
      </c>
      <c r="E216" s="189">
        <v>2.4550898203592815</v>
      </c>
      <c r="F216" s="190">
        <f t="shared" si="40"/>
        <v>0.88842315369261482</v>
      </c>
      <c r="G216" s="189">
        <v>2.9919354838709675</v>
      </c>
      <c r="H216" s="190">
        <f t="shared" si="40"/>
        <v>0.53684566351168606</v>
      </c>
      <c r="I216" s="189">
        <v>2.8269230769230771</v>
      </c>
      <c r="J216" s="190">
        <f t="shared" si="40"/>
        <v>-0.16501240694789043</v>
      </c>
      <c r="K216" s="189">
        <v>4.169354838709677</v>
      </c>
      <c r="L216" s="190">
        <f t="shared" si="41"/>
        <v>1.3424317617866</v>
      </c>
      <c r="M216" s="189"/>
      <c r="N216" s="190"/>
    </row>
    <row r="217" spans="2:15" x14ac:dyDescent="0.25">
      <c r="B217" s="119" t="s">
        <v>93</v>
      </c>
      <c r="C217" s="189">
        <v>2.6875</v>
      </c>
      <c r="D217" s="190">
        <v>0.27302631578947389</v>
      </c>
      <c r="E217" s="189">
        <v>2.8636363636363638</v>
      </c>
      <c r="F217" s="190">
        <f t="shared" si="40"/>
        <v>0.17613636363636376</v>
      </c>
      <c r="G217" s="189">
        <v>2.5331125827814569</v>
      </c>
      <c r="H217" s="190">
        <f t="shared" si="40"/>
        <v>-0.33052378085490686</v>
      </c>
      <c r="I217" s="189">
        <v>2.8129251700680271</v>
      </c>
      <c r="J217" s="190">
        <f t="shared" si="40"/>
        <v>0.27981258728657021</v>
      </c>
      <c r="K217" s="189">
        <v>2.3783783783783785</v>
      </c>
      <c r="L217" s="190">
        <f t="shared" si="41"/>
        <v>-0.4345467916896486</v>
      </c>
      <c r="M217" s="189"/>
      <c r="N217" s="190"/>
    </row>
    <row r="218" spans="2:15" x14ac:dyDescent="0.25">
      <c r="B218" s="119" t="s">
        <v>95</v>
      </c>
      <c r="C218" s="189">
        <v>2.3488372093023258</v>
      </c>
      <c r="D218" s="190">
        <v>0.36945576600335661</v>
      </c>
      <c r="E218" s="189">
        <v>2.9883720930232558</v>
      </c>
      <c r="F218" s="190">
        <f t="shared" si="40"/>
        <v>0.63953488372093004</v>
      </c>
      <c r="G218" s="189">
        <v>2.8401360544217686</v>
      </c>
      <c r="H218" s="190">
        <f t="shared" si="40"/>
        <v>-0.14823603860148715</v>
      </c>
      <c r="I218" s="189">
        <v>3.3711340206185567</v>
      </c>
      <c r="J218" s="190">
        <f t="shared" si="40"/>
        <v>0.53099796619678807</v>
      </c>
      <c r="K218" s="189">
        <v>3.0121457489878543</v>
      </c>
      <c r="L218" s="190">
        <f t="shared" si="41"/>
        <v>-0.35898827163070246</v>
      </c>
      <c r="M218" s="189"/>
      <c r="N218" s="190"/>
    </row>
    <row r="219" spans="2:15" ht="15.75" x14ac:dyDescent="0.25">
      <c r="B219" s="122" t="s">
        <v>32</v>
      </c>
      <c r="C219" s="191">
        <v>2.4005102040816326</v>
      </c>
      <c r="D219" s="192">
        <v>-0.24150480127742435</v>
      </c>
      <c r="E219" s="191">
        <v>2.7591897974493622</v>
      </c>
      <c r="F219" s="192">
        <f t="shared" si="40"/>
        <v>0.35867959336772959</v>
      </c>
      <c r="G219" s="191">
        <v>2.511853867081228</v>
      </c>
      <c r="H219" s="192">
        <f t="shared" si="40"/>
        <v>-0.24733593036813417</v>
      </c>
      <c r="I219" s="191">
        <v>2.7997724687144481</v>
      </c>
      <c r="J219" s="192">
        <f t="shared" si="40"/>
        <v>0.28791860163322003</v>
      </c>
      <c r="K219" s="191">
        <v>3.1528013582342953</v>
      </c>
      <c r="L219" s="192">
        <f t="shared" si="41"/>
        <v>0.35302888951984723</v>
      </c>
      <c r="M219" s="191">
        <v>3.2753368482718219</v>
      </c>
      <c r="N219" s="192">
        <v>5.619327144562547E-2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1" t="s">
        <v>293</v>
      </c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v>2020</v>
      </c>
      <c r="D227" s="306"/>
      <c r="E227" s="307">
        <v>2021</v>
      </c>
      <c r="F227" s="306"/>
      <c r="G227" s="307">
        <v>2022</v>
      </c>
      <c r="H227" s="306"/>
      <c r="I227" s="307">
        <v>2023</v>
      </c>
      <c r="J227" s="306"/>
      <c r="K227" s="307">
        <v>2024</v>
      </c>
      <c r="L227" s="306"/>
      <c r="M227" s="307"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2.3828828828828827</v>
      </c>
      <c r="D229" s="190">
        <v>0.15529667598633123</v>
      </c>
      <c r="E229" s="189">
        <v>1.6046511627906976</v>
      </c>
      <c r="F229" s="190">
        <f t="shared" ref="F229:J231" si="42">IFERROR(E229-C229,"-")</f>
        <v>-0.77823172009218511</v>
      </c>
      <c r="G229" s="189">
        <v>2.4294117647058822</v>
      </c>
      <c r="H229" s="190">
        <f t="shared" si="42"/>
        <v>0.82476060191518452</v>
      </c>
      <c r="I229" s="189">
        <v>2.5857740585774058</v>
      </c>
      <c r="J229" s="190">
        <f t="shared" si="42"/>
        <v>0.15636229387152367</v>
      </c>
      <c r="K229" s="189">
        <v>2.8736462093862816</v>
      </c>
      <c r="L229" s="190">
        <f t="shared" ref="L229:L231" si="43">IFERROR(K229-I229,"-")</f>
        <v>0.28787215080887574</v>
      </c>
      <c r="M229" s="189">
        <v>2.8328173374613002</v>
      </c>
      <c r="N229" s="190">
        <f t="shared" ref="N229:N236" si="44">IFERROR(M229-K229,"-")</f>
        <v>-4.0828871924981414E-2</v>
      </c>
    </row>
    <row r="230" spans="2:15" x14ac:dyDescent="0.25">
      <c r="B230" s="119" t="s">
        <v>75</v>
      </c>
      <c r="C230" s="189">
        <v>2.25</v>
      </c>
      <c r="D230" s="190">
        <v>-0.32971014492753614</v>
      </c>
      <c r="E230" s="189">
        <v>2.2702702702702702</v>
      </c>
      <c r="F230" s="190">
        <f t="shared" si="42"/>
        <v>2.0270270270270174E-2</v>
      </c>
      <c r="G230" s="189">
        <v>2.8324022346368714</v>
      </c>
      <c r="H230" s="190">
        <f t="shared" si="42"/>
        <v>0.56213196436660118</v>
      </c>
      <c r="I230" s="189">
        <v>2.5750000000000002</v>
      </c>
      <c r="J230" s="190">
        <f t="shared" si="42"/>
        <v>-0.25740223463687117</v>
      </c>
      <c r="K230" s="189">
        <v>2.9292929292929295</v>
      </c>
      <c r="L230" s="190">
        <f t="shared" si="43"/>
        <v>0.35429292929292933</v>
      </c>
      <c r="M230" s="189">
        <v>2.6576576576576576</v>
      </c>
      <c r="N230" s="190">
        <f t="shared" si="44"/>
        <v>-0.2716352716352719</v>
      </c>
    </row>
    <row r="231" spans="2:15" x14ac:dyDescent="0.25">
      <c r="B231" s="119" t="s">
        <v>77</v>
      </c>
      <c r="C231" s="189">
        <v>3.0352941176470587</v>
      </c>
      <c r="D231" s="190">
        <v>-1.5430520034100503E-2</v>
      </c>
      <c r="E231" s="189">
        <v>1.65625</v>
      </c>
      <c r="F231" s="190">
        <f t="shared" si="42"/>
        <v>-1.3790441176470587</v>
      </c>
      <c r="G231" s="189">
        <v>2.5076142131979697</v>
      </c>
      <c r="H231" s="190">
        <f t="shared" si="42"/>
        <v>0.85136421319796973</v>
      </c>
      <c r="I231" s="189">
        <v>4.1359223300970873</v>
      </c>
      <c r="J231" s="190">
        <f t="shared" si="42"/>
        <v>1.6283081168991176</v>
      </c>
      <c r="K231" s="189">
        <v>2.9226519337016574</v>
      </c>
      <c r="L231" s="190">
        <f t="shared" si="43"/>
        <v>-1.2132703963954299</v>
      </c>
      <c r="M231" s="189">
        <v>2.2459016393442623</v>
      </c>
      <c r="N231" s="190">
        <f t="shared" si="44"/>
        <v>-0.67675029435739509</v>
      </c>
    </row>
    <row r="232" spans="2:15" x14ac:dyDescent="0.25">
      <c r="B232" s="119" t="s">
        <v>79</v>
      </c>
      <c r="C232" s="189" t="s">
        <v>229</v>
      </c>
      <c r="D232" s="190" t="s">
        <v>229</v>
      </c>
      <c r="E232" s="189">
        <v>1.8064516129032258</v>
      </c>
      <c r="F232" s="190" t="str">
        <f>IFERROR(E232-C232,"-")</f>
        <v>-</v>
      </c>
      <c r="G232" s="189">
        <v>2.7118644067796609</v>
      </c>
      <c r="H232" s="190">
        <f>IFERROR(G232-E232,"-")</f>
        <v>0.90541279387643514</v>
      </c>
      <c r="I232" s="189">
        <v>3.5714285714285716</v>
      </c>
      <c r="J232" s="190">
        <f>IFERROR(I232-G232,"-")</f>
        <v>0.85956416464891072</v>
      </c>
      <c r="K232" s="189">
        <v>4.037383177570093</v>
      </c>
      <c r="L232" s="190">
        <f>IFERROR(K232-I232,"-")</f>
        <v>0.4659546061415214</v>
      </c>
      <c r="M232" s="189">
        <v>2.1925925925925926</v>
      </c>
      <c r="N232" s="190">
        <f t="shared" si="44"/>
        <v>-1.8447905849775004</v>
      </c>
    </row>
    <row r="233" spans="2:15" x14ac:dyDescent="0.25">
      <c r="B233" s="119" t="s">
        <v>81</v>
      </c>
      <c r="C233" s="189" t="s">
        <v>229</v>
      </c>
      <c r="D233" s="190" t="s">
        <v>229</v>
      </c>
      <c r="E233" s="189">
        <v>2.2323232323232323</v>
      </c>
      <c r="F233" s="190" t="str">
        <f t="shared" ref="F233:J241" si="45">IFERROR(E233-C233,"-")</f>
        <v>-</v>
      </c>
      <c r="G233" s="189">
        <v>2.7777777777777777</v>
      </c>
      <c r="H233" s="190">
        <f t="shared" si="45"/>
        <v>0.54545454545454541</v>
      </c>
      <c r="I233" s="189">
        <v>2.8666666666666667</v>
      </c>
      <c r="J233" s="190">
        <f t="shared" si="45"/>
        <v>8.8888888888889017E-2</v>
      </c>
      <c r="K233" s="189">
        <v>2.7593984962406015</v>
      </c>
      <c r="L233" s="190">
        <f t="shared" ref="L233:L241" si="46">IFERROR(K233-I233,"-")</f>
        <v>-0.10726817042606518</v>
      </c>
      <c r="M233" s="189">
        <v>2.5947712418300655</v>
      </c>
      <c r="N233" s="190">
        <f t="shared" si="44"/>
        <v>-0.16462725441053605</v>
      </c>
    </row>
    <row r="234" spans="2:15" x14ac:dyDescent="0.25">
      <c r="B234" s="119" t="s">
        <v>83</v>
      </c>
      <c r="C234" s="189" t="s">
        <v>229</v>
      </c>
      <c r="D234" s="190" t="s">
        <v>229</v>
      </c>
      <c r="E234" s="189">
        <v>2.5396825396825395</v>
      </c>
      <c r="F234" s="190" t="str">
        <f t="shared" si="45"/>
        <v>-</v>
      </c>
      <c r="G234" s="189">
        <v>2.7916666666666665</v>
      </c>
      <c r="H234" s="190">
        <f t="shared" si="45"/>
        <v>0.25198412698412698</v>
      </c>
      <c r="I234" s="189">
        <v>2.5697674418604652</v>
      </c>
      <c r="J234" s="190">
        <f t="shared" si="45"/>
        <v>-0.22189922480620128</v>
      </c>
      <c r="K234" s="189">
        <v>2.324786324786325</v>
      </c>
      <c r="L234" s="190">
        <f t="shared" si="46"/>
        <v>-0.24498111707414028</v>
      </c>
      <c r="M234" s="189">
        <v>2.5315315315315314</v>
      </c>
      <c r="N234" s="190">
        <f t="shared" si="44"/>
        <v>0.20674520674520647</v>
      </c>
    </row>
    <row r="235" spans="2:15" x14ac:dyDescent="0.25">
      <c r="B235" s="119" t="s">
        <v>85</v>
      </c>
      <c r="C235" s="189" t="s">
        <v>229</v>
      </c>
      <c r="D235" s="190" t="s">
        <v>229</v>
      </c>
      <c r="E235" s="189">
        <v>2.5662650602409638</v>
      </c>
      <c r="F235" s="190" t="str">
        <f t="shared" si="45"/>
        <v>-</v>
      </c>
      <c r="G235" s="189">
        <v>3.7247706422018347</v>
      </c>
      <c r="H235" s="190">
        <f t="shared" si="45"/>
        <v>1.1585055819608709</v>
      </c>
      <c r="I235" s="189">
        <v>2.5481481481481483</v>
      </c>
      <c r="J235" s="190">
        <f t="shared" si="45"/>
        <v>-1.1766224940536865</v>
      </c>
      <c r="K235" s="189">
        <v>2.6422764227642275</v>
      </c>
      <c r="L235" s="190">
        <f t="shared" si="46"/>
        <v>9.4128274616079199E-2</v>
      </c>
      <c r="M235" s="189">
        <v>3.4086021505376345</v>
      </c>
      <c r="N235" s="190">
        <f t="shared" si="44"/>
        <v>0.76632572777340702</v>
      </c>
    </row>
    <row r="236" spans="2:15" x14ac:dyDescent="0.25">
      <c r="B236" s="119" t="s">
        <v>87</v>
      </c>
      <c r="C236" s="189">
        <v>2.5714285714285716</v>
      </c>
      <c r="D236" s="190">
        <v>-0.25357142857142856</v>
      </c>
      <c r="E236" s="189">
        <v>2.8058252427184467</v>
      </c>
      <c r="F236" s="190">
        <f t="shared" si="45"/>
        <v>0.23439667128987507</v>
      </c>
      <c r="G236" s="189">
        <v>2.5</v>
      </c>
      <c r="H236" s="190">
        <f t="shared" si="45"/>
        <v>-0.30582524271844669</v>
      </c>
      <c r="I236" s="189">
        <v>3.4957983193277311</v>
      </c>
      <c r="J236" s="190">
        <f t="shared" si="45"/>
        <v>0.99579831932773111</v>
      </c>
      <c r="K236" s="189">
        <v>4.1339285714285712</v>
      </c>
      <c r="L236" s="190">
        <f t="shared" si="46"/>
        <v>0.63813025210084007</v>
      </c>
      <c r="M236" s="189">
        <v>2.3281853281853282</v>
      </c>
      <c r="N236" s="190">
        <f t="shared" si="44"/>
        <v>-1.805743243243243</v>
      </c>
    </row>
    <row r="237" spans="2:15" x14ac:dyDescent="0.25">
      <c r="B237" s="119" t="s">
        <v>89</v>
      </c>
      <c r="C237" s="189">
        <v>1.8918918918918919</v>
      </c>
      <c r="D237" s="190">
        <v>-1.1735286688557716</v>
      </c>
      <c r="E237" s="189">
        <v>2.9885057471264367</v>
      </c>
      <c r="F237" s="190">
        <f t="shared" si="45"/>
        <v>1.0966138552345448</v>
      </c>
      <c r="G237" s="189">
        <v>2.5051546391752577</v>
      </c>
      <c r="H237" s="190">
        <f t="shared" si="45"/>
        <v>-0.48335110795117897</v>
      </c>
      <c r="I237" s="189">
        <v>2.8235294117647061</v>
      </c>
      <c r="J237" s="190">
        <f t="shared" si="45"/>
        <v>0.31837477258944835</v>
      </c>
      <c r="K237" s="189">
        <v>3.06993006993007</v>
      </c>
      <c r="L237" s="190">
        <f t="shared" si="46"/>
        <v>0.24640065816536394</v>
      </c>
      <c r="M237" s="189"/>
      <c r="N237" s="190"/>
    </row>
    <row r="238" spans="2:15" x14ac:dyDescent="0.25">
      <c r="B238" s="119" t="s">
        <v>91</v>
      </c>
      <c r="C238" s="189">
        <v>2.7872340425531914</v>
      </c>
      <c r="D238" s="190">
        <v>-3.454813566463022E-2</v>
      </c>
      <c r="E238" s="189">
        <v>2.3220338983050848</v>
      </c>
      <c r="F238" s="190">
        <f t="shared" si="45"/>
        <v>-0.46520014424810663</v>
      </c>
      <c r="G238" s="189">
        <v>2.6454545454545455</v>
      </c>
      <c r="H238" s="190">
        <f t="shared" si="45"/>
        <v>0.32342064714946073</v>
      </c>
      <c r="I238" s="189">
        <v>2.8175182481751824</v>
      </c>
      <c r="J238" s="190">
        <f t="shared" si="45"/>
        <v>0.17206370272063687</v>
      </c>
      <c r="K238" s="189">
        <v>2.3806451612903228</v>
      </c>
      <c r="L238" s="190">
        <f t="shared" si="46"/>
        <v>-0.4368730868848596</v>
      </c>
      <c r="M238" s="189"/>
      <c r="N238" s="190"/>
    </row>
    <row r="239" spans="2:15" x14ac:dyDescent="0.25">
      <c r="B239" s="119" t="s">
        <v>93</v>
      </c>
      <c r="C239" s="189">
        <v>1.7192982456140351</v>
      </c>
      <c r="D239" s="190">
        <v>-1.1386252516537243</v>
      </c>
      <c r="E239" s="189">
        <v>2.6972704714640199</v>
      </c>
      <c r="F239" s="190">
        <f t="shared" si="45"/>
        <v>0.97797222584998478</v>
      </c>
      <c r="G239" s="189">
        <v>2.5934065934065935</v>
      </c>
      <c r="H239" s="190">
        <f t="shared" si="45"/>
        <v>-0.10386387805742636</v>
      </c>
      <c r="I239" s="189">
        <v>3.5201465201465201</v>
      </c>
      <c r="J239" s="190">
        <f t="shared" si="45"/>
        <v>0.92673992673992656</v>
      </c>
      <c r="K239" s="189">
        <v>2.2638297872340427</v>
      </c>
      <c r="L239" s="190">
        <f t="shared" si="46"/>
        <v>-1.2563167329124774</v>
      </c>
      <c r="M239" s="189"/>
      <c r="N239" s="190"/>
    </row>
    <row r="240" spans="2:15" x14ac:dyDescent="0.25">
      <c r="B240" s="119" t="s">
        <v>95</v>
      </c>
      <c r="C240" s="189">
        <v>2.6081081081081079</v>
      </c>
      <c r="D240" s="190">
        <v>0.38992628992628964</v>
      </c>
      <c r="E240" s="189">
        <v>2.7487437185929648</v>
      </c>
      <c r="F240" s="190">
        <f t="shared" si="45"/>
        <v>0.14063561048485695</v>
      </c>
      <c r="G240" s="189">
        <v>2.3558718861209966</v>
      </c>
      <c r="H240" s="190">
        <f t="shared" si="45"/>
        <v>-0.39287183247196822</v>
      </c>
      <c r="I240" s="189">
        <v>2.9561403508771931</v>
      </c>
      <c r="J240" s="190">
        <f t="shared" si="45"/>
        <v>0.60026846475619644</v>
      </c>
      <c r="K240" s="189">
        <v>2.6193548387096772</v>
      </c>
      <c r="L240" s="190">
        <f t="shared" si="46"/>
        <v>-0.33678551216751584</v>
      </c>
      <c r="M240" s="189"/>
      <c r="N240" s="190"/>
    </row>
    <row r="241" spans="2:15" ht="15.75" x14ac:dyDescent="0.25">
      <c r="B241" s="122" t="s">
        <v>32</v>
      </c>
      <c r="C241" s="191">
        <v>2.3633004926108376</v>
      </c>
      <c r="D241" s="192">
        <v>-0.28023050469374455</v>
      </c>
      <c r="E241" s="191">
        <v>2.5423728813559321</v>
      </c>
      <c r="F241" s="192">
        <f t="shared" si="45"/>
        <v>0.17907238874509446</v>
      </c>
      <c r="G241" s="191">
        <v>2.642156862745098</v>
      </c>
      <c r="H241" s="192">
        <f t="shared" si="45"/>
        <v>9.9783981389165888E-2</v>
      </c>
      <c r="I241" s="191">
        <v>3.0806618407445709</v>
      </c>
      <c r="J241" s="192">
        <f t="shared" si="45"/>
        <v>0.43850497799947297</v>
      </c>
      <c r="K241" s="191">
        <v>2.8292682926829267</v>
      </c>
      <c r="L241" s="192">
        <f t="shared" si="46"/>
        <v>-0.25139354806164427</v>
      </c>
      <c r="M241" s="191">
        <v>2.6253180661577606</v>
      </c>
      <c r="N241" s="192">
        <v>-0.39070757486788033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1" t="s">
        <v>295</v>
      </c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v>2020</v>
      </c>
      <c r="D249" s="306"/>
      <c r="E249" s="307">
        <v>2021</v>
      </c>
      <c r="F249" s="306"/>
      <c r="G249" s="307">
        <v>2022</v>
      </c>
      <c r="H249" s="306"/>
      <c r="I249" s="307">
        <v>2023</v>
      </c>
      <c r="J249" s="306"/>
      <c r="K249" s="307">
        <v>2024</v>
      </c>
      <c r="L249" s="306"/>
      <c r="M249" s="307"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2.4518272425249168</v>
      </c>
      <c r="D251" s="190">
        <v>-0.39137833238797537</v>
      </c>
      <c r="E251" s="189">
        <v>2</v>
      </c>
      <c r="F251" s="190">
        <f t="shared" ref="F251:J253" si="47">IFERROR(E251-C251,"-")</f>
        <v>-0.45182724252491679</v>
      </c>
      <c r="G251" s="189">
        <v>3.0178571428571428</v>
      </c>
      <c r="H251" s="190">
        <f t="shared" si="47"/>
        <v>1.0178571428571428</v>
      </c>
      <c r="I251" s="189">
        <v>2.7947368421052632</v>
      </c>
      <c r="J251" s="190">
        <f t="shared" si="47"/>
        <v>-0.22312030075187961</v>
      </c>
      <c r="K251" s="189">
        <v>3.1305970149253732</v>
      </c>
      <c r="L251" s="190">
        <f t="shared" ref="L251:L253" si="48">IFERROR(K251-I251,"-")</f>
        <v>0.33586017282011005</v>
      </c>
      <c r="M251" s="189">
        <v>2.7339901477832513</v>
      </c>
      <c r="N251" s="190">
        <f t="shared" ref="N251:N258" si="49">IFERROR(M251-K251,"-")</f>
        <v>-0.3966068671421219</v>
      </c>
    </row>
    <row r="252" spans="2:15" x14ac:dyDescent="0.25">
      <c r="B252" s="119" t="s">
        <v>75</v>
      </c>
      <c r="C252" s="189">
        <v>2.4299065420560746</v>
      </c>
      <c r="D252" s="190">
        <v>-0.18960565306587673</v>
      </c>
      <c r="E252" s="189">
        <v>2</v>
      </c>
      <c r="F252" s="190">
        <f t="shared" si="47"/>
        <v>-0.42990654205607459</v>
      </c>
      <c r="G252" s="189">
        <v>1.9818181818181819</v>
      </c>
      <c r="H252" s="190">
        <f t="shared" si="47"/>
        <v>-1.8181818181818077E-2</v>
      </c>
      <c r="I252" s="189">
        <v>2.5424836601307188</v>
      </c>
      <c r="J252" s="190">
        <f t="shared" si="47"/>
        <v>0.56066547831253688</v>
      </c>
      <c r="K252" s="189">
        <v>2.8382978723404255</v>
      </c>
      <c r="L252" s="190">
        <f t="shared" si="48"/>
        <v>0.29581421220970672</v>
      </c>
      <c r="M252" s="189">
        <v>2.1507537688442211</v>
      </c>
      <c r="N252" s="190">
        <f t="shared" si="49"/>
        <v>-0.68754410349620443</v>
      </c>
    </row>
    <row r="253" spans="2:15" x14ac:dyDescent="0.25">
      <c r="B253" s="119" t="s">
        <v>77</v>
      </c>
      <c r="C253" s="189">
        <v>2.8</v>
      </c>
      <c r="D253" s="190">
        <v>-0.20324675324675345</v>
      </c>
      <c r="E253" s="189">
        <v>2.25</v>
      </c>
      <c r="F253" s="190">
        <f t="shared" si="47"/>
        <v>-0.54999999999999982</v>
      </c>
      <c r="G253" s="189">
        <v>2.4596774193548385</v>
      </c>
      <c r="H253" s="190">
        <f t="shared" si="47"/>
        <v>0.20967741935483852</v>
      </c>
      <c r="I253" s="189">
        <v>2.0378787878787881</v>
      </c>
      <c r="J253" s="190">
        <f t="shared" si="47"/>
        <v>-0.42179863147605046</v>
      </c>
      <c r="K253" s="189">
        <v>2.6414141414141414</v>
      </c>
      <c r="L253" s="190">
        <f t="shared" si="48"/>
        <v>0.60353535353535337</v>
      </c>
      <c r="M253" s="189">
        <v>2.7602739726027399</v>
      </c>
      <c r="N253" s="190">
        <f t="shared" si="49"/>
        <v>0.11885983118859844</v>
      </c>
    </row>
    <row r="254" spans="2:15" x14ac:dyDescent="0.25">
      <c r="B254" s="119" t="s">
        <v>79</v>
      </c>
      <c r="C254" s="189" t="s">
        <v>229</v>
      </c>
      <c r="D254" s="190" t="s">
        <v>229</v>
      </c>
      <c r="E254" s="189">
        <v>2.1111111111111112</v>
      </c>
      <c r="F254" s="190" t="str">
        <f>IFERROR(E254-C254,"-")</f>
        <v>-</v>
      </c>
      <c r="G254" s="189">
        <v>2.4851485148514851</v>
      </c>
      <c r="H254" s="190">
        <f>IFERROR(G254-E254,"-")</f>
        <v>0.37403740374037397</v>
      </c>
      <c r="I254" s="189">
        <v>1.7355371900826446</v>
      </c>
      <c r="J254" s="190">
        <f>IFERROR(I254-G254,"-")</f>
        <v>-0.74961132476884051</v>
      </c>
      <c r="K254" s="189">
        <v>2.0952380952380953</v>
      </c>
      <c r="L254" s="190">
        <f>IFERROR(K254-I254,"-")</f>
        <v>0.35970090515545072</v>
      </c>
      <c r="M254" s="189">
        <v>2.2439024390243905</v>
      </c>
      <c r="N254" s="190">
        <f t="shared" si="49"/>
        <v>0.14866434378629512</v>
      </c>
    </row>
    <row r="255" spans="2:15" x14ac:dyDescent="0.25">
      <c r="B255" s="119" t="s">
        <v>81</v>
      </c>
      <c r="C255" s="189" t="s">
        <v>229</v>
      </c>
      <c r="D255" s="190" t="s">
        <v>229</v>
      </c>
      <c r="E255" s="189">
        <v>1.3571428571428572</v>
      </c>
      <c r="F255" s="190" t="str">
        <f t="shared" ref="F255:J263" si="50">IFERROR(E255-C255,"-")</f>
        <v>-</v>
      </c>
      <c r="G255" s="189">
        <v>2.6666666666666665</v>
      </c>
      <c r="H255" s="190">
        <f t="shared" si="50"/>
        <v>1.3095238095238093</v>
      </c>
      <c r="I255" s="189">
        <v>2.4285714285714284</v>
      </c>
      <c r="J255" s="190">
        <f t="shared" si="50"/>
        <v>-0.23809523809523814</v>
      </c>
      <c r="K255" s="189">
        <v>2.8461538461538463</v>
      </c>
      <c r="L255" s="190">
        <f t="shared" ref="L255:L263" si="51">IFERROR(K255-I255,"-")</f>
        <v>0.41758241758241788</v>
      </c>
      <c r="M255" s="189">
        <v>2</v>
      </c>
      <c r="N255" s="190">
        <f t="shared" si="49"/>
        <v>-0.84615384615384626</v>
      </c>
    </row>
    <row r="256" spans="2:15" x14ac:dyDescent="0.25">
      <c r="B256" s="119" t="s">
        <v>83</v>
      </c>
      <c r="C256" s="189" t="s">
        <v>229</v>
      </c>
      <c r="D256" s="190" t="s">
        <v>229</v>
      </c>
      <c r="E256" s="189">
        <v>5</v>
      </c>
      <c r="F256" s="190" t="str">
        <f t="shared" si="50"/>
        <v>-</v>
      </c>
      <c r="G256" s="189">
        <v>2.5277777777777777</v>
      </c>
      <c r="H256" s="190">
        <f t="shared" si="50"/>
        <v>-2.4722222222222223</v>
      </c>
      <c r="I256" s="189">
        <v>6.2307692307692308</v>
      </c>
      <c r="J256" s="190">
        <f t="shared" si="50"/>
        <v>3.7029914529914532</v>
      </c>
      <c r="K256" s="189">
        <v>5.8461538461538458</v>
      </c>
      <c r="L256" s="190">
        <f t="shared" si="51"/>
        <v>-0.38461538461538503</v>
      </c>
      <c r="M256" s="189">
        <v>2.7777777777777777</v>
      </c>
      <c r="N256" s="190">
        <f t="shared" si="49"/>
        <v>-3.0683760683760681</v>
      </c>
    </row>
    <row r="257" spans="2:15" x14ac:dyDescent="0.25">
      <c r="B257" s="119" t="s">
        <v>85</v>
      </c>
      <c r="C257" s="189" t="s">
        <v>229</v>
      </c>
      <c r="D257" s="190" t="s">
        <v>229</v>
      </c>
      <c r="E257" s="189">
        <v>4.0370370370370372</v>
      </c>
      <c r="F257" s="190" t="str">
        <f t="shared" si="50"/>
        <v>-</v>
      </c>
      <c r="G257" s="189">
        <v>3.9333333333333331</v>
      </c>
      <c r="H257" s="190">
        <f t="shared" si="50"/>
        <v>-0.10370370370370408</v>
      </c>
      <c r="I257" s="189">
        <v>5.76</v>
      </c>
      <c r="J257" s="190">
        <f t="shared" si="50"/>
        <v>1.8266666666666667</v>
      </c>
      <c r="K257" s="189">
        <v>6.9347826086956523</v>
      </c>
      <c r="L257" s="190">
        <f t="shared" si="51"/>
        <v>1.1747826086956525</v>
      </c>
      <c r="M257" s="189">
        <v>2.6842105263157894</v>
      </c>
      <c r="N257" s="190">
        <f t="shared" si="49"/>
        <v>-4.2505720823798629</v>
      </c>
    </row>
    <row r="258" spans="2:15" x14ac:dyDescent="0.25">
      <c r="B258" s="119" t="s">
        <v>87</v>
      </c>
      <c r="C258" s="189">
        <v>1.5714285714285714</v>
      </c>
      <c r="D258" s="190">
        <v>-3.8730158730158735</v>
      </c>
      <c r="E258" s="189">
        <v>3.6</v>
      </c>
      <c r="F258" s="190">
        <f t="shared" si="50"/>
        <v>2.0285714285714285</v>
      </c>
      <c r="G258" s="189">
        <v>3.5714285714285716</v>
      </c>
      <c r="H258" s="190">
        <f t="shared" si="50"/>
        <v>-2.857142857142847E-2</v>
      </c>
      <c r="I258" s="189">
        <v>7.0909090909090908</v>
      </c>
      <c r="J258" s="190">
        <f t="shared" si="50"/>
        <v>3.5194805194805192</v>
      </c>
      <c r="K258" s="189">
        <v>5.666666666666667</v>
      </c>
      <c r="L258" s="190">
        <f t="shared" si="51"/>
        <v>-1.4242424242424239</v>
      </c>
      <c r="M258" s="189">
        <v>4.5909090909090908</v>
      </c>
      <c r="N258" s="190">
        <f t="shared" si="49"/>
        <v>-1.0757575757575761</v>
      </c>
    </row>
    <row r="259" spans="2:15" x14ac:dyDescent="0.25">
      <c r="B259" s="119" t="s">
        <v>89</v>
      </c>
      <c r="C259" s="189" t="s">
        <v>229</v>
      </c>
      <c r="D259" s="190" t="s">
        <v>229</v>
      </c>
      <c r="E259" s="189">
        <v>3.4117647058823528</v>
      </c>
      <c r="F259" s="190" t="str">
        <f t="shared" si="50"/>
        <v>-</v>
      </c>
      <c r="G259" s="189">
        <v>1.5625</v>
      </c>
      <c r="H259" s="190">
        <f t="shared" si="50"/>
        <v>-1.8492647058823528</v>
      </c>
      <c r="I259" s="189">
        <v>4.8571428571428568</v>
      </c>
      <c r="J259" s="190">
        <f t="shared" si="50"/>
        <v>3.2946428571428568</v>
      </c>
      <c r="K259" s="189">
        <v>2.2916666666666665</v>
      </c>
      <c r="L259" s="190">
        <f t="shared" si="51"/>
        <v>-2.5654761904761902</v>
      </c>
      <c r="M259" s="189"/>
      <c r="N259" s="190"/>
    </row>
    <row r="260" spans="2:15" x14ac:dyDescent="0.25">
      <c r="B260" s="119" t="s">
        <v>91</v>
      </c>
      <c r="C260" s="189">
        <v>3</v>
      </c>
      <c r="D260" s="190">
        <v>1.32</v>
      </c>
      <c r="E260" s="189">
        <v>2.2935779816513762</v>
      </c>
      <c r="F260" s="190">
        <f t="shared" si="50"/>
        <v>-0.70642201834862384</v>
      </c>
      <c r="G260" s="189">
        <v>2.1153846153846154</v>
      </c>
      <c r="H260" s="190">
        <f t="shared" si="50"/>
        <v>-0.17819336626676074</v>
      </c>
      <c r="I260" s="189">
        <v>1.9391304347826086</v>
      </c>
      <c r="J260" s="190">
        <f t="shared" si="50"/>
        <v>-0.17625418060200682</v>
      </c>
      <c r="K260" s="189">
        <v>2.2410714285714284</v>
      </c>
      <c r="L260" s="190">
        <f t="shared" si="51"/>
        <v>0.30194099378881978</v>
      </c>
      <c r="M260" s="189"/>
      <c r="N260" s="190"/>
    </row>
    <row r="261" spans="2:15" x14ac:dyDescent="0.25">
      <c r="B261" s="119" t="s">
        <v>93</v>
      </c>
      <c r="C261" s="189">
        <v>1.6363636363636365</v>
      </c>
      <c r="D261" s="190">
        <v>-0.11501757910597687</v>
      </c>
      <c r="E261" s="189">
        <v>2.5089820359281436</v>
      </c>
      <c r="F261" s="190">
        <f t="shared" si="50"/>
        <v>0.87261839956450715</v>
      </c>
      <c r="G261" s="189">
        <v>2.9285714285714284</v>
      </c>
      <c r="H261" s="190">
        <f t="shared" si="50"/>
        <v>0.41958939264328476</v>
      </c>
      <c r="I261" s="189">
        <v>2.5141242937853105</v>
      </c>
      <c r="J261" s="190">
        <f t="shared" si="50"/>
        <v>-0.41444713478611783</v>
      </c>
      <c r="K261" s="189">
        <v>2.1355932203389831</v>
      </c>
      <c r="L261" s="190">
        <f t="shared" si="51"/>
        <v>-0.37853107344632742</v>
      </c>
      <c r="M261" s="189"/>
      <c r="N261" s="190"/>
    </row>
    <row r="262" spans="2:15" x14ac:dyDescent="0.25">
      <c r="B262" s="119" t="s">
        <v>95</v>
      </c>
      <c r="C262" s="189">
        <v>1.625</v>
      </c>
      <c r="D262" s="190">
        <v>-0.54975728155339798</v>
      </c>
      <c r="E262" s="189">
        <v>2.5635359116022101</v>
      </c>
      <c r="F262" s="190">
        <f t="shared" si="50"/>
        <v>0.93853591160221006</v>
      </c>
      <c r="G262" s="189">
        <v>2.4390243902439024</v>
      </c>
      <c r="H262" s="190">
        <f t="shared" si="50"/>
        <v>-0.12451152135830768</v>
      </c>
      <c r="I262" s="189">
        <v>2.3510638297872339</v>
      </c>
      <c r="J262" s="190">
        <f t="shared" si="50"/>
        <v>-8.7960560456668446E-2</v>
      </c>
      <c r="K262" s="189">
        <v>2.3860759493670884</v>
      </c>
      <c r="L262" s="190">
        <f t="shared" si="51"/>
        <v>3.5012119579854506E-2</v>
      </c>
      <c r="M262" s="189"/>
      <c r="N262" s="190"/>
    </row>
    <row r="263" spans="2:15" ht="15.75" x14ac:dyDescent="0.25">
      <c r="B263" s="122" t="s">
        <v>32</v>
      </c>
      <c r="C263" s="191">
        <v>2.5088495575221237</v>
      </c>
      <c r="D263" s="192">
        <v>-0.14241353551546121</v>
      </c>
      <c r="E263" s="191">
        <v>2.5981981981981983</v>
      </c>
      <c r="F263" s="192">
        <f t="shared" si="50"/>
        <v>8.934864067607462E-2</v>
      </c>
      <c r="G263" s="191">
        <v>2.5553488372093023</v>
      </c>
      <c r="H263" s="192">
        <f t="shared" si="50"/>
        <v>-4.2849360988896024E-2</v>
      </c>
      <c r="I263" s="191">
        <v>2.6137211036539894</v>
      </c>
      <c r="J263" s="192">
        <f t="shared" si="50"/>
        <v>5.8372266444687071E-2</v>
      </c>
      <c r="K263" s="191">
        <v>2.901049475262369</v>
      </c>
      <c r="L263" s="192">
        <f t="shared" si="51"/>
        <v>0.28732837160837965</v>
      </c>
      <c r="M263" s="191">
        <v>2.5679012345679011</v>
      </c>
      <c r="N263" s="192">
        <v>-0.61539594547548271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1" t="s">
        <v>296</v>
      </c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v>2020</v>
      </c>
      <c r="D271" s="306"/>
      <c r="E271" s="307">
        <v>2021</v>
      </c>
      <c r="F271" s="306"/>
      <c r="G271" s="307">
        <v>2022</v>
      </c>
      <c r="H271" s="306"/>
      <c r="I271" s="307">
        <v>2023</v>
      </c>
      <c r="J271" s="306"/>
      <c r="K271" s="307">
        <v>2024</v>
      </c>
      <c r="L271" s="306"/>
      <c r="M271" s="307"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2.1088082901554404</v>
      </c>
      <c r="D273" s="190">
        <v>-0.39580000477543509</v>
      </c>
      <c r="E273" s="189">
        <v>1.6</v>
      </c>
      <c r="F273" s="190">
        <f t="shared" ref="F273:J275" si="52">IFERROR(E273-C273,"-")</f>
        <v>-0.50880829015544027</v>
      </c>
      <c r="G273" s="189">
        <v>2.0763636363636362</v>
      </c>
      <c r="H273" s="190">
        <f t="shared" si="52"/>
        <v>0.4763636363636361</v>
      </c>
      <c r="I273" s="189">
        <v>2.2141280353200883</v>
      </c>
      <c r="J273" s="190">
        <f t="shared" si="52"/>
        <v>0.13776439895645209</v>
      </c>
      <c r="K273" s="189">
        <v>2.3753280839895012</v>
      </c>
      <c r="L273" s="190">
        <f t="shared" ref="L273:L275" si="53">IFERROR(K273-I273,"-")</f>
        <v>0.16120004866941295</v>
      </c>
      <c r="M273" s="189">
        <v>2.1986607142857144</v>
      </c>
      <c r="N273" s="190">
        <f t="shared" ref="N273:N280" si="54">IFERROR(M273-K273,"-")</f>
        <v>-0.17666736970378683</v>
      </c>
    </row>
    <row r="274" spans="2:14" x14ac:dyDescent="0.25">
      <c r="B274" s="119" t="s">
        <v>75</v>
      </c>
      <c r="C274" s="189">
        <v>1.8259803921568627</v>
      </c>
      <c r="D274" s="190">
        <v>-0.69808377896613183</v>
      </c>
      <c r="E274" s="189">
        <v>1.7</v>
      </c>
      <c r="F274" s="190">
        <f t="shared" si="52"/>
        <v>-0.12598039215686274</v>
      </c>
      <c r="G274" s="189">
        <v>2.2489795918367346</v>
      </c>
      <c r="H274" s="190">
        <f t="shared" si="52"/>
        <v>0.54897959183673462</v>
      </c>
      <c r="I274" s="189">
        <v>1.9424920127795526</v>
      </c>
      <c r="J274" s="190">
        <f t="shared" si="52"/>
        <v>-0.30648757905718194</v>
      </c>
      <c r="K274" s="189">
        <v>2.3452380952380953</v>
      </c>
      <c r="L274" s="190">
        <f t="shared" si="53"/>
        <v>0.40274608245854271</v>
      </c>
      <c r="M274" s="189">
        <v>1.7648648648648648</v>
      </c>
      <c r="N274" s="190">
        <f t="shared" si="54"/>
        <v>-0.58037323037323052</v>
      </c>
    </row>
    <row r="275" spans="2:14" x14ac:dyDescent="0.25">
      <c r="B275" s="119" t="s">
        <v>77</v>
      </c>
      <c r="C275" s="189">
        <v>1.9261363636363635</v>
      </c>
      <c r="D275" s="190">
        <v>0.10672327108557345</v>
      </c>
      <c r="E275" s="189">
        <v>2</v>
      </c>
      <c r="F275" s="190">
        <f t="shared" si="52"/>
        <v>7.3863636363636465E-2</v>
      </c>
      <c r="G275" s="189">
        <v>1.892156862745098</v>
      </c>
      <c r="H275" s="190">
        <f t="shared" si="52"/>
        <v>-0.10784313725490202</v>
      </c>
      <c r="I275" s="189">
        <v>1.9501557632398754</v>
      </c>
      <c r="J275" s="190">
        <f t="shared" si="52"/>
        <v>5.7998900494777406E-2</v>
      </c>
      <c r="K275" s="189">
        <v>2.1419753086419755</v>
      </c>
      <c r="L275" s="190">
        <f t="shared" si="53"/>
        <v>0.19181954540210011</v>
      </c>
      <c r="M275" s="189">
        <v>1.639751552795031</v>
      </c>
      <c r="N275" s="190">
        <f t="shared" si="54"/>
        <v>-0.50222375584694445</v>
      </c>
    </row>
    <row r="276" spans="2:14" x14ac:dyDescent="0.25">
      <c r="B276" s="119" t="s">
        <v>79</v>
      </c>
      <c r="C276" s="189" t="s">
        <v>229</v>
      </c>
      <c r="D276" s="190" t="s">
        <v>229</v>
      </c>
      <c r="E276" s="189">
        <v>3</v>
      </c>
      <c r="F276" s="190" t="str">
        <f>IFERROR(E276-C276,"-")</f>
        <v>-</v>
      </c>
      <c r="G276" s="189">
        <v>1.5960591133004927</v>
      </c>
      <c r="H276" s="190">
        <f>IFERROR(G276-E276,"-")</f>
        <v>-1.4039408866995073</v>
      </c>
      <c r="I276" s="189">
        <v>1.4731182795698925</v>
      </c>
      <c r="J276" s="190">
        <f>IFERROR(I276-G276,"-")</f>
        <v>-0.12294083373060016</v>
      </c>
      <c r="K276" s="189">
        <v>2.8341463414634145</v>
      </c>
      <c r="L276" s="190">
        <f>IFERROR(K276-I276,"-")</f>
        <v>1.361028061893522</v>
      </c>
      <c r="M276" s="189">
        <v>1.641025641025641</v>
      </c>
      <c r="N276" s="190">
        <f t="shared" si="54"/>
        <v>-1.1931207004377735</v>
      </c>
    </row>
    <row r="277" spans="2:14" x14ac:dyDescent="0.25">
      <c r="B277" s="119" t="s">
        <v>81</v>
      </c>
      <c r="C277" s="189" t="s">
        <v>229</v>
      </c>
      <c r="D277" s="190" t="s">
        <v>229</v>
      </c>
      <c r="E277" s="189">
        <v>2.2400000000000002</v>
      </c>
      <c r="F277" s="190" t="str">
        <f t="shared" ref="F277:J285" si="55">IFERROR(E277-C277,"-")</f>
        <v>-</v>
      </c>
      <c r="G277" s="189">
        <v>3.7692307692307692</v>
      </c>
      <c r="H277" s="190">
        <f t="shared" si="55"/>
        <v>1.5292307692307689</v>
      </c>
      <c r="I277" s="189">
        <v>1.7272727272727273</v>
      </c>
      <c r="J277" s="190">
        <f t="shared" si="55"/>
        <v>-2.0419580419580416</v>
      </c>
      <c r="K277" s="189">
        <v>1.6956521739130435</v>
      </c>
      <c r="L277" s="190">
        <f t="shared" ref="L277:L285" si="56">IFERROR(K277-I277,"-")</f>
        <v>-3.1620553359683834E-2</v>
      </c>
      <c r="M277" s="189">
        <v>2.7111111111111112</v>
      </c>
      <c r="N277" s="190">
        <f t="shared" si="54"/>
        <v>1.0154589371980678</v>
      </c>
    </row>
    <row r="278" spans="2:14" x14ac:dyDescent="0.25">
      <c r="B278" s="119" t="s">
        <v>83</v>
      </c>
      <c r="C278" s="189" t="s">
        <v>229</v>
      </c>
      <c r="D278" s="190" t="s">
        <v>229</v>
      </c>
      <c r="E278" s="189">
        <v>2.2592592592592591</v>
      </c>
      <c r="F278" s="190" t="str">
        <f t="shared" si="55"/>
        <v>-</v>
      </c>
      <c r="G278" s="189">
        <v>6.7254901960784315</v>
      </c>
      <c r="H278" s="190">
        <f t="shared" si="55"/>
        <v>4.4662309368191728</v>
      </c>
      <c r="I278" s="189">
        <v>2.3636363636363638</v>
      </c>
      <c r="J278" s="190">
        <f t="shared" si="55"/>
        <v>-4.3618538324420673</v>
      </c>
      <c r="K278" s="189">
        <v>2.1923076923076925</v>
      </c>
      <c r="L278" s="190">
        <f t="shared" si="56"/>
        <v>-0.17132867132867124</v>
      </c>
      <c r="M278" s="189">
        <v>3.2173913043478262</v>
      </c>
      <c r="N278" s="190">
        <f t="shared" si="54"/>
        <v>1.0250836120401337</v>
      </c>
    </row>
    <row r="279" spans="2:14" x14ac:dyDescent="0.25">
      <c r="B279" s="119" t="s">
        <v>85</v>
      </c>
      <c r="C279" s="189" t="s">
        <v>229</v>
      </c>
      <c r="D279" s="190" t="s">
        <v>229</v>
      </c>
      <c r="E279" s="189">
        <v>3.76</v>
      </c>
      <c r="F279" s="190" t="str">
        <f t="shared" si="55"/>
        <v>-</v>
      </c>
      <c r="G279" s="189">
        <v>2.4615384615384617</v>
      </c>
      <c r="H279" s="190">
        <f t="shared" si="55"/>
        <v>-1.2984615384615381</v>
      </c>
      <c r="I279" s="189">
        <v>3.6153846153846154</v>
      </c>
      <c r="J279" s="190">
        <f t="shared" si="55"/>
        <v>1.1538461538461537</v>
      </c>
      <c r="K279" s="189">
        <v>3.7234042553191489</v>
      </c>
      <c r="L279" s="190">
        <f t="shared" si="56"/>
        <v>0.10801963993453345</v>
      </c>
      <c r="M279" s="189">
        <v>3.6481481481481484</v>
      </c>
      <c r="N279" s="190">
        <f t="shared" si="54"/>
        <v>-7.5256107171000508E-2</v>
      </c>
    </row>
    <row r="280" spans="2:14" x14ac:dyDescent="0.25">
      <c r="B280" s="119" t="s">
        <v>87</v>
      </c>
      <c r="C280" s="189">
        <v>1.6</v>
      </c>
      <c r="D280" s="190">
        <v>-3.164705882352941</v>
      </c>
      <c r="E280" s="189">
        <v>2.2142857142857144</v>
      </c>
      <c r="F280" s="190">
        <f t="shared" si="55"/>
        <v>0.61428571428571432</v>
      </c>
      <c r="G280" s="189">
        <v>1.6666666666666667</v>
      </c>
      <c r="H280" s="190">
        <f t="shared" si="55"/>
        <v>-0.54761904761904767</v>
      </c>
      <c r="I280" s="189">
        <v>3</v>
      </c>
      <c r="J280" s="190">
        <f t="shared" si="55"/>
        <v>1.3333333333333333</v>
      </c>
      <c r="K280" s="189">
        <v>4.4210526315789478</v>
      </c>
      <c r="L280" s="190">
        <f t="shared" si="56"/>
        <v>1.4210526315789478</v>
      </c>
      <c r="M280" s="189">
        <v>2.4285714285714284</v>
      </c>
      <c r="N280" s="190">
        <f t="shared" si="54"/>
        <v>-1.9924812030075194</v>
      </c>
    </row>
    <row r="281" spans="2:14" x14ac:dyDescent="0.25">
      <c r="B281" s="119" t="s">
        <v>89</v>
      </c>
      <c r="C281" s="189">
        <v>2.52</v>
      </c>
      <c r="D281" s="190">
        <v>-0.13789473684210529</v>
      </c>
      <c r="E281" s="189">
        <v>3.4242424242424243</v>
      </c>
      <c r="F281" s="190">
        <f t="shared" si="55"/>
        <v>0.90424242424242429</v>
      </c>
      <c r="G281" s="189">
        <v>2.1470588235294117</v>
      </c>
      <c r="H281" s="190">
        <f t="shared" si="55"/>
        <v>-1.2771836007130126</v>
      </c>
      <c r="I281" s="189">
        <v>2.8378378378378377</v>
      </c>
      <c r="J281" s="190">
        <f t="shared" si="55"/>
        <v>0.69077901430842603</v>
      </c>
      <c r="K281" s="189">
        <v>2</v>
      </c>
      <c r="L281" s="190">
        <f t="shared" si="56"/>
        <v>-0.83783783783783772</v>
      </c>
      <c r="M281" s="189"/>
      <c r="N281" s="190"/>
    </row>
    <row r="282" spans="2:14" x14ac:dyDescent="0.25">
      <c r="B282" s="119" t="s">
        <v>91</v>
      </c>
      <c r="C282" s="189">
        <v>1.65</v>
      </c>
      <c r="D282" s="190">
        <v>-0.20098039215686292</v>
      </c>
      <c r="E282" s="189">
        <v>1.8473282442748091</v>
      </c>
      <c r="F282" s="190">
        <f t="shared" si="55"/>
        <v>0.19732824427480922</v>
      </c>
      <c r="G282" s="189">
        <v>1.7763975155279503</v>
      </c>
      <c r="H282" s="190">
        <f t="shared" si="55"/>
        <v>-7.0930728746858795E-2</v>
      </c>
      <c r="I282" s="189">
        <v>1.8677685950413223</v>
      </c>
      <c r="J282" s="190">
        <f t="shared" si="55"/>
        <v>9.1371079513371978E-2</v>
      </c>
      <c r="K282" s="189">
        <v>1.6622807017543859</v>
      </c>
      <c r="L282" s="190">
        <f t="shared" si="56"/>
        <v>-0.2054878932869364</v>
      </c>
      <c r="M282" s="189"/>
      <c r="N282" s="190"/>
    </row>
    <row r="283" spans="2:14" x14ac:dyDescent="0.25">
      <c r="B283" s="119" t="s">
        <v>93</v>
      </c>
      <c r="C283" s="189">
        <v>1.8148148148148149</v>
      </c>
      <c r="D283" s="190">
        <v>-2.8935185185185119E-2</v>
      </c>
      <c r="E283" s="189">
        <v>1.9113924050632911</v>
      </c>
      <c r="F283" s="190">
        <f t="shared" si="55"/>
        <v>9.6577590248476231E-2</v>
      </c>
      <c r="G283" s="189">
        <v>2.0648854961832059</v>
      </c>
      <c r="H283" s="190">
        <f t="shared" si="55"/>
        <v>0.15349309111991483</v>
      </c>
      <c r="I283" s="189">
        <v>2.1746575342465753</v>
      </c>
      <c r="J283" s="190">
        <f t="shared" si="55"/>
        <v>0.10977203806336933</v>
      </c>
      <c r="K283" s="189">
        <v>1.7654986522911051</v>
      </c>
      <c r="L283" s="190">
        <f t="shared" si="56"/>
        <v>-0.40915888195547012</v>
      </c>
      <c r="M283" s="189"/>
      <c r="N283" s="190"/>
    </row>
    <row r="284" spans="2:14" x14ac:dyDescent="0.25">
      <c r="B284" s="119" t="s">
        <v>95</v>
      </c>
      <c r="C284" s="189">
        <v>1.9583333333333333</v>
      </c>
      <c r="D284" s="190">
        <v>-0.21006044905008658</v>
      </c>
      <c r="E284" s="189">
        <v>2.2438271604938271</v>
      </c>
      <c r="F284" s="190">
        <f t="shared" si="55"/>
        <v>0.28549382716049387</v>
      </c>
      <c r="G284" s="189">
        <v>1.8543417366946779</v>
      </c>
      <c r="H284" s="190">
        <f t="shared" si="55"/>
        <v>-0.38948542379914919</v>
      </c>
      <c r="I284" s="189">
        <v>1.8375350140056022</v>
      </c>
      <c r="J284" s="190">
        <f t="shared" si="55"/>
        <v>-1.6806722689075793E-2</v>
      </c>
      <c r="K284" s="189">
        <v>1.9036402569593147</v>
      </c>
      <c r="L284" s="190">
        <f t="shared" si="56"/>
        <v>6.6105242953712562E-2</v>
      </c>
      <c r="M284" s="189"/>
      <c r="N284" s="190"/>
    </row>
    <row r="285" spans="2:14" ht="15.75" x14ac:dyDescent="0.25">
      <c r="B285" s="122" t="s">
        <v>32</v>
      </c>
      <c r="C285" s="191">
        <v>1.9644484958979034</v>
      </c>
      <c r="D285" s="192">
        <v>-0.22838999720168629</v>
      </c>
      <c r="E285" s="191">
        <v>2.1871599564744288</v>
      </c>
      <c r="F285" s="192">
        <f t="shared" si="55"/>
        <v>0.22271146057652547</v>
      </c>
      <c r="G285" s="191">
        <v>2.1336870026525201</v>
      </c>
      <c r="H285" s="192">
        <f t="shared" si="55"/>
        <v>-5.3472953821908753E-2</v>
      </c>
      <c r="I285" s="191">
        <v>2.00081466395112</v>
      </c>
      <c r="J285" s="192">
        <f t="shared" si="55"/>
        <v>-0.13287233870140014</v>
      </c>
      <c r="K285" s="191">
        <v>2.1728840754111514</v>
      </c>
      <c r="L285" s="192">
        <f t="shared" si="56"/>
        <v>0.17206941146003141</v>
      </c>
      <c r="M285" s="191">
        <v>1.9895251396648044</v>
      </c>
      <c r="N285" s="192">
        <v>-0.46664022027817498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1153-0E8C-40F1-86BF-B59BC7DEF80D}">
  <sheetPr>
    <tabColor theme="4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1" t="s">
        <v>285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3" t="s">
        <v>134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2.6250052373570201</v>
      </c>
      <c r="L9" s="190">
        <f t="shared" ref="L9:L21" si="1">IFERROR(K9-I9,"-")</f>
        <v>0.10147607474953979</v>
      </c>
      <c r="M9" s="189">
        <v>2.3200146329566702</v>
      </c>
      <c r="N9" s="190">
        <f t="shared" ref="N9:N16" si="2">IFERROR(M9-K9,"-")</f>
        <v>-0.30499060440034986</v>
      </c>
    </row>
    <row r="10" spans="1:15" x14ac:dyDescent="0.25">
      <c r="A10" s="1" t="s">
        <v>74</v>
      </c>
      <c r="B10" s="119" t="s">
        <v>75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76</v>
      </c>
      <c r="B11" s="119" t="s">
        <v>77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>
        <v>2.0151193633952253</v>
      </c>
      <c r="N13" s="190">
        <f t="shared" si="2"/>
        <v>-0.18202496827516867</v>
      </c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>
        <v>2.0359794950414409</v>
      </c>
      <c r="N14" s="190">
        <f t="shared" si="2"/>
        <v>-2.1312973771126398E-2</v>
      </c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2.4037477691850091</v>
      </c>
      <c r="J15" s="190">
        <f t="shared" si="0"/>
        <v>1.000779241124361E-2</v>
      </c>
      <c r="K15" s="189">
        <v>2.0914386094674557</v>
      </c>
      <c r="L15" s="190">
        <f t="shared" si="1"/>
        <v>-0.31230915971755335</v>
      </c>
      <c r="M15" s="189">
        <v>2.0875884890880911</v>
      </c>
      <c r="N15" s="190">
        <f t="shared" si="2"/>
        <v>-3.8501203793646077E-3</v>
      </c>
    </row>
    <row r="16" spans="1:15" x14ac:dyDescent="0.25">
      <c r="A16" s="1" t="s">
        <v>86</v>
      </c>
      <c r="B16" s="119" t="s">
        <v>87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>
        <v>2.8997583829335847</v>
      </c>
      <c r="N16" s="190">
        <f t="shared" si="2"/>
        <v>9.7640101241590838E-2</v>
      </c>
    </row>
    <row r="17" spans="1:15" x14ac:dyDescent="0.25">
      <c r="A17" s="1" t="s">
        <v>88</v>
      </c>
      <c r="B17" s="119" t="s">
        <v>89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>
        <f t="shared" si="0"/>
        <v>0.19989896097329751</v>
      </c>
      <c r="K18" s="189">
        <v>2.2301287686818019</v>
      </c>
      <c r="L18" s="190">
        <f t="shared" si="1"/>
        <v>-0.1695695721930095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2.410875374829053</v>
      </c>
      <c r="J21" s="192">
        <f t="shared" si="0"/>
        <v>3.8874205192469535E-2</v>
      </c>
      <c r="K21" s="191">
        <v>2.328977841201255</v>
      </c>
      <c r="L21" s="192">
        <f t="shared" si="1"/>
        <v>-8.1897533627798058E-2</v>
      </c>
      <c r="M21" s="191">
        <v>2.2065274252077334</v>
      </c>
      <c r="N21" s="192">
        <v>-0.19487664153166362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1" t="s">
        <v>297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3" t="s">
        <v>139</v>
      </c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2.2460468058191019</v>
      </c>
      <c r="D31" s="190">
        <v>-0.19145623509949861</v>
      </c>
      <c r="E31" s="189">
        <v>1.9022445982798406</v>
      </c>
      <c r="F31" s="190">
        <f t="shared" ref="F31:J43" si="3">IFERROR(E31-C31,"-")</f>
        <v>-0.34380220753926127</v>
      </c>
      <c r="G31" s="189">
        <v>2.8322493991234272</v>
      </c>
      <c r="H31" s="190">
        <f t="shared" si="3"/>
        <v>0.93000480084358661</v>
      </c>
      <c r="I31" s="189">
        <v>2.5235291626074803</v>
      </c>
      <c r="J31" s="190">
        <f t="shared" si="3"/>
        <v>-0.30872023651594693</v>
      </c>
      <c r="K31" s="189">
        <v>2.6250052373570201</v>
      </c>
      <c r="L31" s="190">
        <f t="shared" ref="L31:L43" si="4">IFERROR(K31-I31,"-")</f>
        <v>0.10147607474953979</v>
      </c>
      <c r="M31" s="189">
        <v>2.3200146329566702</v>
      </c>
      <c r="N31" s="190">
        <f>IFERROR(M31-K31,"-")</f>
        <v>-0.30499060440034986</v>
      </c>
    </row>
    <row r="32" spans="1:15" x14ac:dyDescent="0.25">
      <c r="B32" s="119" t="s">
        <v>75</v>
      </c>
      <c r="C32" s="189">
        <v>2.2190549563430921</v>
      </c>
      <c r="D32" s="190">
        <v>-4.0345875039200507E-2</v>
      </c>
      <c r="E32" s="189">
        <v>1.8830991170252456</v>
      </c>
      <c r="F32" s="190">
        <f t="shared" si="3"/>
        <v>-0.33595583931784656</v>
      </c>
      <c r="G32" s="189">
        <v>2.4567090685268771</v>
      </c>
      <c r="H32" s="190">
        <f t="shared" si="3"/>
        <v>0.57360995150163152</v>
      </c>
      <c r="I32" s="189">
        <v>2.2917233809001099</v>
      </c>
      <c r="J32" s="190">
        <f t="shared" si="3"/>
        <v>-0.16498568762676724</v>
      </c>
      <c r="K32" s="189">
        <v>2.4732375690607733</v>
      </c>
      <c r="L32" s="190">
        <f t="shared" si="4"/>
        <v>0.18151418816066345</v>
      </c>
      <c r="M32" s="189">
        <v>2.1117708416914067</v>
      </c>
      <c r="N32" s="190">
        <f t="shared" ref="N32:N38" si="5">IFERROR(M32-K32,"-")</f>
        <v>-0.36146672736936658</v>
      </c>
    </row>
    <row r="33" spans="2:15" x14ac:dyDescent="0.25">
      <c r="B33" s="119" t="s">
        <v>77</v>
      </c>
      <c r="C33" s="189">
        <v>2.2663384064458372</v>
      </c>
      <c r="D33" s="190">
        <v>-2.2689676301075323E-3</v>
      </c>
      <c r="E33" s="189">
        <v>2.1653413498836307</v>
      </c>
      <c r="F33" s="190">
        <f t="shared" si="3"/>
        <v>-0.10099705656220648</v>
      </c>
      <c r="G33" s="189">
        <v>2.3488082178119076</v>
      </c>
      <c r="H33" s="190">
        <f t="shared" si="3"/>
        <v>0.18346686792827693</v>
      </c>
      <c r="I33" s="189">
        <v>2.3180265353142131</v>
      </c>
      <c r="J33" s="190">
        <f t="shared" si="3"/>
        <v>-3.0781682497694529E-2</v>
      </c>
      <c r="K33" s="189">
        <v>2.5529145444255801</v>
      </c>
      <c r="L33" s="190">
        <f t="shared" si="4"/>
        <v>0.23488800911136698</v>
      </c>
      <c r="M33" s="189">
        <v>2.1110739128817468</v>
      </c>
      <c r="N33" s="190">
        <f t="shared" si="5"/>
        <v>-0.44184063154383324</v>
      </c>
    </row>
    <row r="34" spans="2:15" x14ac:dyDescent="0.25">
      <c r="B34" s="119" t="s">
        <v>79</v>
      </c>
      <c r="C34" s="189" t="s">
        <v>229</v>
      </c>
      <c r="D34" s="190" t="s">
        <v>229</v>
      </c>
      <c r="E34" s="189">
        <v>2.0378243201000314</v>
      </c>
      <c r="F34" s="190" t="str">
        <f t="shared" si="3"/>
        <v>-</v>
      </c>
      <c r="G34" s="189">
        <v>2.5104382929642446</v>
      </c>
      <c r="H34" s="190">
        <f t="shared" si="3"/>
        <v>0.47261397286421314</v>
      </c>
      <c r="I34" s="189">
        <v>2.2301869061292678</v>
      </c>
      <c r="J34" s="190">
        <f t="shared" si="3"/>
        <v>-0.28025138683497675</v>
      </c>
      <c r="K34" s="189">
        <v>2.4243523043775292</v>
      </c>
      <c r="L34" s="190">
        <f t="shared" si="4"/>
        <v>0.1941653982482614</v>
      </c>
      <c r="M34" s="189">
        <v>2.2593373927218678</v>
      </c>
      <c r="N34" s="190">
        <f t="shared" si="5"/>
        <v>-0.1650149116556614</v>
      </c>
    </row>
    <row r="35" spans="2:15" x14ac:dyDescent="0.25">
      <c r="B35" s="119" t="s">
        <v>81</v>
      </c>
      <c r="C35" s="189" t="s">
        <v>229</v>
      </c>
      <c r="D35" s="190" t="s">
        <v>229</v>
      </c>
      <c r="E35" s="189">
        <v>1.9151056197688323</v>
      </c>
      <c r="F35" s="190" t="str">
        <f t="shared" si="3"/>
        <v>-</v>
      </c>
      <c r="G35" s="189">
        <v>2.4632700120786208</v>
      </c>
      <c r="H35" s="190">
        <f t="shared" si="3"/>
        <v>0.54816439230978853</v>
      </c>
      <c r="I35" s="189">
        <v>2.3830322688887646</v>
      </c>
      <c r="J35" s="190">
        <f t="shared" si="3"/>
        <v>-8.0237743189856214E-2</v>
      </c>
      <c r="K35" s="189">
        <v>2.197144331670394</v>
      </c>
      <c r="L35" s="190">
        <f t="shared" si="4"/>
        <v>-0.1858879372183706</v>
      </c>
      <c r="M35" s="189">
        <v>2.0151193633952253</v>
      </c>
      <c r="N35" s="190">
        <f t="shared" si="5"/>
        <v>-0.18202496827516867</v>
      </c>
    </row>
    <row r="36" spans="2:15" x14ac:dyDescent="0.25">
      <c r="B36" s="119" t="s">
        <v>83</v>
      </c>
      <c r="C36" s="189" t="s">
        <v>229</v>
      </c>
      <c r="D36" s="190" t="s">
        <v>229</v>
      </c>
      <c r="E36" s="189">
        <v>1.9788051104054354</v>
      </c>
      <c r="F36" s="190" t="str">
        <f t="shared" si="3"/>
        <v>-</v>
      </c>
      <c r="G36" s="189">
        <v>2.2983870967741935</v>
      </c>
      <c r="H36" s="190">
        <f t="shared" si="3"/>
        <v>0.31958198636875812</v>
      </c>
      <c r="I36" s="189">
        <v>2.1486403825835509</v>
      </c>
      <c r="J36" s="190">
        <f t="shared" si="3"/>
        <v>-0.14974671419064256</v>
      </c>
      <c r="K36" s="189">
        <v>2.0572924688125673</v>
      </c>
      <c r="L36" s="190">
        <f t="shared" si="4"/>
        <v>-9.1347913770983613E-2</v>
      </c>
      <c r="M36" s="189">
        <v>2.0359794950414409</v>
      </c>
      <c r="N36" s="190">
        <f t="shared" si="5"/>
        <v>-2.1312973771126398E-2</v>
      </c>
    </row>
    <row r="37" spans="2:15" x14ac:dyDescent="0.25">
      <c r="B37" s="119" t="s">
        <v>85</v>
      </c>
      <c r="C37" s="189" t="s">
        <v>229</v>
      </c>
      <c r="D37" s="190" t="s">
        <v>229</v>
      </c>
      <c r="E37" s="189">
        <v>2.1686345325739684</v>
      </c>
      <c r="F37" s="190" t="str">
        <f t="shared" si="3"/>
        <v>-</v>
      </c>
      <c r="G37" s="189">
        <v>2.3937399767737655</v>
      </c>
      <c r="H37" s="190">
        <f t="shared" si="3"/>
        <v>0.22510544419979706</v>
      </c>
      <c r="I37" s="189">
        <v>2.4037477691850091</v>
      </c>
      <c r="J37" s="190">
        <f t="shared" si="3"/>
        <v>1.000779241124361E-2</v>
      </c>
      <c r="K37" s="189">
        <v>2.0914386094674557</v>
      </c>
      <c r="L37" s="190">
        <f t="shared" si="4"/>
        <v>-0.31230915971755335</v>
      </c>
      <c r="M37" s="189">
        <v>2.0875884890880911</v>
      </c>
      <c r="N37" s="190">
        <f t="shared" si="5"/>
        <v>-3.8501203793646077E-3</v>
      </c>
    </row>
    <row r="38" spans="2:15" x14ac:dyDescent="0.25">
      <c r="B38" s="119" t="s">
        <v>87</v>
      </c>
      <c r="C38" s="189">
        <v>2.2469008264462809</v>
      </c>
      <c r="D38" s="190">
        <v>-0.55988522444910105</v>
      </c>
      <c r="E38" s="189">
        <v>2.5961220825852784</v>
      </c>
      <c r="F38" s="190">
        <f t="shared" si="3"/>
        <v>0.34922125613899757</v>
      </c>
      <c r="G38" s="189">
        <v>2.6865335051546393</v>
      </c>
      <c r="H38" s="190">
        <f t="shared" si="3"/>
        <v>9.0411422569360855E-2</v>
      </c>
      <c r="I38" s="189">
        <v>2.8928833455612621</v>
      </c>
      <c r="J38" s="190">
        <f t="shared" si="3"/>
        <v>0.20634984040662285</v>
      </c>
      <c r="K38" s="189">
        <v>2.8021182816919938</v>
      </c>
      <c r="L38" s="190">
        <f t="shared" si="4"/>
        <v>-9.0765063869268303E-2</v>
      </c>
      <c r="M38" s="189">
        <v>2.8997583829335847</v>
      </c>
      <c r="N38" s="190">
        <f t="shared" si="5"/>
        <v>9.7640101241590838E-2</v>
      </c>
    </row>
    <row r="39" spans="2:15" x14ac:dyDescent="0.25">
      <c r="B39" s="119" t="s">
        <v>89</v>
      </c>
      <c r="C39" s="189">
        <v>1.9535228344335174</v>
      </c>
      <c r="D39" s="190">
        <v>-0.3270549544609298</v>
      </c>
      <c r="E39" s="189">
        <v>2.197656771687003</v>
      </c>
      <c r="F39" s="190">
        <f t="shared" si="3"/>
        <v>0.24413393725348564</v>
      </c>
      <c r="G39" s="189">
        <v>2.1155368505436143</v>
      </c>
      <c r="H39" s="190">
        <f t="shared" si="3"/>
        <v>-8.211992114338873E-2</v>
      </c>
      <c r="I39" s="189">
        <v>2.5199899579489111</v>
      </c>
      <c r="J39" s="190">
        <f t="shared" si="3"/>
        <v>0.40445310740529683</v>
      </c>
      <c r="K39" s="189">
        <v>2.2043213975583593</v>
      </c>
      <c r="L39" s="190">
        <f t="shared" si="4"/>
        <v>-0.3156685603905518</v>
      </c>
      <c r="M39" s="189"/>
      <c r="N39" s="190"/>
    </row>
    <row r="40" spans="2:15" x14ac:dyDescent="0.25">
      <c r="B40" s="119" t="s">
        <v>91</v>
      </c>
      <c r="C40" s="189">
        <v>1.8614755861475587</v>
      </c>
      <c r="D40" s="190">
        <v>-0.28640683608299233</v>
      </c>
      <c r="E40" s="189">
        <v>2.1695147304903402</v>
      </c>
      <c r="F40" s="190">
        <f t="shared" si="3"/>
        <v>0.30803914434278146</v>
      </c>
      <c r="G40" s="189">
        <v>2.1997993799015139</v>
      </c>
      <c r="H40" s="190">
        <f t="shared" si="3"/>
        <v>3.0284649411173703E-2</v>
      </c>
      <c r="I40" s="189">
        <v>2.3996983408748114</v>
      </c>
      <c r="J40" s="190">
        <f t="shared" si="3"/>
        <v>0.19989896097329751</v>
      </c>
      <c r="K40" s="189">
        <v>2.2301287686818019</v>
      </c>
      <c r="L40" s="190">
        <f t="shared" si="4"/>
        <v>-0.1695695721930095</v>
      </c>
      <c r="M40" s="189"/>
      <c r="N40" s="190"/>
    </row>
    <row r="41" spans="2:15" x14ac:dyDescent="0.25">
      <c r="B41" s="119" t="s">
        <v>93</v>
      </c>
      <c r="C41" s="189">
        <v>1.8271224086870681</v>
      </c>
      <c r="D41" s="190">
        <v>-0.37006458693202338</v>
      </c>
      <c r="E41" s="189">
        <v>2.1612137203166228</v>
      </c>
      <c r="F41" s="190">
        <f t="shared" si="3"/>
        <v>0.33409131162955474</v>
      </c>
      <c r="G41" s="189">
        <v>2.2195556611619343</v>
      </c>
      <c r="H41" s="190">
        <f t="shared" si="3"/>
        <v>5.8341940845311413E-2</v>
      </c>
      <c r="I41" s="189">
        <v>2.3657835805129506</v>
      </c>
      <c r="J41" s="190">
        <f t="shared" si="3"/>
        <v>0.14622791935101631</v>
      </c>
      <c r="K41" s="189">
        <v>2.1195535180386686</v>
      </c>
      <c r="L41" s="190">
        <f t="shared" si="4"/>
        <v>-0.24623006247428192</v>
      </c>
      <c r="M41" s="189"/>
      <c r="N41" s="190"/>
    </row>
    <row r="42" spans="2:15" x14ac:dyDescent="0.25">
      <c r="B42" s="119" t="s">
        <v>95</v>
      </c>
      <c r="C42" s="189">
        <v>1.945705257110026</v>
      </c>
      <c r="D42" s="190">
        <v>-0.39368202004908115</v>
      </c>
      <c r="E42" s="189">
        <v>2.5686888669084516</v>
      </c>
      <c r="F42" s="190">
        <f t="shared" si="3"/>
        <v>0.6229836097984256</v>
      </c>
      <c r="G42" s="189">
        <v>2.2557062382641351</v>
      </c>
      <c r="H42" s="190">
        <f t="shared" si="3"/>
        <v>-0.31298262864431647</v>
      </c>
      <c r="I42" s="189">
        <v>2.5818146474218788</v>
      </c>
      <c r="J42" s="190">
        <f t="shared" si="3"/>
        <v>0.32610840915774375</v>
      </c>
      <c r="K42" s="189">
        <v>2.241869341020748</v>
      </c>
      <c r="L42" s="190">
        <f t="shared" si="4"/>
        <v>-0.33994530640113085</v>
      </c>
      <c r="M42" s="189"/>
      <c r="N42" s="190"/>
    </row>
    <row r="43" spans="2:15" ht="15.75" x14ac:dyDescent="0.25">
      <c r="B43" s="122" t="s">
        <v>32</v>
      </c>
      <c r="C43" s="191">
        <v>2.0931353607171839</v>
      </c>
      <c r="D43" s="192">
        <v>-0.19090610651508255</v>
      </c>
      <c r="E43" s="191">
        <v>2.1866149593931499</v>
      </c>
      <c r="F43" s="192">
        <f t="shared" si="3"/>
        <v>9.3479598675966002E-2</v>
      </c>
      <c r="G43" s="191">
        <v>2.3720011696365835</v>
      </c>
      <c r="H43" s="192">
        <f t="shared" si="3"/>
        <v>0.1853862102434336</v>
      </c>
      <c r="I43" s="191">
        <v>2.410875374829053</v>
      </c>
      <c r="J43" s="192">
        <f t="shared" si="3"/>
        <v>3.8874205192469535E-2</v>
      </c>
      <c r="K43" s="191">
        <v>2.328977841201255</v>
      </c>
      <c r="L43" s="192">
        <f t="shared" si="4"/>
        <v>-8.1897533627798058E-2</v>
      </c>
      <c r="M43" s="191">
        <v>2.2065274252077334</v>
      </c>
      <c r="N43" s="192">
        <v>-0.19487664153166362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1" t="s">
        <v>298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3" t="s">
        <v>63</v>
      </c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2.4191376017690218</v>
      </c>
      <c r="D53" s="190">
        <v>-3.6153009259294322E-2</v>
      </c>
      <c r="E53" s="189">
        <v>1.8884439359267735</v>
      </c>
      <c r="F53" s="190">
        <f t="shared" ref="F53:J65" si="6">IFERROR(E53-C53,"-")</f>
        <v>-0.53069366584224831</v>
      </c>
      <c r="G53" s="189">
        <v>3.0459280303030303</v>
      </c>
      <c r="H53" s="190">
        <f t="shared" si="6"/>
        <v>1.1574840943762568</v>
      </c>
      <c r="I53" s="189">
        <v>2.5357270326218861</v>
      </c>
      <c r="J53" s="190">
        <f t="shared" si="6"/>
        <v>-0.51020099768114413</v>
      </c>
      <c r="K53" s="189">
        <v>2.677678115656676</v>
      </c>
      <c r="L53" s="190">
        <f t="shared" ref="L53:L65" si="7">IFERROR(K53-I53,"-")</f>
        <v>0.14195108303478987</v>
      </c>
      <c r="M53" s="189">
        <v>2.5616615067079462</v>
      </c>
      <c r="N53" s="190">
        <f>IFERROR(M53-K53,"-")</f>
        <v>-0.11601660894872978</v>
      </c>
    </row>
    <row r="54" spans="1:15" x14ac:dyDescent="0.25">
      <c r="A54" s="1"/>
      <c r="B54" s="119" t="s">
        <v>75</v>
      </c>
      <c r="C54" s="189">
        <v>2.3082387594212941</v>
      </c>
      <c r="D54" s="190">
        <v>-5.0871010476857492E-2</v>
      </c>
      <c r="E54" s="189">
        <v>1.9543461439257157</v>
      </c>
      <c r="F54" s="190">
        <f t="shared" si="6"/>
        <v>-0.35389261549557838</v>
      </c>
      <c r="G54" s="189">
        <v>2.5615745079662604</v>
      </c>
      <c r="H54" s="190">
        <f t="shared" si="6"/>
        <v>0.6072283640405447</v>
      </c>
      <c r="I54" s="189">
        <v>2.3779191670884248</v>
      </c>
      <c r="J54" s="190">
        <f t="shared" si="6"/>
        <v>-0.18365534087783564</v>
      </c>
      <c r="K54" s="189">
        <v>2.5754752996869512</v>
      </c>
      <c r="L54" s="190">
        <f t="shared" si="7"/>
        <v>0.19755613259852645</v>
      </c>
      <c r="M54" s="189">
        <v>2.3074914001783666</v>
      </c>
      <c r="N54" s="190">
        <f t="shared" ref="N54:N60" si="8">IFERROR(M54-K54,"-")</f>
        <v>-0.26798389950858459</v>
      </c>
    </row>
    <row r="55" spans="1:15" x14ac:dyDescent="0.25">
      <c r="A55" s="1"/>
      <c r="B55" s="119" t="s">
        <v>77</v>
      </c>
      <c r="C55" s="189">
        <v>2.3149999999999999</v>
      </c>
      <c r="D55" s="190">
        <v>-9.8919619706139272E-3</v>
      </c>
      <c r="E55" s="189">
        <v>2.4047530634979575</v>
      </c>
      <c r="F55" s="190">
        <f t="shared" si="6"/>
        <v>8.975306349795753E-2</v>
      </c>
      <c r="G55" s="189">
        <v>2.4389859864588255</v>
      </c>
      <c r="H55" s="190">
        <f t="shared" si="6"/>
        <v>3.4232922960867995E-2</v>
      </c>
      <c r="I55" s="189">
        <v>2.280765423952491</v>
      </c>
      <c r="J55" s="190">
        <f t="shared" si="6"/>
        <v>-0.15822056250633443</v>
      </c>
      <c r="K55" s="189">
        <v>2.5351388153415537</v>
      </c>
      <c r="L55" s="190">
        <f t="shared" si="7"/>
        <v>0.25437339138906268</v>
      </c>
      <c r="M55" s="189">
        <v>2.2286604720955734</v>
      </c>
      <c r="N55" s="190">
        <f t="shared" si="8"/>
        <v>-0.30647834324598033</v>
      </c>
    </row>
    <row r="56" spans="1:15" x14ac:dyDescent="0.25">
      <c r="A56" s="1"/>
      <c r="B56" s="119" t="s">
        <v>79</v>
      </c>
      <c r="C56" s="189" t="s">
        <v>229</v>
      </c>
      <c r="D56" s="190" t="s">
        <v>229</v>
      </c>
      <c r="E56" s="189">
        <v>2.0838247011952191</v>
      </c>
      <c r="F56" s="190" t="str">
        <f t="shared" si="6"/>
        <v>-</v>
      </c>
      <c r="G56" s="189">
        <v>2.5931468036125378</v>
      </c>
      <c r="H56" s="190">
        <f t="shared" si="6"/>
        <v>0.50932210241731868</v>
      </c>
      <c r="I56" s="189">
        <v>2.3284384871510286</v>
      </c>
      <c r="J56" s="190">
        <f t="shared" si="6"/>
        <v>-0.26470831646150916</v>
      </c>
      <c r="K56" s="189">
        <v>2.5466188983430365</v>
      </c>
      <c r="L56" s="190">
        <f t="shared" si="7"/>
        <v>0.21818041119200782</v>
      </c>
      <c r="M56" s="189">
        <v>2.4463859020310634</v>
      </c>
      <c r="N56" s="190">
        <f t="shared" si="8"/>
        <v>-0.10023299631197302</v>
      </c>
    </row>
    <row r="57" spans="1:15" x14ac:dyDescent="0.25">
      <c r="A57" s="1"/>
      <c r="B57" s="119" t="s">
        <v>81</v>
      </c>
      <c r="C57" s="189" t="s">
        <v>229</v>
      </c>
      <c r="D57" s="190" t="s">
        <v>229</v>
      </c>
      <c r="E57" s="189">
        <v>1.9248753857108949</v>
      </c>
      <c r="F57" s="190" t="str">
        <f t="shared" si="6"/>
        <v>-</v>
      </c>
      <c r="G57" s="189">
        <v>2.4652253909843607</v>
      </c>
      <c r="H57" s="190">
        <f t="shared" si="6"/>
        <v>0.54035000527346577</v>
      </c>
      <c r="I57" s="189">
        <v>2.3221131369798971</v>
      </c>
      <c r="J57" s="190">
        <f t="shared" si="6"/>
        <v>-0.14311225400446359</v>
      </c>
      <c r="K57" s="189">
        <v>2.2173870526109916</v>
      </c>
      <c r="L57" s="190">
        <f t="shared" si="7"/>
        <v>-0.10472608436890551</v>
      </c>
      <c r="M57" s="189">
        <v>2.0691586350612137</v>
      </c>
      <c r="N57" s="190">
        <f t="shared" si="8"/>
        <v>-0.14822841754977789</v>
      </c>
    </row>
    <row r="58" spans="1:15" x14ac:dyDescent="0.25">
      <c r="A58" s="1"/>
      <c r="B58" s="119" t="s">
        <v>83</v>
      </c>
      <c r="C58" s="189" t="s">
        <v>229</v>
      </c>
      <c r="D58" s="190" t="s">
        <v>229</v>
      </c>
      <c r="E58" s="189">
        <v>1.9697433096668486</v>
      </c>
      <c r="F58" s="190" t="str">
        <f t="shared" si="6"/>
        <v>-</v>
      </c>
      <c r="G58" s="189">
        <v>2.4094270781974165</v>
      </c>
      <c r="H58" s="190">
        <f t="shared" si="6"/>
        <v>0.4396837685305679</v>
      </c>
      <c r="I58" s="189">
        <v>2.2037364798426746</v>
      </c>
      <c r="J58" s="190">
        <f t="shared" si="6"/>
        <v>-0.2056905983547419</v>
      </c>
      <c r="K58" s="189">
        <v>2.1963106971697259</v>
      </c>
      <c r="L58" s="190">
        <f t="shared" si="7"/>
        <v>-7.4257826729486887E-3</v>
      </c>
      <c r="M58" s="189">
        <v>2.0636521739130433</v>
      </c>
      <c r="N58" s="190">
        <f t="shared" si="8"/>
        <v>-0.13265852325668259</v>
      </c>
    </row>
    <row r="59" spans="1:15" x14ac:dyDescent="0.25">
      <c r="A59" s="1"/>
      <c r="B59" s="119" t="s">
        <v>85</v>
      </c>
      <c r="C59" s="189" t="s">
        <v>229</v>
      </c>
      <c r="D59" s="190" t="s">
        <v>229</v>
      </c>
      <c r="E59" s="189">
        <v>2.2148355493351994</v>
      </c>
      <c r="F59" s="190" t="str">
        <f t="shared" si="6"/>
        <v>-</v>
      </c>
      <c r="G59" s="189">
        <v>2.5594205572983943</v>
      </c>
      <c r="H59" s="190">
        <f t="shared" si="6"/>
        <v>0.34458500796319491</v>
      </c>
      <c r="I59" s="189">
        <v>2.604031533779064</v>
      </c>
      <c r="J59" s="190">
        <f t="shared" si="6"/>
        <v>4.4610976480669695E-2</v>
      </c>
      <c r="K59" s="189">
        <v>2.2843620744511615</v>
      </c>
      <c r="L59" s="190">
        <f t="shared" si="7"/>
        <v>-0.31966945932790258</v>
      </c>
      <c r="M59" s="189">
        <v>2.2098007344530735</v>
      </c>
      <c r="N59" s="190">
        <f t="shared" si="8"/>
        <v>-7.4561339998088005E-2</v>
      </c>
    </row>
    <row r="60" spans="1:15" x14ac:dyDescent="0.25">
      <c r="A60" s="1"/>
      <c r="B60" s="119" t="s">
        <v>87</v>
      </c>
      <c r="C60" s="189">
        <v>2.3061282123693871</v>
      </c>
      <c r="D60" s="190">
        <v>-1.0387984472404721</v>
      </c>
      <c r="E60" s="189">
        <v>2.7658452598730228</v>
      </c>
      <c r="F60" s="190">
        <f t="shared" si="6"/>
        <v>0.45971704750363562</v>
      </c>
      <c r="G60" s="189">
        <v>3.04468764249886</v>
      </c>
      <c r="H60" s="190">
        <f t="shared" si="6"/>
        <v>0.27884238262583727</v>
      </c>
      <c r="I60" s="189">
        <v>3.0982964765633265</v>
      </c>
      <c r="J60" s="190">
        <f t="shared" si="6"/>
        <v>5.3608834064466482E-2</v>
      </c>
      <c r="K60" s="189">
        <v>3.2368137782561894</v>
      </c>
      <c r="L60" s="190">
        <f t="shared" si="7"/>
        <v>0.13851730169286292</v>
      </c>
      <c r="M60" s="189">
        <v>3.1288806846786374</v>
      </c>
      <c r="N60" s="190">
        <f t="shared" si="8"/>
        <v>-0.10793309357755199</v>
      </c>
    </row>
    <row r="61" spans="1:15" x14ac:dyDescent="0.25">
      <c r="A61" s="1"/>
      <c r="B61" s="119" t="s">
        <v>89</v>
      </c>
      <c r="C61" s="189">
        <v>1.9505984211866565</v>
      </c>
      <c r="D61" s="190">
        <v>-0.4226591936816968</v>
      </c>
      <c r="E61" s="189">
        <v>2.3052071455720258</v>
      </c>
      <c r="F61" s="190">
        <f t="shared" si="6"/>
        <v>0.35460872438536928</v>
      </c>
      <c r="G61" s="189">
        <v>2.1439809086088033</v>
      </c>
      <c r="H61" s="190">
        <f t="shared" si="6"/>
        <v>-0.16122623696322247</v>
      </c>
      <c r="I61" s="189">
        <v>2.7898680738786279</v>
      </c>
      <c r="J61" s="190">
        <f t="shared" si="6"/>
        <v>0.64588716526982459</v>
      </c>
      <c r="K61" s="189">
        <v>2.3288418350978506</v>
      </c>
      <c r="L61" s="190">
        <f t="shared" si="7"/>
        <v>-0.46102623878077731</v>
      </c>
      <c r="M61" s="189"/>
      <c r="N61" s="190"/>
    </row>
    <row r="62" spans="1:15" x14ac:dyDescent="0.25">
      <c r="A62" s="1"/>
      <c r="B62" s="119" t="s">
        <v>91</v>
      </c>
      <c r="C62" s="189">
        <v>1.797002997002997</v>
      </c>
      <c r="D62" s="190">
        <v>-0.4582998676372827</v>
      </c>
      <c r="E62" s="189">
        <v>2.2930118188308084</v>
      </c>
      <c r="F62" s="190">
        <f t="shared" si="6"/>
        <v>0.49600882182781136</v>
      </c>
      <c r="G62" s="189">
        <v>2.1939564867042707</v>
      </c>
      <c r="H62" s="190">
        <f t="shared" si="6"/>
        <v>-9.9055332126537721E-2</v>
      </c>
      <c r="I62" s="189">
        <v>2.3949275362318843</v>
      </c>
      <c r="J62" s="190">
        <f t="shared" si="6"/>
        <v>0.20097104952761358</v>
      </c>
      <c r="K62" s="189">
        <v>2.3148834336884359</v>
      </c>
      <c r="L62" s="190">
        <f t="shared" si="7"/>
        <v>-8.0044102543448403E-2</v>
      </c>
      <c r="M62" s="189"/>
      <c r="N62" s="190"/>
    </row>
    <row r="63" spans="1:15" x14ac:dyDescent="0.25">
      <c r="A63" s="1"/>
      <c r="B63" s="119" t="s">
        <v>93</v>
      </c>
      <c r="C63" s="189">
        <v>1.7940783615316118</v>
      </c>
      <c r="D63" s="190">
        <v>-0.48813458580876667</v>
      </c>
      <c r="E63" s="189">
        <v>2.2350271608333907</v>
      </c>
      <c r="F63" s="190">
        <f t="shared" si="6"/>
        <v>0.44094879930177888</v>
      </c>
      <c r="G63" s="189">
        <v>2.2719651012200939</v>
      </c>
      <c r="H63" s="190">
        <f t="shared" si="6"/>
        <v>3.6937940386703172E-2</v>
      </c>
      <c r="I63" s="189">
        <v>2.2942457436980335</v>
      </c>
      <c r="J63" s="190">
        <f t="shared" si="6"/>
        <v>2.2280642477939594E-2</v>
      </c>
      <c r="K63" s="189">
        <v>2.2874057456222348</v>
      </c>
      <c r="L63" s="190">
        <f t="shared" si="7"/>
        <v>-6.8399980757987144E-3</v>
      </c>
      <c r="M63" s="189"/>
      <c r="N63" s="190"/>
    </row>
    <row r="64" spans="1:15" x14ac:dyDescent="0.25">
      <c r="A64" s="1"/>
      <c r="B64" s="119" t="s">
        <v>95</v>
      </c>
      <c r="C64" s="189">
        <v>1.9831704668838219</v>
      </c>
      <c r="D64" s="190">
        <v>-0.46633829438428287</v>
      </c>
      <c r="E64" s="189">
        <v>2.718375799045647</v>
      </c>
      <c r="F64" s="190">
        <f t="shared" si="6"/>
        <v>0.73520533216182504</v>
      </c>
      <c r="G64" s="189">
        <v>2.2874622245153682</v>
      </c>
      <c r="H64" s="190">
        <f t="shared" si="6"/>
        <v>-0.43091357453027879</v>
      </c>
      <c r="I64" s="189">
        <v>2.485259025479178</v>
      </c>
      <c r="J64" s="190">
        <f t="shared" si="6"/>
        <v>0.1977968009638098</v>
      </c>
      <c r="K64" s="189">
        <v>2.4197963287280273</v>
      </c>
      <c r="L64" s="190">
        <f t="shared" si="7"/>
        <v>-6.5462696751150684E-2</v>
      </c>
      <c r="M64" s="189"/>
      <c r="N64" s="190"/>
    </row>
    <row r="65" spans="1:15" ht="15.75" x14ac:dyDescent="0.25">
      <c r="B65" s="122" t="s">
        <v>32</v>
      </c>
      <c r="C65" s="191">
        <v>2.1365079944513399</v>
      </c>
      <c r="D65" s="192">
        <v>-0.27876612400248035</v>
      </c>
      <c r="E65" s="191">
        <v>2.2816385607709044</v>
      </c>
      <c r="F65" s="192">
        <f t="shared" si="6"/>
        <v>0.14513056631956456</v>
      </c>
      <c r="G65" s="191">
        <v>2.4676964118587734</v>
      </c>
      <c r="H65" s="192">
        <f t="shared" si="6"/>
        <v>0.18605785108786899</v>
      </c>
      <c r="I65" s="191">
        <v>2.4542389639995332</v>
      </c>
      <c r="J65" s="192">
        <f t="shared" si="6"/>
        <v>-1.345744785924019E-2</v>
      </c>
      <c r="K65" s="191">
        <v>2.4544757219279627</v>
      </c>
      <c r="L65" s="192">
        <f t="shared" si="7"/>
        <v>2.3675792842947629E-4</v>
      </c>
      <c r="M65" s="191">
        <v>2.3527263044907265</v>
      </c>
      <c r="N65" s="192">
        <v>-0.17160564026288005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1" t="s">
        <v>299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3" t="s">
        <v>64</v>
      </c>
      <c r="D72" s="314"/>
      <c r="E72" s="314"/>
      <c r="F72" s="314"/>
      <c r="G72" s="314"/>
      <c r="H72" s="314"/>
      <c r="I72" s="314"/>
      <c r="J72" s="314"/>
      <c r="K72" s="314"/>
      <c r="L72" s="314"/>
      <c r="M72" s="314"/>
      <c r="N72" s="31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2.0836476801207091</v>
      </c>
      <c r="D75" s="190">
        <v>-0.33440264075124748</v>
      </c>
      <c r="E75" s="189">
        <v>1.9102351772109971</v>
      </c>
      <c r="F75" s="190">
        <f t="shared" ref="F75:J87" si="9">IFERROR(E75-C75,"-")</f>
        <v>-0.173412502909712</v>
      </c>
      <c r="G75" s="189">
        <v>2.5154440154440154</v>
      </c>
      <c r="H75" s="190">
        <f t="shared" si="9"/>
        <v>0.6052088382330183</v>
      </c>
      <c r="I75" s="189">
        <v>2.5057291666666668</v>
      </c>
      <c r="J75" s="190">
        <f t="shared" si="9"/>
        <v>-9.7148487773486281E-3</v>
      </c>
      <c r="K75" s="189">
        <v>2.5538703959030924</v>
      </c>
      <c r="L75" s="190">
        <f t="shared" ref="L75:L87" si="10">IFERROR(K75-I75,"-")</f>
        <v>4.8141229236425609E-2</v>
      </c>
      <c r="M75" s="189">
        <v>1.9082215871620136</v>
      </c>
      <c r="N75" s="190">
        <f>IFERROR(M75-K75,"-")</f>
        <v>-0.64564880874107877</v>
      </c>
    </row>
    <row r="76" spans="1:15" x14ac:dyDescent="0.25">
      <c r="A76" s="1"/>
      <c r="B76" s="119" t="s">
        <v>75</v>
      </c>
      <c r="C76" s="189">
        <v>2.1319685305811693</v>
      </c>
      <c r="D76" s="190">
        <v>-2.502904811132467E-2</v>
      </c>
      <c r="E76" s="189">
        <v>1.8167627281460135</v>
      </c>
      <c r="F76" s="190">
        <f t="shared" si="9"/>
        <v>-0.31520580243515584</v>
      </c>
      <c r="G76" s="189">
        <v>2.2815777116919707</v>
      </c>
      <c r="H76" s="190">
        <f t="shared" si="9"/>
        <v>0.46481498354595718</v>
      </c>
      <c r="I76" s="189">
        <v>2.1584302325581395</v>
      </c>
      <c r="J76" s="190">
        <f t="shared" si="9"/>
        <v>-0.12314747913383117</v>
      </c>
      <c r="K76" s="189">
        <v>2.3327036104114192</v>
      </c>
      <c r="L76" s="190">
        <f t="shared" si="10"/>
        <v>0.17427337785327968</v>
      </c>
      <c r="M76" s="189">
        <v>1.7788253142609449</v>
      </c>
      <c r="N76" s="190">
        <f t="shared" ref="N76:N82" si="11">IFERROR(M76-K76,"-")</f>
        <v>-0.55387829615047424</v>
      </c>
    </row>
    <row r="77" spans="1:15" x14ac:dyDescent="0.25">
      <c r="A77" s="1"/>
      <c r="B77" s="119" t="s">
        <v>77</v>
      </c>
      <c r="C77" s="189">
        <v>2.2098646034816247</v>
      </c>
      <c r="D77" s="190">
        <v>5.0453263731911058E-3</v>
      </c>
      <c r="E77" s="189">
        <v>1.9035728786033292</v>
      </c>
      <c r="F77" s="190">
        <f t="shared" si="9"/>
        <v>-0.30629172487829548</v>
      </c>
      <c r="G77" s="189">
        <v>2.1930087051142548</v>
      </c>
      <c r="H77" s="190">
        <f t="shared" si="9"/>
        <v>0.28943582651092559</v>
      </c>
      <c r="I77" s="189">
        <v>2.374388661543068</v>
      </c>
      <c r="J77" s="190">
        <f t="shared" si="9"/>
        <v>0.18137995642881322</v>
      </c>
      <c r="K77" s="189">
        <v>2.5770098441345364</v>
      </c>
      <c r="L77" s="190">
        <f t="shared" si="10"/>
        <v>0.20262118259146833</v>
      </c>
      <c r="M77" s="189">
        <v>1.8978652155713687</v>
      </c>
      <c r="N77" s="190">
        <f t="shared" si="11"/>
        <v>-0.67914462856316771</v>
      </c>
    </row>
    <row r="78" spans="1:15" x14ac:dyDescent="0.25">
      <c r="A78" s="1"/>
      <c r="B78" s="119" t="s">
        <v>79</v>
      </c>
      <c r="C78" s="189" t="s">
        <v>229</v>
      </c>
      <c r="D78" s="190" t="s">
        <v>229</v>
      </c>
      <c r="E78" s="189">
        <v>1.9509331727874775</v>
      </c>
      <c r="F78" s="190" t="str">
        <f t="shared" si="9"/>
        <v>-</v>
      </c>
      <c r="G78" s="189">
        <v>2.3559378101223949</v>
      </c>
      <c r="H78" s="190">
        <f t="shared" si="9"/>
        <v>0.40500463733491743</v>
      </c>
      <c r="I78" s="189">
        <v>2.0755274828652062</v>
      </c>
      <c r="J78" s="190">
        <f t="shared" si="9"/>
        <v>-0.28041032725718873</v>
      </c>
      <c r="K78" s="189">
        <v>2.250762970498474</v>
      </c>
      <c r="L78" s="190">
        <f t="shared" si="10"/>
        <v>0.17523548763326779</v>
      </c>
      <c r="M78" s="189">
        <v>1.9237776289350301</v>
      </c>
      <c r="N78" s="190">
        <f t="shared" si="11"/>
        <v>-0.32698534156344383</v>
      </c>
    </row>
    <row r="79" spans="1:15" x14ac:dyDescent="0.25">
      <c r="A79" s="1"/>
      <c r="B79" s="119" t="s">
        <v>81</v>
      </c>
      <c r="C79" s="189" t="s">
        <v>229</v>
      </c>
      <c r="D79" s="190" t="s">
        <v>229</v>
      </c>
      <c r="E79" s="189">
        <v>1.8951201747997086</v>
      </c>
      <c r="F79" s="190" t="str">
        <f t="shared" si="9"/>
        <v>-</v>
      </c>
      <c r="G79" s="189">
        <v>2.460375816993464</v>
      </c>
      <c r="H79" s="190">
        <f t="shared" si="9"/>
        <v>0.56525564219375535</v>
      </c>
      <c r="I79" s="189">
        <v>2.4736988588922904</v>
      </c>
      <c r="J79" s="190">
        <f t="shared" si="9"/>
        <v>1.3323041898826382E-2</v>
      </c>
      <c r="K79" s="189">
        <v>2.1684458616387077</v>
      </c>
      <c r="L79" s="190">
        <f t="shared" si="10"/>
        <v>-0.30525299725358268</v>
      </c>
      <c r="M79" s="189">
        <v>1.9008810572687225</v>
      </c>
      <c r="N79" s="190">
        <f t="shared" si="11"/>
        <v>-0.2675648043699852</v>
      </c>
    </row>
    <row r="80" spans="1:15" x14ac:dyDescent="0.25">
      <c r="A80" s="1"/>
      <c r="B80" s="119" t="s">
        <v>83</v>
      </c>
      <c r="C80" s="189" t="s">
        <v>229</v>
      </c>
      <c r="D80" s="190" t="s">
        <v>229</v>
      </c>
      <c r="E80" s="189">
        <v>1.997720018239854</v>
      </c>
      <c r="F80" s="190" t="str">
        <f t="shared" si="9"/>
        <v>-</v>
      </c>
      <c r="G80" s="189">
        <v>2.1475826972010177</v>
      </c>
      <c r="H80" s="190">
        <f t="shared" si="9"/>
        <v>0.14986267896116368</v>
      </c>
      <c r="I80" s="189">
        <v>2.0769230769230771</v>
      </c>
      <c r="J80" s="190">
        <f t="shared" si="9"/>
        <v>-7.0659620277940594E-2</v>
      </c>
      <c r="K80" s="189">
        <v>1.8747030878859858</v>
      </c>
      <c r="L80" s="190">
        <f t="shared" si="10"/>
        <v>-0.20221998903709126</v>
      </c>
      <c r="M80" s="189">
        <v>1.9747614650661742</v>
      </c>
      <c r="N80" s="190">
        <f t="shared" si="11"/>
        <v>0.1000583771801884</v>
      </c>
    </row>
    <row r="81" spans="1:14" x14ac:dyDescent="0.25">
      <c r="A81" s="1"/>
      <c r="B81" s="119" t="s">
        <v>85</v>
      </c>
      <c r="C81" s="189" t="s">
        <v>229</v>
      </c>
      <c r="D81" s="190" t="s">
        <v>229</v>
      </c>
      <c r="E81" s="189">
        <v>2.0634812286689419</v>
      </c>
      <c r="F81" s="190" t="str">
        <f t="shared" si="9"/>
        <v>-</v>
      </c>
      <c r="G81" s="189">
        <v>2.1458937198067631</v>
      </c>
      <c r="H81" s="190">
        <f t="shared" si="9"/>
        <v>8.2412491137821231E-2</v>
      </c>
      <c r="I81" s="189">
        <v>2.1081160701134189</v>
      </c>
      <c r="J81" s="190">
        <f t="shared" si="9"/>
        <v>-3.7777649693344184E-2</v>
      </c>
      <c r="K81" s="189">
        <v>1.8237306843267109</v>
      </c>
      <c r="L81" s="190">
        <f t="shared" si="10"/>
        <v>-0.28438538578670802</v>
      </c>
      <c r="M81" s="189">
        <v>1.8080418617460754</v>
      </c>
      <c r="N81" s="190">
        <f t="shared" si="11"/>
        <v>-1.5688822580635531E-2</v>
      </c>
    </row>
    <row r="82" spans="1:14" x14ac:dyDescent="0.25">
      <c r="A82" s="1"/>
      <c r="B82" s="119" t="s">
        <v>87</v>
      </c>
      <c r="C82" s="189">
        <v>2.1820710973724884</v>
      </c>
      <c r="D82" s="190">
        <v>-0.12907096390884876</v>
      </c>
      <c r="E82" s="189">
        <v>2.2556131260794472</v>
      </c>
      <c r="F82" s="190">
        <f t="shared" si="9"/>
        <v>7.3542028706958806E-2</v>
      </c>
      <c r="G82" s="189">
        <v>2.2209543568464731</v>
      </c>
      <c r="H82" s="190">
        <f t="shared" si="9"/>
        <v>-3.4658769232974063E-2</v>
      </c>
      <c r="I82" s="189">
        <v>2.5425839047275351</v>
      </c>
      <c r="J82" s="190">
        <f t="shared" si="9"/>
        <v>0.32162954788106202</v>
      </c>
      <c r="K82" s="189">
        <v>2.1189308069700559</v>
      </c>
      <c r="L82" s="190">
        <f t="shared" si="10"/>
        <v>-0.42365309775747928</v>
      </c>
      <c r="M82" s="189">
        <v>2.3591368045931498</v>
      </c>
      <c r="N82" s="190">
        <f t="shared" si="11"/>
        <v>0.24020599762309391</v>
      </c>
    </row>
    <row r="83" spans="1:14" x14ac:dyDescent="0.25">
      <c r="A83" s="1"/>
      <c r="B83" s="119" t="s">
        <v>89</v>
      </c>
      <c r="C83" s="189">
        <v>1.9568077803203661</v>
      </c>
      <c r="D83" s="190">
        <v>-0.2366662614069508</v>
      </c>
      <c r="E83" s="189">
        <v>2.0073962010421922</v>
      </c>
      <c r="F83" s="190">
        <f t="shared" si="9"/>
        <v>5.0588420721826122E-2</v>
      </c>
      <c r="G83" s="189">
        <v>2.0783111625216888</v>
      </c>
      <c r="H83" s="190">
        <f t="shared" si="9"/>
        <v>7.0914961479496608E-2</v>
      </c>
      <c r="I83" s="189">
        <v>2.1240322081139671</v>
      </c>
      <c r="J83" s="190">
        <f t="shared" si="9"/>
        <v>4.5721045592278298E-2</v>
      </c>
      <c r="K83" s="189">
        <v>1.9859333239555492</v>
      </c>
      <c r="L83" s="190">
        <f t="shared" si="10"/>
        <v>-0.13809888415841787</v>
      </c>
      <c r="M83" s="189"/>
      <c r="N83" s="190"/>
    </row>
    <row r="84" spans="1:14" x14ac:dyDescent="0.25">
      <c r="A84" s="1"/>
      <c r="B84" s="119" t="s">
        <v>91</v>
      </c>
      <c r="C84" s="189">
        <v>1.9366410435592825</v>
      </c>
      <c r="D84" s="190">
        <v>-0.10816013155350723</v>
      </c>
      <c r="E84" s="189">
        <v>1.9506606691031769</v>
      </c>
      <c r="F84" s="190">
        <f t="shared" si="9"/>
        <v>1.4019625543894465E-2</v>
      </c>
      <c r="G84" s="189">
        <v>2.2074144087376601</v>
      </c>
      <c r="H84" s="190">
        <f t="shared" si="9"/>
        <v>0.25675373963448322</v>
      </c>
      <c r="I84" s="189">
        <v>2.4078617596623135</v>
      </c>
      <c r="J84" s="190">
        <f t="shared" si="9"/>
        <v>0.20044735092465338</v>
      </c>
      <c r="K84" s="189">
        <v>2.0581231395895347</v>
      </c>
      <c r="L84" s="190">
        <f t="shared" si="10"/>
        <v>-0.34973862007277878</v>
      </c>
      <c r="M84" s="189"/>
      <c r="N84" s="190"/>
    </row>
    <row r="85" spans="1:14" x14ac:dyDescent="0.25">
      <c r="A85" s="1"/>
      <c r="B85" s="119" t="s">
        <v>93</v>
      </c>
      <c r="C85" s="189">
        <v>1.8682170542635659</v>
      </c>
      <c r="D85" s="190">
        <v>-0.23711679070957303</v>
      </c>
      <c r="E85" s="189">
        <v>2.0302549713309745</v>
      </c>
      <c r="F85" s="190">
        <f t="shared" si="9"/>
        <v>0.16203791706740867</v>
      </c>
      <c r="G85" s="189">
        <v>2.1468809073724007</v>
      </c>
      <c r="H85" s="190">
        <f t="shared" si="9"/>
        <v>0.11662593604142613</v>
      </c>
      <c r="I85" s="189">
        <v>2.4931281569364501</v>
      </c>
      <c r="J85" s="190">
        <f t="shared" si="9"/>
        <v>0.3462472495640494</v>
      </c>
      <c r="K85" s="189">
        <v>1.8215313122372205</v>
      </c>
      <c r="L85" s="190">
        <f t="shared" si="10"/>
        <v>-0.67159684469922953</v>
      </c>
      <c r="M85" s="189"/>
      <c r="N85" s="190"/>
    </row>
    <row r="86" spans="1:14" x14ac:dyDescent="0.25">
      <c r="A86" s="1"/>
      <c r="B86" s="119" t="s">
        <v>95</v>
      </c>
      <c r="C86" s="189">
        <v>1.9035997559487492</v>
      </c>
      <c r="D86" s="190">
        <v>-0.33739571916437283</v>
      </c>
      <c r="E86" s="189">
        <v>2.3342264842758427</v>
      </c>
      <c r="F86" s="190">
        <f t="shared" si="9"/>
        <v>0.43062672832709348</v>
      </c>
      <c r="G86" s="189">
        <v>2.214271975379881</v>
      </c>
      <c r="H86" s="190">
        <f t="shared" si="9"/>
        <v>-0.11995450889596171</v>
      </c>
      <c r="I86" s="189">
        <v>2.7471658317954124</v>
      </c>
      <c r="J86" s="190">
        <f t="shared" si="9"/>
        <v>0.53289385641553144</v>
      </c>
      <c r="K86" s="189">
        <v>1.9440946591402519</v>
      </c>
      <c r="L86" s="190">
        <f t="shared" si="10"/>
        <v>-0.80307117265516048</v>
      </c>
      <c r="M86" s="189"/>
      <c r="N86" s="190"/>
    </row>
    <row r="87" spans="1:14" ht="15.75" x14ac:dyDescent="0.25">
      <c r="B87" s="122" t="s">
        <v>32</v>
      </c>
      <c r="C87" s="191">
        <v>2.044368740765063</v>
      </c>
      <c r="D87" s="192">
        <v>-0.10695395262010132</v>
      </c>
      <c r="E87" s="191">
        <v>2.0270737515086279</v>
      </c>
      <c r="F87" s="192">
        <f t="shared" si="9"/>
        <v>-1.7294989256435134E-2</v>
      </c>
      <c r="G87" s="191">
        <v>2.233020099749556</v>
      </c>
      <c r="H87" s="192">
        <f t="shared" si="9"/>
        <v>0.20594634824092806</v>
      </c>
      <c r="I87" s="191">
        <v>2.3433113659705582</v>
      </c>
      <c r="J87" s="192">
        <f t="shared" si="9"/>
        <v>0.11029126622100227</v>
      </c>
      <c r="K87" s="191">
        <v>2.1385131066597087</v>
      </c>
      <c r="L87" s="192">
        <f t="shared" si="10"/>
        <v>-0.2047982593108495</v>
      </c>
      <c r="M87" s="191">
        <v>1.920468236136889</v>
      </c>
      <c r="N87" s="192">
        <v>-0.31014352787595301</v>
      </c>
    </row>
    <row r="88" spans="1:14" ht="6" customHeight="1" x14ac:dyDescent="0.25"/>
    <row r="89" spans="1:14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59884-4150-4467-B980-5EA7FE83C4D8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0FF0-5F7A-4EEA-A53D-39208717D630}">
  <sheetPr>
    <tabColor rgb="FFAC75D5"/>
  </sheetPr>
  <dimension ref="A1:AC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81" t="s">
        <v>300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3" t="s">
        <v>154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6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0.52139999999999997</v>
      </c>
      <c r="D9" s="121">
        <v>-0.11114899420388691</v>
      </c>
      <c r="E9" s="198">
        <v>0.17649999999999999</v>
      </c>
      <c r="F9" s="121">
        <f t="shared" ref="F9:L21" si="0">IFERROR(E9/C9-1,"-")</f>
        <v>-0.66148830072880704</v>
      </c>
      <c r="G9" s="198">
        <v>0.51840000000000008</v>
      </c>
      <c r="H9" s="121">
        <f t="shared" si="0"/>
        <v>1.9371104815864029</v>
      </c>
      <c r="I9" s="198">
        <v>0.67859999999999998</v>
      </c>
      <c r="J9" s="121">
        <f t="shared" si="0"/>
        <v>0.30902777777777746</v>
      </c>
      <c r="K9" s="198">
        <v>0.73069999999999991</v>
      </c>
      <c r="L9" s="121">
        <f t="shared" si="0"/>
        <v>7.6775714706749154E-2</v>
      </c>
      <c r="M9" s="198">
        <v>0.68730000000000002</v>
      </c>
      <c r="N9" s="121">
        <f t="shared" ref="N9:N16" si="1">IFERROR(M9/K9-1,"-")</f>
        <v>-5.9395100588476635E-2</v>
      </c>
    </row>
    <row r="10" spans="1:16" x14ac:dyDescent="0.25">
      <c r="A10" s="1" t="s">
        <v>74</v>
      </c>
      <c r="B10" s="119" t="s">
        <v>75</v>
      </c>
      <c r="C10" s="198">
        <v>0.626</v>
      </c>
      <c r="D10" s="121">
        <v>2.1540469973890364E-2</v>
      </c>
      <c r="E10" s="198">
        <v>0.32640000000000002</v>
      </c>
      <c r="F10" s="121">
        <f t="shared" si="0"/>
        <v>-0.47859424920127791</v>
      </c>
      <c r="G10" s="198">
        <v>0.60040000000000004</v>
      </c>
      <c r="H10" s="121">
        <f t="shared" si="0"/>
        <v>0.83946078431372539</v>
      </c>
      <c r="I10" s="198">
        <v>0.6581999999999999</v>
      </c>
      <c r="J10" s="121">
        <f t="shared" si="0"/>
        <v>9.6269153897401427E-2</v>
      </c>
      <c r="K10" s="198">
        <v>0.69579999999999997</v>
      </c>
      <c r="L10" s="121">
        <f t="shared" si="0"/>
        <v>5.712549377089049E-2</v>
      </c>
      <c r="M10" s="198">
        <v>0.70169999999999999</v>
      </c>
      <c r="N10" s="121">
        <f t="shared" si="1"/>
        <v>8.4794481172751901E-3</v>
      </c>
    </row>
    <row r="11" spans="1:16" x14ac:dyDescent="0.25">
      <c r="A11" s="1" t="s">
        <v>76</v>
      </c>
      <c r="B11" s="119" t="s">
        <v>77</v>
      </c>
      <c r="C11" s="198">
        <v>0.22870000000000001</v>
      </c>
      <c r="D11" s="121">
        <v>-0.60453052049109457</v>
      </c>
      <c r="E11" s="198">
        <v>0.3256</v>
      </c>
      <c r="F11" s="121">
        <f t="shared" si="0"/>
        <v>0.4236991692173151</v>
      </c>
      <c r="G11" s="198">
        <v>0.59799999999999998</v>
      </c>
      <c r="H11" s="121">
        <f t="shared" si="0"/>
        <v>0.83660933660933656</v>
      </c>
      <c r="I11" s="198">
        <v>0.65930000000000011</v>
      </c>
      <c r="J11" s="121">
        <f t="shared" si="0"/>
        <v>0.10250836120401363</v>
      </c>
      <c r="K11" s="198">
        <v>0.68220000000000003</v>
      </c>
      <c r="L11" s="121">
        <f t="shared" si="0"/>
        <v>3.4733808584862524E-2</v>
      </c>
      <c r="M11" s="198">
        <v>0.68340000000000001</v>
      </c>
      <c r="N11" s="121">
        <f t="shared" si="1"/>
        <v>1.7590149516271136E-3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0.27410000000000001</v>
      </c>
      <c r="F12" s="121" t="str">
        <f t="shared" si="0"/>
        <v>-</v>
      </c>
      <c r="G12" s="198">
        <v>0.55030000000000001</v>
      </c>
      <c r="H12" s="121">
        <f t="shared" si="0"/>
        <v>1.0076614374315942</v>
      </c>
      <c r="I12" s="198">
        <v>0.49869999999999998</v>
      </c>
      <c r="J12" s="121">
        <f t="shared" si="0"/>
        <v>-9.3767036162093476E-2</v>
      </c>
      <c r="K12" s="198">
        <v>0.55449999999999999</v>
      </c>
      <c r="L12" s="121">
        <f t="shared" si="0"/>
        <v>0.11189091638259474</v>
      </c>
      <c r="M12" s="198">
        <v>0.58630000000000004</v>
      </c>
      <c r="N12" s="121">
        <f t="shared" si="1"/>
        <v>5.7348963029756561E-2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0.32590000000000002</v>
      </c>
      <c r="F13" s="121" t="str">
        <f t="shared" si="0"/>
        <v>-</v>
      </c>
      <c r="G13" s="198">
        <v>0.53539999999999999</v>
      </c>
      <c r="H13" s="121">
        <f t="shared" si="0"/>
        <v>0.64283522552930328</v>
      </c>
      <c r="I13" s="198">
        <v>0.48149999999999998</v>
      </c>
      <c r="J13" s="121">
        <f t="shared" si="0"/>
        <v>-0.10067239447142329</v>
      </c>
      <c r="K13" s="198">
        <v>0.44569999999999999</v>
      </c>
      <c r="L13" s="121">
        <f t="shared" si="0"/>
        <v>-7.4350986500519189E-2</v>
      </c>
      <c r="M13" s="198">
        <v>0.54890000000000005</v>
      </c>
      <c r="N13" s="121">
        <f t="shared" si="1"/>
        <v>0.23154588288086164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0.37560000000000004</v>
      </c>
      <c r="F14" s="121" t="str">
        <f t="shared" si="0"/>
        <v>-</v>
      </c>
      <c r="G14" s="198">
        <v>0.49780000000000002</v>
      </c>
      <c r="H14" s="121">
        <f t="shared" si="0"/>
        <v>0.32534611288604887</v>
      </c>
      <c r="I14" s="198">
        <v>0.47020000000000001</v>
      </c>
      <c r="J14" s="121">
        <f t="shared" si="0"/>
        <v>-5.5443953394937795E-2</v>
      </c>
      <c r="K14" s="198">
        <v>0.48170000000000002</v>
      </c>
      <c r="L14" s="121">
        <f t="shared" si="0"/>
        <v>2.4457677584006854E-2</v>
      </c>
      <c r="M14" s="198">
        <v>0.52880000000000005</v>
      </c>
      <c r="N14" s="121">
        <f t="shared" si="1"/>
        <v>9.7778700435956045E-2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0.42359999999999998</v>
      </c>
      <c r="F15" s="121" t="str">
        <f t="shared" si="0"/>
        <v>-</v>
      </c>
      <c r="G15" s="198">
        <v>0.52890000000000004</v>
      </c>
      <c r="H15" s="121">
        <f t="shared" si="0"/>
        <v>0.24858356940509929</v>
      </c>
      <c r="I15" s="198">
        <v>0.49259999999999998</v>
      </c>
      <c r="J15" s="121">
        <f t="shared" si="0"/>
        <v>-6.8633011911514608E-2</v>
      </c>
      <c r="K15" s="198">
        <v>0.52629999999999999</v>
      </c>
      <c r="L15" s="121">
        <f t="shared" si="0"/>
        <v>6.8412505075111651E-2</v>
      </c>
      <c r="M15" s="198">
        <v>0.60099999999999998</v>
      </c>
      <c r="N15" s="121">
        <f t="shared" si="1"/>
        <v>0.14193425802774073</v>
      </c>
    </row>
    <row r="16" spans="1:16" x14ac:dyDescent="0.25">
      <c r="A16" s="1" t="s">
        <v>86</v>
      </c>
      <c r="B16" s="119" t="s">
        <v>87</v>
      </c>
      <c r="C16" s="198">
        <v>0.48630000000000001</v>
      </c>
      <c r="D16" s="121">
        <v>-4.2150876501871215E-2</v>
      </c>
      <c r="E16" s="198">
        <v>0.51919999999999999</v>
      </c>
      <c r="F16" s="121">
        <f t="shared" si="0"/>
        <v>6.7653711700596197E-2</v>
      </c>
      <c r="G16" s="198">
        <v>0.51259999999999994</v>
      </c>
      <c r="H16" s="121">
        <f t="shared" si="0"/>
        <v>-1.2711864406779738E-2</v>
      </c>
      <c r="I16" s="198">
        <v>0.52780000000000005</v>
      </c>
      <c r="J16" s="121">
        <f t="shared" si="0"/>
        <v>2.9652750682793716E-2</v>
      </c>
      <c r="K16" s="198">
        <v>0.52239999999999998</v>
      </c>
      <c r="L16" s="121">
        <f t="shared" si="0"/>
        <v>-1.0231148162182735E-2</v>
      </c>
      <c r="M16" s="198">
        <v>0.62690000000000001</v>
      </c>
      <c r="N16" s="121">
        <f t="shared" si="1"/>
        <v>0.20003828483920372</v>
      </c>
    </row>
    <row r="17" spans="1:29" x14ac:dyDescent="0.25">
      <c r="A17" s="1" t="s">
        <v>88</v>
      </c>
      <c r="B17" s="119" t="s">
        <v>89</v>
      </c>
      <c r="C17" s="198">
        <v>0.29170000000000001</v>
      </c>
      <c r="D17" s="121">
        <v>-0.35018935174871912</v>
      </c>
      <c r="E17" s="198">
        <v>0.48560000000000003</v>
      </c>
      <c r="F17" s="121">
        <f t="shared" si="0"/>
        <v>0.66472403153925264</v>
      </c>
      <c r="G17" s="198">
        <v>0.498</v>
      </c>
      <c r="H17" s="121">
        <f t="shared" si="0"/>
        <v>2.5535420098846684E-2</v>
      </c>
      <c r="I17" s="198">
        <v>0.48670000000000002</v>
      </c>
      <c r="J17" s="121">
        <f t="shared" si="0"/>
        <v>-2.269076305220874E-2</v>
      </c>
      <c r="K17" s="198">
        <v>0.57379999999999998</v>
      </c>
      <c r="L17" s="121">
        <f t="shared" si="0"/>
        <v>0.17896034518183668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0.33689999999999998</v>
      </c>
      <c r="D18" s="121">
        <v>-0.29504080351537987</v>
      </c>
      <c r="E18" s="198">
        <v>0.5554</v>
      </c>
      <c r="F18" s="121">
        <f t="shared" si="0"/>
        <v>0.64856040368061763</v>
      </c>
      <c r="G18" s="198">
        <v>0.54949999999999999</v>
      </c>
      <c r="H18" s="121">
        <f t="shared" si="0"/>
        <v>-1.0622974432841215E-2</v>
      </c>
      <c r="I18" s="198">
        <v>0.57689999999999997</v>
      </c>
      <c r="J18" s="121">
        <f t="shared" si="0"/>
        <v>4.9863512283894407E-2</v>
      </c>
      <c r="K18" s="198">
        <v>0.52039999999999997</v>
      </c>
      <c r="L18" s="121">
        <f t="shared" si="0"/>
        <v>-9.793725082336624E-2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0.2979</v>
      </c>
      <c r="D19" s="121">
        <v>-0.49207161125319698</v>
      </c>
      <c r="E19" s="198">
        <v>0.65709999999999991</v>
      </c>
      <c r="F19" s="121">
        <f t="shared" si="0"/>
        <v>1.2057737495803957</v>
      </c>
      <c r="G19" s="198">
        <v>0.65969999999999995</v>
      </c>
      <c r="H19" s="121">
        <f t="shared" si="0"/>
        <v>3.956779789986431E-3</v>
      </c>
      <c r="I19" s="198">
        <v>0.67669999999999997</v>
      </c>
      <c r="J19" s="121">
        <f t="shared" si="0"/>
        <v>2.576928907078968E-2</v>
      </c>
      <c r="K19" s="198">
        <v>0.66159999999999997</v>
      </c>
      <c r="L19" s="121">
        <f t="shared" si="0"/>
        <v>-2.2314171715679065E-2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0.26369999999999999</v>
      </c>
      <c r="D20" s="121">
        <v>-0.54776196192762827</v>
      </c>
      <c r="E20" s="198">
        <v>0.60489999999999999</v>
      </c>
      <c r="F20" s="121">
        <f t="shared" si="0"/>
        <v>1.2938945771710277</v>
      </c>
      <c r="G20" s="198">
        <v>0.61580000000000001</v>
      </c>
      <c r="H20" s="121">
        <f t="shared" si="0"/>
        <v>1.8019507356587861E-2</v>
      </c>
      <c r="I20" s="198">
        <v>0.62139999999999995</v>
      </c>
      <c r="J20" s="121">
        <f t="shared" si="0"/>
        <v>9.0938616433906549E-3</v>
      </c>
      <c r="K20" s="198">
        <v>0.66480000000000006</v>
      </c>
      <c r="L20" s="121">
        <f t="shared" si="0"/>
        <v>6.984229159961397E-2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0.43917828766012645</v>
      </c>
      <c r="D21" s="124">
        <v>-0.14384411362923355</v>
      </c>
      <c r="E21" s="200">
        <v>0.43287194104141685</v>
      </c>
      <c r="F21" s="124">
        <v>-1.435942257598577E-2</v>
      </c>
      <c r="G21" s="200">
        <v>0.55540181632567553</v>
      </c>
      <c r="H21" s="124">
        <v>0.28306264201249109</v>
      </c>
      <c r="I21" s="200">
        <v>0.56942335787332776</v>
      </c>
      <c r="J21" s="124">
        <v>2.5245761060727734E-2</v>
      </c>
      <c r="K21" s="200">
        <v>0.58812285219043858</v>
      </c>
      <c r="L21" s="124">
        <f t="shared" si="0"/>
        <v>3.283935240547442E-2</v>
      </c>
      <c r="M21" s="200"/>
      <c r="N21" s="124"/>
      <c r="O21" s="315"/>
    </row>
    <row r="22" spans="1:29" ht="6" customHeight="1" x14ac:dyDescent="0.25">
      <c r="O22" s="315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5"/>
    </row>
    <row r="24" spans="1:29" x14ac:dyDescent="0.25">
      <c r="C24" s="201"/>
      <c r="K24" s="201"/>
      <c r="M24" s="201"/>
      <c r="N24" s="121"/>
      <c r="O24" s="315"/>
    </row>
    <row r="26" spans="1:29" ht="21.75" customHeight="1" thickBot="1" x14ac:dyDescent="0.3">
      <c r="B26" s="281" t="s">
        <v>301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3" t="s">
        <v>62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0.52139999999999997</v>
      </c>
      <c r="D31" s="121"/>
      <c r="E31" s="198">
        <v>0.17649999999999999</v>
      </c>
      <c r="F31" s="121">
        <f t="shared" ref="F31:J42" si="2">IFERROR(E31/C31-1,"-")</f>
        <v>-0.66148830072880704</v>
      </c>
      <c r="G31" s="198">
        <v>0.51840000000000008</v>
      </c>
      <c r="H31" s="121">
        <f t="shared" si="2"/>
        <v>1.9371104815864029</v>
      </c>
      <c r="I31" s="198">
        <v>0.67859999999999998</v>
      </c>
      <c r="J31" s="121">
        <f t="shared" si="2"/>
        <v>0.30902777777777746</v>
      </c>
      <c r="K31" s="198">
        <v>0.73069999999999991</v>
      </c>
      <c r="L31" s="121">
        <f t="shared" ref="L31:L43" si="3">IFERROR(K31/I31-1,"-")</f>
        <v>7.6775714706749154E-2</v>
      </c>
      <c r="M31" s="198">
        <v>0.68730000000000002</v>
      </c>
      <c r="N31" s="121">
        <f t="shared" ref="N31:N38" si="4">IFERROR(M31/K31-1,"-")</f>
        <v>-5.9395100588476635E-2</v>
      </c>
    </row>
    <row r="32" spans="1:29" x14ac:dyDescent="0.25">
      <c r="B32" s="119" t="s">
        <v>75</v>
      </c>
      <c r="C32" s="198">
        <v>0.626</v>
      </c>
      <c r="D32" s="121"/>
      <c r="E32" s="198">
        <v>0.32640000000000002</v>
      </c>
      <c r="F32" s="121">
        <f t="shared" si="2"/>
        <v>-0.47859424920127791</v>
      </c>
      <c r="G32" s="198">
        <v>0.60040000000000004</v>
      </c>
      <c r="H32" s="121">
        <f t="shared" si="2"/>
        <v>0.83946078431372539</v>
      </c>
      <c r="I32" s="198">
        <v>0.6581999999999999</v>
      </c>
      <c r="J32" s="121">
        <f t="shared" si="2"/>
        <v>9.6269153897401427E-2</v>
      </c>
      <c r="K32" s="198">
        <v>0.7206999999999999</v>
      </c>
      <c r="L32" s="121">
        <f t="shared" si="3"/>
        <v>9.4955940443634201E-2</v>
      </c>
      <c r="M32" s="198">
        <v>0.70169999999999999</v>
      </c>
      <c r="N32" s="121">
        <f t="shared" si="4"/>
        <v>-2.6363257943665785E-2</v>
      </c>
    </row>
    <row r="33" spans="2:16" x14ac:dyDescent="0.25">
      <c r="B33" s="119" t="s">
        <v>77</v>
      </c>
      <c r="C33" s="198">
        <v>0.22870000000000001</v>
      </c>
      <c r="D33" s="121"/>
      <c r="E33" s="198">
        <v>0.3256</v>
      </c>
      <c r="F33" s="121">
        <f t="shared" si="2"/>
        <v>0.4236991692173151</v>
      </c>
      <c r="G33" s="198">
        <v>0.59799999999999998</v>
      </c>
      <c r="H33" s="121">
        <f t="shared" si="2"/>
        <v>0.83660933660933656</v>
      </c>
      <c r="I33" s="198">
        <v>0.65930000000000011</v>
      </c>
      <c r="J33" s="121">
        <f t="shared" si="2"/>
        <v>0.10250836120401363</v>
      </c>
      <c r="K33" s="198">
        <v>0.68220000000000003</v>
      </c>
      <c r="L33" s="121">
        <f t="shared" si="3"/>
        <v>3.4733808584862524E-2</v>
      </c>
      <c r="M33" s="198">
        <v>0.68340000000000001</v>
      </c>
      <c r="N33" s="121">
        <f t="shared" si="4"/>
        <v>1.7590149516271136E-3</v>
      </c>
    </row>
    <row r="34" spans="2:16" x14ac:dyDescent="0.25">
      <c r="B34" s="119" t="s">
        <v>79</v>
      </c>
      <c r="C34" s="198">
        <v>0</v>
      </c>
      <c r="D34" s="121"/>
      <c r="E34" s="198">
        <v>0.27410000000000001</v>
      </c>
      <c r="F34" s="121" t="str">
        <f t="shared" si="2"/>
        <v>-</v>
      </c>
      <c r="G34" s="198">
        <v>0.55030000000000001</v>
      </c>
      <c r="H34" s="121">
        <f t="shared" si="2"/>
        <v>1.0076614374315942</v>
      </c>
      <c r="I34" s="198">
        <v>0.49869999999999998</v>
      </c>
      <c r="J34" s="121">
        <f t="shared" si="2"/>
        <v>-9.3767036162093476E-2</v>
      </c>
      <c r="K34" s="198">
        <v>0.55449999999999999</v>
      </c>
      <c r="L34" s="121">
        <f t="shared" si="3"/>
        <v>0.11189091638259474</v>
      </c>
      <c r="M34" s="198">
        <v>0.58630000000000004</v>
      </c>
      <c r="N34" s="121">
        <f t="shared" si="4"/>
        <v>5.7348963029756561E-2</v>
      </c>
    </row>
    <row r="35" spans="2:16" x14ac:dyDescent="0.25">
      <c r="B35" s="119" t="s">
        <v>81</v>
      </c>
      <c r="C35" s="198">
        <v>0</v>
      </c>
      <c r="D35" s="121"/>
      <c r="E35" s="198">
        <v>0.32590000000000002</v>
      </c>
      <c r="F35" s="121" t="str">
        <f t="shared" si="2"/>
        <v>-</v>
      </c>
      <c r="G35" s="198">
        <v>0.53539999999999999</v>
      </c>
      <c r="H35" s="121">
        <f t="shared" si="2"/>
        <v>0.64283522552930328</v>
      </c>
      <c r="I35" s="198">
        <v>0.48149999999999998</v>
      </c>
      <c r="J35" s="121">
        <f t="shared" si="2"/>
        <v>-0.10067239447142329</v>
      </c>
      <c r="K35" s="198">
        <v>0.44569999999999999</v>
      </c>
      <c r="L35" s="121">
        <f t="shared" si="3"/>
        <v>-7.4350986500519189E-2</v>
      </c>
      <c r="M35" s="198">
        <v>0.54890000000000005</v>
      </c>
      <c r="N35" s="121">
        <f t="shared" si="4"/>
        <v>0.23154588288086164</v>
      </c>
    </row>
    <row r="36" spans="2:16" x14ac:dyDescent="0.25">
      <c r="B36" s="119" t="s">
        <v>83</v>
      </c>
      <c r="C36" s="198">
        <v>0</v>
      </c>
      <c r="D36" s="121"/>
      <c r="E36" s="198">
        <v>0.37560000000000004</v>
      </c>
      <c r="F36" s="121" t="str">
        <f t="shared" si="2"/>
        <v>-</v>
      </c>
      <c r="G36" s="198">
        <v>0.49780000000000002</v>
      </c>
      <c r="H36" s="121">
        <f t="shared" si="2"/>
        <v>0.32534611288604887</v>
      </c>
      <c r="I36" s="198">
        <v>0.47020000000000001</v>
      </c>
      <c r="J36" s="121">
        <f t="shared" si="2"/>
        <v>-5.5443953394937795E-2</v>
      </c>
      <c r="K36" s="198">
        <v>0.48170000000000002</v>
      </c>
      <c r="L36" s="121">
        <f t="shared" si="3"/>
        <v>2.4457677584006854E-2</v>
      </c>
      <c r="M36" s="198">
        <v>0.52880000000000005</v>
      </c>
      <c r="N36" s="121">
        <f t="shared" si="4"/>
        <v>9.7778700435956045E-2</v>
      </c>
    </row>
    <row r="37" spans="2:16" x14ac:dyDescent="0.25">
      <c r="B37" s="119" t="s">
        <v>85</v>
      </c>
      <c r="C37" s="198">
        <v>0</v>
      </c>
      <c r="D37" s="121"/>
      <c r="E37" s="198">
        <v>0.42359999999999998</v>
      </c>
      <c r="F37" s="121" t="str">
        <f t="shared" si="2"/>
        <v>-</v>
      </c>
      <c r="G37" s="198">
        <v>0.52890000000000004</v>
      </c>
      <c r="H37" s="121">
        <f t="shared" si="2"/>
        <v>0.24858356940509929</v>
      </c>
      <c r="I37" s="198">
        <v>0.49259999999999998</v>
      </c>
      <c r="J37" s="121">
        <f t="shared" si="2"/>
        <v>-6.8633011911514608E-2</v>
      </c>
      <c r="K37" s="198">
        <v>0.52629999999999999</v>
      </c>
      <c r="L37" s="121">
        <f t="shared" si="3"/>
        <v>6.8412505075111651E-2</v>
      </c>
      <c r="M37" s="198">
        <v>0.60099999999999998</v>
      </c>
      <c r="N37" s="121">
        <f t="shared" si="4"/>
        <v>0.14193425802774073</v>
      </c>
    </row>
    <row r="38" spans="2:16" x14ac:dyDescent="0.25">
      <c r="B38" s="119" t="s">
        <v>87</v>
      </c>
      <c r="C38" s="198">
        <v>0.48630000000000001</v>
      </c>
      <c r="D38" s="121"/>
      <c r="E38" s="198">
        <v>0.51919999999999999</v>
      </c>
      <c r="F38" s="121">
        <f t="shared" si="2"/>
        <v>6.7653711700596197E-2</v>
      </c>
      <c r="G38" s="198">
        <v>0.51259999999999994</v>
      </c>
      <c r="H38" s="121">
        <f t="shared" si="2"/>
        <v>-1.2711864406779738E-2</v>
      </c>
      <c r="I38" s="198">
        <v>0.52780000000000005</v>
      </c>
      <c r="J38" s="121">
        <f t="shared" si="2"/>
        <v>2.9652750682793716E-2</v>
      </c>
      <c r="K38" s="198">
        <v>0.52239999999999998</v>
      </c>
      <c r="L38" s="121">
        <f t="shared" si="3"/>
        <v>-1.0231148162182735E-2</v>
      </c>
      <c r="M38" s="198">
        <v>0.62690000000000001</v>
      </c>
      <c r="N38" s="121">
        <f t="shared" si="4"/>
        <v>0.20003828483920372</v>
      </c>
    </row>
    <row r="39" spans="2:16" x14ac:dyDescent="0.25">
      <c r="B39" s="119" t="s">
        <v>89</v>
      </c>
      <c r="C39" s="198">
        <v>0.29170000000000001</v>
      </c>
      <c r="D39" s="121"/>
      <c r="E39" s="198">
        <v>0.48560000000000003</v>
      </c>
      <c r="F39" s="121">
        <f t="shared" si="2"/>
        <v>0.66472403153925264</v>
      </c>
      <c r="G39" s="198">
        <v>0.498</v>
      </c>
      <c r="H39" s="121">
        <f t="shared" si="2"/>
        <v>2.5535420098846684E-2</v>
      </c>
      <c r="I39" s="198">
        <v>0.48670000000000002</v>
      </c>
      <c r="J39" s="121">
        <f t="shared" si="2"/>
        <v>-2.269076305220874E-2</v>
      </c>
      <c r="K39" s="198">
        <v>0.57379999999999998</v>
      </c>
      <c r="L39" s="121">
        <f t="shared" si="3"/>
        <v>0.17896034518183668</v>
      </c>
      <c r="M39" s="198"/>
      <c r="N39" s="121"/>
    </row>
    <row r="40" spans="2:16" x14ac:dyDescent="0.25">
      <c r="B40" s="119" t="s">
        <v>91</v>
      </c>
      <c r="C40" s="198">
        <v>0.33689999999999998</v>
      </c>
      <c r="D40" s="121"/>
      <c r="E40" s="198">
        <v>0.5554</v>
      </c>
      <c r="F40" s="121">
        <f t="shared" si="2"/>
        <v>0.64856040368061763</v>
      </c>
      <c r="G40" s="198">
        <v>0.54949999999999999</v>
      </c>
      <c r="H40" s="121">
        <f t="shared" si="2"/>
        <v>-1.0622974432841215E-2</v>
      </c>
      <c r="I40" s="198">
        <v>0.57689999999999997</v>
      </c>
      <c r="J40" s="121">
        <f t="shared" si="2"/>
        <v>4.9863512283894407E-2</v>
      </c>
      <c r="K40" s="198">
        <v>0.52039999999999997</v>
      </c>
      <c r="L40" s="121">
        <f t="shared" si="3"/>
        <v>-9.793725082336624E-2</v>
      </c>
      <c r="M40" s="198"/>
      <c r="N40" s="121"/>
    </row>
    <row r="41" spans="2:16" x14ac:dyDescent="0.25">
      <c r="B41" s="119" t="s">
        <v>93</v>
      </c>
      <c r="C41" s="198">
        <v>0.2979</v>
      </c>
      <c r="D41" s="121"/>
      <c r="E41" s="198">
        <v>0.65709999999999991</v>
      </c>
      <c r="F41" s="121">
        <f t="shared" si="2"/>
        <v>1.2057737495803957</v>
      </c>
      <c r="G41" s="198">
        <v>0.65969999999999995</v>
      </c>
      <c r="H41" s="121">
        <f t="shared" si="2"/>
        <v>3.956779789986431E-3</v>
      </c>
      <c r="I41" s="198">
        <v>0.67669999999999997</v>
      </c>
      <c r="J41" s="121">
        <f t="shared" si="2"/>
        <v>2.576928907078968E-2</v>
      </c>
      <c r="K41" s="198">
        <v>0.66159999999999997</v>
      </c>
      <c r="L41" s="121">
        <f t="shared" si="3"/>
        <v>-2.2314171715679065E-2</v>
      </c>
      <c r="M41" s="198"/>
      <c r="N41" s="121"/>
    </row>
    <row r="42" spans="2:16" x14ac:dyDescent="0.25">
      <c r="B42" s="119" t="s">
        <v>95</v>
      </c>
      <c r="C42" s="198">
        <v>0.26369999999999999</v>
      </c>
      <c r="D42" s="121"/>
      <c r="E42" s="198">
        <v>0.60489999999999999</v>
      </c>
      <c r="F42" s="121">
        <f t="shared" si="2"/>
        <v>1.2938945771710277</v>
      </c>
      <c r="G42" s="198">
        <v>0.61580000000000001</v>
      </c>
      <c r="H42" s="121">
        <f t="shared" si="2"/>
        <v>1.8019507356587861E-2</v>
      </c>
      <c r="I42" s="198">
        <v>0.62139999999999995</v>
      </c>
      <c r="J42" s="121">
        <f t="shared" si="2"/>
        <v>9.0938616433906549E-3</v>
      </c>
      <c r="K42" s="198">
        <v>0.66480000000000006</v>
      </c>
      <c r="L42" s="121">
        <f t="shared" si="3"/>
        <v>6.984229159961397E-2</v>
      </c>
      <c r="M42" s="198"/>
      <c r="N42" s="121"/>
    </row>
    <row r="43" spans="2:16" ht="15.75" x14ac:dyDescent="0.25">
      <c r="B43" s="122" t="s">
        <v>32</v>
      </c>
      <c r="C43" s="200">
        <v>0.38850000000000001</v>
      </c>
      <c r="D43" s="124">
        <v>-0.24263887537070183</v>
      </c>
      <c r="E43" s="200">
        <v>0.43290000000000001</v>
      </c>
      <c r="F43" s="124">
        <v>0.11428571428571432</v>
      </c>
      <c r="G43" s="200">
        <v>0.5554</v>
      </c>
      <c r="H43" s="124">
        <v>0.28297528297528296</v>
      </c>
      <c r="I43" s="200">
        <v>0.56942335787332776</v>
      </c>
      <c r="J43" s="124">
        <v>2.5249113923888622E-2</v>
      </c>
      <c r="K43" s="200">
        <v>0.58812285219043858</v>
      </c>
      <c r="L43" s="124">
        <f t="shared" si="3"/>
        <v>3.283935240547442E-2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1" t="s">
        <v>302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0.52039999999999997</v>
      </c>
      <c r="D53" s="121"/>
      <c r="E53" s="198" t="s">
        <v>229</v>
      </c>
      <c r="F53" s="121" t="str">
        <f t="shared" ref="F53:J64" si="5">IFERROR(E53/C53-1,"-")</f>
        <v>-</v>
      </c>
      <c r="G53" s="198" t="s">
        <v>229</v>
      </c>
      <c r="H53" s="121" t="str">
        <f t="shared" si="5"/>
        <v>-</v>
      </c>
      <c r="I53" s="198">
        <v>0.6845</v>
      </c>
      <c r="J53" s="121" t="str">
        <f t="shared" si="5"/>
        <v>-</v>
      </c>
      <c r="K53" s="198">
        <v>0.70760000000000001</v>
      </c>
      <c r="L53" s="121">
        <f t="shared" ref="L53:L64" si="6">IFERROR(K53/I53-1,"-")</f>
        <v>3.3747260774287913E-2</v>
      </c>
      <c r="M53" s="198">
        <v>0.69359999999999999</v>
      </c>
      <c r="N53" s="121">
        <f t="shared" ref="N53:N60" si="7">IFERROR(M53/K53-1,"-")</f>
        <v>-1.9785189372526824E-2</v>
      </c>
    </row>
    <row r="54" spans="2:16" x14ac:dyDescent="0.25">
      <c r="B54" s="119" t="s">
        <v>75</v>
      </c>
      <c r="C54" s="198">
        <v>0.61580000000000001</v>
      </c>
      <c r="D54" s="121"/>
      <c r="E54" s="198" t="s">
        <v>229</v>
      </c>
      <c r="F54" s="121" t="str">
        <f t="shared" si="5"/>
        <v>-</v>
      </c>
      <c r="G54" s="198" t="s">
        <v>229</v>
      </c>
      <c r="H54" s="121" t="str">
        <f t="shared" si="5"/>
        <v>-</v>
      </c>
      <c r="I54" s="198">
        <v>0.70169999999999999</v>
      </c>
      <c r="J54" s="121" t="str">
        <f t="shared" si="5"/>
        <v>-</v>
      </c>
      <c r="K54" s="198">
        <v>0.71660000000000001</v>
      </c>
      <c r="L54" s="121">
        <f t="shared" si="6"/>
        <v>2.1234145646287672E-2</v>
      </c>
      <c r="M54" s="198">
        <v>0.70040000000000002</v>
      </c>
      <c r="N54" s="121">
        <f t="shared" si="7"/>
        <v>-2.260675411666202E-2</v>
      </c>
    </row>
    <row r="55" spans="2:16" x14ac:dyDescent="0.25">
      <c r="B55" s="119" t="s">
        <v>77</v>
      </c>
      <c r="C55" s="198">
        <v>0.2402</v>
      </c>
      <c r="D55" s="121"/>
      <c r="E55" s="198" t="s">
        <v>229</v>
      </c>
      <c r="F55" s="121" t="str">
        <f t="shared" si="5"/>
        <v>-</v>
      </c>
      <c r="G55" s="198" t="s">
        <v>229</v>
      </c>
      <c r="H55" s="121" t="str">
        <f t="shared" si="5"/>
        <v>-</v>
      </c>
      <c r="I55" s="198">
        <v>0.66610000000000003</v>
      </c>
      <c r="J55" s="121" t="str">
        <f t="shared" si="5"/>
        <v>-</v>
      </c>
      <c r="K55" s="198">
        <v>0.6431</v>
      </c>
      <c r="L55" s="121">
        <f t="shared" si="6"/>
        <v>-3.4529349947455379E-2</v>
      </c>
      <c r="M55" s="198">
        <v>0.6744</v>
      </c>
      <c r="N55" s="121">
        <f t="shared" si="7"/>
        <v>4.8670502254703818E-2</v>
      </c>
    </row>
    <row r="56" spans="2:16" x14ac:dyDescent="0.25">
      <c r="B56" s="119" t="s">
        <v>79</v>
      </c>
      <c r="C56" s="198">
        <v>0</v>
      </c>
      <c r="D56" s="121"/>
      <c r="E56" s="198" t="s">
        <v>229</v>
      </c>
      <c r="F56" s="121" t="str">
        <f t="shared" si="5"/>
        <v>-</v>
      </c>
      <c r="G56" s="198" t="s">
        <v>229</v>
      </c>
      <c r="H56" s="121" t="str">
        <f t="shared" si="5"/>
        <v>-</v>
      </c>
      <c r="I56" s="198">
        <v>0.54310000000000003</v>
      </c>
      <c r="J56" s="121" t="str">
        <f t="shared" si="5"/>
        <v>-</v>
      </c>
      <c r="K56" s="198">
        <v>0.56380000000000008</v>
      </c>
      <c r="L56" s="121">
        <f t="shared" si="6"/>
        <v>3.8114527711287094E-2</v>
      </c>
      <c r="M56" s="198">
        <v>0.59130000000000005</v>
      </c>
      <c r="N56" s="121">
        <f t="shared" si="7"/>
        <v>4.8776161759489067E-2</v>
      </c>
    </row>
    <row r="57" spans="2:16" x14ac:dyDescent="0.25">
      <c r="B57" s="119" t="s">
        <v>81</v>
      </c>
      <c r="C57" s="198">
        <v>0</v>
      </c>
      <c r="D57" s="121"/>
      <c r="E57" s="198" t="s">
        <v>229</v>
      </c>
      <c r="F57" s="121" t="str">
        <f t="shared" si="5"/>
        <v>-</v>
      </c>
      <c r="G57" s="198" t="s">
        <v>229</v>
      </c>
      <c r="H57" s="121" t="str">
        <f t="shared" si="5"/>
        <v>-</v>
      </c>
      <c r="I57" s="198">
        <v>0.47859999999999997</v>
      </c>
      <c r="J57" s="121" t="str">
        <f t="shared" si="5"/>
        <v>-</v>
      </c>
      <c r="K57" s="198">
        <v>0.43509999999999999</v>
      </c>
      <c r="L57" s="121">
        <f t="shared" si="6"/>
        <v>-9.0890096113664831E-2</v>
      </c>
      <c r="M57" s="198">
        <v>0.55490000000000006</v>
      </c>
      <c r="N57" s="121">
        <f t="shared" si="7"/>
        <v>0.27533900252815457</v>
      </c>
    </row>
    <row r="58" spans="2:16" x14ac:dyDescent="0.25">
      <c r="B58" s="119" t="s">
        <v>83</v>
      </c>
      <c r="C58" s="198">
        <v>0</v>
      </c>
      <c r="D58" s="121"/>
      <c r="E58" s="198" t="s">
        <v>229</v>
      </c>
      <c r="F58" s="121" t="str">
        <f t="shared" si="5"/>
        <v>-</v>
      </c>
      <c r="G58" s="198" t="s">
        <v>229</v>
      </c>
      <c r="H58" s="121" t="str">
        <f t="shared" si="5"/>
        <v>-</v>
      </c>
      <c r="I58" s="198">
        <v>0.44630000000000003</v>
      </c>
      <c r="J58" s="121" t="str">
        <f t="shared" si="5"/>
        <v>-</v>
      </c>
      <c r="K58" s="198">
        <v>0.48159999999999997</v>
      </c>
      <c r="L58" s="121">
        <f t="shared" si="6"/>
        <v>7.9094779296437157E-2</v>
      </c>
      <c r="M58" s="198">
        <v>0.53539999999999999</v>
      </c>
      <c r="N58" s="121">
        <f t="shared" si="7"/>
        <v>0.11171096345514964</v>
      </c>
    </row>
    <row r="59" spans="2:16" x14ac:dyDescent="0.25">
      <c r="B59" s="119" t="s">
        <v>85</v>
      </c>
      <c r="C59" s="198">
        <v>0</v>
      </c>
      <c r="D59" s="121"/>
      <c r="E59" s="198" t="s">
        <v>229</v>
      </c>
      <c r="F59" s="121" t="str">
        <f t="shared" si="5"/>
        <v>-</v>
      </c>
      <c r="G59" s="198" t="s">
        <v>229</v>
      </c>
      <c r="H59" s="121" t="str">
        <f t="shared" si="5"/>
        <v>-</v>
      </c>
      <c r="I59" s="198">
        <v>0.50290000000000001</v>
      </c>
      <c r="J59" s="121" t="str">
        <f t="shared" si="5"/>
        <v>-</v>
      </c>
      <c r="K59" s="198">
        <v>0.55110000000000003</v>
      </c>
      <c r="L59" s="121">
        <f t="shared" si="6"/>
        <v>9.5844104195665247E-2</v>
      </c>
      <c r="M59" s="198">
        <v>0.6411</v>
      </c>
      <c r="N59" s="121">
        <f t="shared" si="7"/>
        <v>0.16330974414806754</v>
      </c>
    </row>
    <row r="60" spans="2:16" x14ac:dyDescent="0.25">
      <c r="B60" s="119" t="s">
        <v>87</v>
      </c>
      <c r="C60" s="198">
        <v>0.53979999999999995</v>
      </c>
      <c r="D60" s="121"/>
      <c r="E60" s="198" t="s">
        <v>229</v>
      </c>
      <c r="F60" s="121" t="str">
        <f t="shared" si="5"/>
        <v>-</v>
      </c>
      <c r="G60" s="198" t="s">
        <v>229</v>
      </c>
      <c r="H60" s="121" t="str">
        <f t="shared" si="5"/>
        <v>-</v>
      </c>
      <c r="I60" s="198">
        <v>0.56430000000000002</v>
      </c>
      <c r="J60" s="121" t="str">
        <f t="shared" si="5"/>
        <v>-</v>
      </c>
      <c r="K60" s="198">
        <v>0.62619999999999998</v>
      </c>
      <c r="L60" s="121">
        <f t="shared" si="6"/>
        <v>0.10969342548289918</v>
      </c>
      <c r="M60" s="198">
        <v>0.70140000000000002</v>
      </c>
      <c r="N60" s="121">
        <f t="shared" si="7"/>
        <v>0.12008942829766855</v>
      </c>
    </row>
    <row r="61" spans="2:16" x14ac:dyDescent="0.25">
      <c r="B61" s="119" t="s">
        <v>89</v>
      </c>
      <c r="C61" s="198">
        <v>0.27250000000000002</v>
      </c>
      <c r="D61" s="121"/>
      <c r="E61" s="198" t="s">
        <v>229</v>
      </c>
      <c r="F61" s="121" t="str">
        <f t="shared" si="5"/>
        <v>-</v>
      </c>
      <c r="G61" s="198" t="s">
        <v>229</v>
      </c>
      <c r="H61" s="121" t="str">
        <f t="shared" si="5"/>
        <v>-</v>
      </c>
      <c r="I61" s="198">
        <v>0.52639999999999998</v>
      </c>
      <c r="J61" s="121" t="str">
        <f t="shared" si="5"/>
        <v>-</v>
      </c>
      <c r="K61" s="198">
        <v>0.57579999999999998</v>
      </c>
      <c r="L61" s="121">
        <f t="shared" si="6"/>
        <v>9.3844984802431641E-2</v>
      </c>
      <c r="M61" s="198"/>
      <c r="N61" s="121"/>
    </row>
    <row r="62" spans="2:16" x14ac:dyDescent="0.25">
      <c r="B62" s="119" t="s">
        <v>91</v>
      </c>
      <c r="C62" s="198">
        <v>0.30959999999999999</v>
      </c>
      <c r="D62" s="121"/>
      <c r="E62" s="198" t="s">
        <v>229</v>
      </c>
      <c r="F62" s="121" t="str">
        <f t="shared" si="5"/>
        <v>-</v>
      </c>
      <c r="G62" s="198" t="s">
        <v>229</v>
      </c>
      <c r="H62" s="121" t="str">
        <f t="shared" si="5"/>
        <v>-</v>
      </c>
      <c r="I62" s="198">
        <v>0.59870000000000001</v>
      </c>
      <c r="J62" s="121" t="str">
        <f t="shared" si="5"/>
        <v>-</v>
      </c>
      <c r="K62" s="198">
        <v>0.52369999999999994</v>
      </c>
      <c r="L62" s="121">
        <f t="shared" si="6"/>
        <v>-0.12527142141306169</v>
      </c>
      <c r="M62" s="198"/>
      <c r="N62" s="121"/>
    </row>
    <row r="63" spans="2:16" x14ac:dyDescent="0.25">
      <c r="B63" s="119" t="s">
        <v>93</v>
      </c>
      <c r="C63" s="198">
        <v>0.28670000000000001</v>
      </c>
      <c r="D63" s="121"/>
      <c r="E63" s="198" t="s">
        <v>229</v>
      </c>
      <c r="F63" s="121" t="str">
        <f t="shared" si="5"/>
        <v>-</v>
      </c>
      <c r="G63" s="198" t="s">
        <v>229</v>
      </c>
      <c r="H63" s="121" t="str">
        <f t="shared" si="5"/>
        <v>-</v>
      </c>
      <c r="I63" s="198">
        <v>0.69230000000000003</v>
      </c>
      <c r="J63" s="121" t="str">
        <f t="shared" si="5"/>
        <v>-</v>
      </c>
      <c r="K63" s="198">
        <v>0.66239999999999999</v>
      </c>
      <c r="L63" s="121">
        <f t="shared" si="6"/>
        <v>-4.318936877076418E-2</v>
      </c>
      <c r="M63" s="198"/>
      <c r="N63" s="121"/>
    </row>
    <row r="64" spans="2:16" x14ac:dyDescent="0.25">
      <c r="B64" s="119" t="s">
        <v>95</v>
      </c>
      <c r="C64" s="198">
        <v>0.2515</v>
      </c>
      <c r="D64" s="121"/>
      <c r="E64" s="198" t="s">
        <v>229</v>
      </c>
      <c r="F64" s="121" t="str">
        <f t="shared" si="5"/>
        <v>-</v>
      </c>
      <c r="G64" s="198" t="s">
        <v>229</v>
      </c>
      <c r="H64" s="121" t="str">
        <f t="shared" si="5"/>
        <v>-</v>
      </c>
      <c r="I64" s="198">
        <v>0.62219999999999998</v>
      </c>
      <c r="J64" s="121" t="str">
        <f t="shared" si="5"/>
        <v>-</v>
      </c>
      <c r="K64" s="198">
        <v>0.65159999999999996</v>
      </c>
      <c r="L64" s="121">
        <f t="shared" si="6"/>
        <v>4.7251687560269984E-2</v>
      </c>
      <c r="M64" s="198"/>
      <c r="N64" s="121"/>
    </row>
    <row r="65" spans="2:16" ht="15.75" x14ac:dyDescent="0.25">
      <c r="B65" s="122" t="s">
        <v>32</v>
      </c>
      <c r="C65" s="200">
        <v>0.53115642802858176</v>
      </c>
      <c r="D65" s="124"/>
      <c r="E65" s="200">
        <v>0.3785</v>
      </c>
      <c r="F65" s="124">
        <v>-0.28740389831141655</v>
      </c>
      <c r="G65" s="200">
        <v>0.42406401375024599</v>
      </c>
      <c r="H65" s="124">
        <v>0.12038048546960622</v>
      </c>
      <c r="I65" s="200">
        <v>0.55261090702655957</v>
      </c>
      <c r="J65" s="124">
        <v>0.30313086965219771</v>
      </c>
      <c r="K65" s="200">
        <v>0.58497896924763915</v>
      </c>
      <c r="L65" s="124">
        <v>5.8572970257215529E-2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1" t="s">
        <v>303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0.52249999999999996</v>
      </c>
      <c r="D75" s="121"/>
      <c r="E75" s="198" t="s">
        <v>229</v>
      </c>
      <c r="F75" s="121" t="str">
        <f t="shared" ref="F75:J86" si="8">IFERROR(E75/C75-1,"-")</f>
        <v>-</v>
      </c>
      <c r="G75" s="198" t="s">
        <v>229</v>
      </c>
      <c r="H75" s="121" t="str">
        <f t="shared" si="8"/>
        <v>-</v>
      </c>
      <c r="I75" s="198">
        <v>0.67010000000000003</v>
      </c>
      <c r="J75" s="121" t="str">
        <f t="shared" si="8"/>
        <v>-</v>
      </c>
      <c r="K75" s="198">
        <v>0.7659999999999999</v>
      </c>
      <c r="L75" s="121">
        <f t="shared" ref="L75:L86" si="9">IFERROR(K75/I75-1,"-")</f>
        <v>0.14311296821369934</v>
      </c>
      <c r="M75" s="198">
        <v>0.67310000000000003</v>
      </c>
      <c r="N75" s="121">
        <f t="shared" ref="N75:N82" si="10">IFERROR(M75/K75-1,"-")</f>
        <v>-0.12127937336814609</v>
      </c>
    </row>
    <row r="76" spans="2:16" x14ac:dyDescent="0.25">
      <c r="B76" s="119" t="s">
        <v>75</v>
      </c>
      <c r="C76" s="198">
        <v>0.6371</v>
      </c>
      <c r="D76" s="121"/>
      <c r="E76" s="198" t="s">
        <v>229</v>
      </c>
      <c r="F76" s="121" t="str">
        <f t="shared" si="8"/>
        <v>-</v>
      </c>
      <c r="G76" s="198" t="s">
        <v>229</v>
      </c>
      <c r="H76" s="121" t="str">
        <f t="shared" si="8"/>
        <v>-</v>
      </c>
      <c r="I76" s="198">
        <v>0.59540000000000004</v>
      </c>
      <c r="J76" s="121" t="str">
        <f t="shared" si="8"/>
        <v>-</v>
      </c>
      <c r="K76" s="198">
        <v>0.72689999999999999</v>
      </c>
      <c r="L76" s="121">
        <f t="shared" si="9"/>
        <v>0.22085992610010075</v>
      </c>
      <c r="M76" s="198">
        <v>0.70459999999999989</v>
      </c>
      <c r="N76" s="121">
        <f t="shared" si="10"/>
        <v>-3.0678222589077042E-2</v>
      </c>
    </row>
    <row r="77" spans="2:16" x14ac:dyDescent="0.25">
      <c r="B77" s="119" t="s">
        <v>77</v>
      </c>
      <c r="C77" s="198">
        <v>0.2162</v>
      </c>
      <c r="D77" s="121"/>
      <c r="E77" s="198" t="s">
        <v>229</v>
      </c>
      <c r="F77" s="121" t="str">
        <f t="shared" si="8"/>
        <v>-</v>
      </c>
      <c r="G77" s="198" t="s">
        <v>229</v>
      </c>
      <c r="H77" s="121" t="str">
        <f t="shared" si="8"/>
        <v>-</v>
      </c>
      <c r="I77" s="198">
        <v>0.64980000000000004</v>
      </c>
      <c r="J77" s="121" t="str">
        <f t="shared" si="8"/>
        <v>-</v>
      </c>
      <c r="K77" s="198">
        <v>0.74239999999999995</v>
      </c>
      <c r="L77" s="121">
        <f t="shared" si="9"/>
        <v>0.14250538627269904</v>
      </c>
      <c r="M77" s="198">
        <v>0.70319999999999994</v>
      </c>
      <c r="N77" s="121">
        <f t="shared" si="10"/>
        <v>-5.280172413793105E-2</v>
      </c>
    </row>
    <row r="78" spans="2:16" x14ac:dyDescent="0.25">
      <c r="B78" s="119" t="s">
        <v>79</v>
      </c>
      <c r="C78" s="198">
        <v>0</v>
      </c>
      <c r="D78" s="121"/>
      <c r="E78" s="198" t="s">
        <v>229</v>
      </c>
      <c r="F78" s="121" t="str">
        <f t="shared" si="8"/>
        <v>-</v>
      </c>
      <c r="G78" s="198" t="s">
        <v>229</v>
      </c>
      <c r="H78" s="121" t="str">
        <f t="shared" si="8"/>
        <v>-</v>
      </c>
      <c r="I78" s="198">
        <v>0.43590000000000001</v>
      </c>
      <c r="J78" s="121" t="str">
        <f t="shared" si="8"/>
        <v>-</v>
      </c>
      <c r="K78" s="198">
        <v>0.5403</v>
      </c>
      <c r="L78" s="121">
        <f t="shared" si="9"/>
        <v>0.23950447350309712</v>
      </c>
      <c r="M78" s="198">
        <v>0.57540000000000002</v>
      </c>
      <c r="N78" s="121">
        <f t="shared" si="10"/>
        <v>6.496390893947801E-2</v>
      </c>
    </row>
    <row r="79" spans="2:16" x14ac:dyDescent="0.25">
      <c r="B79" s="119" t="s">
        <v>81</v>
      </c>
      <c r="C79" s="198">
        <v>0</v>
      </c>
      <c r="D79" s="121"/>
      <c r="E79" s="198" t="s">
        <v>229</v>
      </c>
      <c r="F79" s="121" t="str">
        <f t="shared" si="8"/>
        <v>-</v>
      </c>
      <c r="G79" s="198" t="s">
        <v>229</v>
      </c>
      <c r="H79" s="121" t="str">
        <f t="shared" si="8"/>
        <v>-</v>
      </c>
      <c r="I79" s="198">
        <v>0.48549999999999999</v>
      </c>
      <c r="J79" s="121" t="str">
        <f t="shared" si="8"/>
        <v>-</v>
      </c>
      <c r="K79" s="198">
        <v>0.46200000000000002</v>
      </c>
      <c r="L79" s="121">
        <f t="shared" si="9"/>
        <v>-4.8403707518022587E-2</v>
      </c>
      <c r="M79" s="198">
        <v>0.53539999999999999</v>
      </c>
      <c r="N79" s="121">
        <f t="shared" si="10"/>
        <v>0.15887445887445883</v>
      </c>
    </row>
    <row r="80" spans="2:16" x14ac:dyDescent="0.25">
      <c r="B80" s="119" t="s">
        <v>83</v>
      </c>
      <c r="C80" s="198">
        <v>0</v>
      </c>
      <c r="D80" s="121"/>
      <c r="E80" s="198" t="s">
        <v>229</v>
      </c>
      <c r="F80" s="121" t="str">
        <f t="shared" si="8"/>
        <v>-</v>
      </c>
      <c r="G80" s="198" t="s">
        <v>229</v>
      </c>
      <c r="H80" s="121" t="str">
        <f t="shared" si="8"/>
        <v>-</v>
      </c>
      <c r="I80" s="198">
        <v>0.50790000000000002</v>
      </c>
      <c r="J80" s="121" t="str">
        <f t="shared" si="8"/>
        <v>-</v>
      </c>
      <c r="K80" s="198">
        <v>0.48180000000000001</v>
      </c>
      <c r="L80" s="121">
        <f t="shared" si="9"/>
        <v>-5.1388068517424723E-2</v>
      </c>
      <c r="M80" s="198">
        <v>0.5141</v>
      </c>
      <c r="N80" s="121">
        <f t="shared" si="10"/>
        <v>6.7040265670402555E-2</v>
      </c>
    </row>
    <row r="81" spans="2:14" x14ac:dyDescent="0.25">
      <c r="B81" s="119" t="s">
        <v>85</v>
      </c>
      <c r="C81" s="198">
        <v>0</v>
      </c>
      <c r="D81" s="121"/>
      <c r="E81" s="198" t="s">
        <v>229</v>
      </c>
      <c r="F81" s="121" t="str">
        <f t="shared" si="8"/>
        <v>-</v>
      </c>
      <c r="G81" s="198" t="s">
        <v>229</v>
      </c>
      <c r="H81" s="121" t="str">
        <f t="shared" si="8"/>
        <v>-</v>
      </c>
      <c r="I81" s="198">
        <v>0.47499999999999998</v>
      </c>
      <c r="J81" s="121" t="str">
        <f t="shared" si="8"/>
        <v>-</v>
      </c>
      <c r="K81" s="198">
        <v>0.48810000000000003</v>
      </c>
      <c r="L81" s="121">
        <f t="shared" si="9"/>
        <v>2.7578947368421147E-2</v>
      </c>
      <c r="M81" s="198">
        <v>0.51149999999999995</v>
      </c>
      <c r="N81" s="121">
        <f t="shared" si="10"/>
        <v>4.7940995697602684E-2</v>
      </c>
    </row>
    <row r="82" spans="2:14" x14ac:dyDescent="0.25">
      <c r="B82" s="119" t="s">
        <v>87</v>
      </c>
      <c r="C82" s="198">
        <v>0.43619999999999998</v>
      </c>
      <c r="D82" s="121"/>
      <c r="E82" s="198" t="s">
        <v>229</v>
      </c>
      <c r="F82" s="121" t="str">
        <f t="shared" si="8"/>
        <v>-</v>
      </c>
      <c r="G82" s="198" t="s">
        <v>229</v>
      </c>
      <c r="H82" s="121" t="str">
        <f t="shared" si="8"/>
        <v>-</v>
      </c>
      <c r="I82" s="198">
        <v>0.46520000000000006</v>
      </c>
      <c r="J82" s="121" t="str">
        <f t="shared" si="8"/>
        <v>-</v>
      </c>
      <c r="K82" s="198">
        <v>0.37380000000000002</v>
      </c>
      <c r="L82" s="121">
        <f t="shared" si="9"/>
        <v>-0.19647463456577818</v>
      </c>
      <c r="M82" s="198">
        <v>0.47049999999999997</v>
      </c>
      <c r="N82" s="121">
        <f t="shared" si="10"/>
        <v>0.25869448903156744</v>
      </c>
    </row>
    <row r="83" spans="2:14" x14ac:dyDescent="0.25">
      <c r="B83" s="119" t="s">
        <v>89</v>
      </c>
      <c r="C83" s="198">
        <v>0.31670000000000004</v>
      </c>
      <c r="D83" s="121"/>
      <c r="E83" s="198" t="s">
        <v>229</v>
      </c>
      <c r="F83" s="121" t="str">
        <f t="shared" si="8"/>
        <v>-</v>
      </c>
      <c r="G83" s="198" t="s">
        <v>229</v>
      </c>
      <c r="H83" s="121" t="str">
        <f t="shared" si="8"/>
        <v>-</v>
      </c>
      <c r="I83" s="198">
        <v>0.4249</v>
      </c>
      <c r="J83" s="121" t="str">
        <f t="shared" si="8"/>
        <v>-</v>
      </c>
      <c r="K83" s="198">
        <v>0.56969999999999998</v>
      </c>
      <c r="L83" s="121">
        <f t="shared" si="9"/>
        <v>0.3407860673099552</v>
      </c>
      <c r="M83" s="198"/>
      <c r="N83" s="121"/>
    </row>
    <row r="84" spans="2:14" x14ac:dyDescent="0.25">
      <c r="B84" s="119" t="s">
        <v>91</v>
      </c>
      <c r="C84" s="198">
        <v>0.3725</v>
      </c>
      <c r="D84" s="121"/>
      <c r="E84" s="198" t="s">
        <v>229</v>
      </c>
      <c r="F84" s="121" t="str">
        <f t="shared" si="8"/>
        <v>-</v>
      </c>
      <c r="G84" s="198" t="s">
        <v>229</v>
      </c>
      <c r="H84" s="121" t="str">
        <f t="shared" si="8"/>
        <v>-</v>
      </c>
      <c r="I84" s="198">
        <v>0.54320000000000002</v>
      </c>
      <c r="J84" s="121" t="str">
        <f t="shared" si="8"/>
        <v>-</v>
      </c>
      <c r="K84" s="198">
        <v>0.51300000000000001</v>
      </c>
      <c r="L84" s="121">
        <f t="shared" si="9"/>
        <v>-5.5596465390279848E-2</v>
      </c>
      <c r="M84" s="198"/>
      <c r="N84" s="121"/>
    </row>
    <row r="85" spans="2:14" x14ac:dyDescent="0.25">
      <c r="B85" s="119" t="s">
        <v>93</v>
      </c>
      <c r="C85" s="198">
        <v>0.31240000000000001</v>
      </c>
      <c r="D85" s="121"/>
      <c r="E85" s="198" t="s">
        <v>229</v>
      </c>
      <c r="F85" s="121" t="str">
        <f t="shared" si="8"/>
        <v>-</v>
      </c>
      <c r="G85" s="198" t="s">
        <v>229</v>
      </c>
      <c r="H85" s="121" t="str">
        <f t="shared" si="8"/>
        <v>-</v>
      </c>
      <c r="I85" s="198">
        <v>0.65260000000000007</v>
      </c>
      <c r="J85" s="121" t="str">
        <f t="shared" si="8"/>
        <v>-</v>
      </c>
      <c r="K85" s="198">
        <v>0.65959999999999996</v>
      </c>
      <c r="L85" s="121">
        <f t="shared" si="9"/>
        <v>1.0726325467361075E-2</v>
      </c>
      <c r="M85" s="198"/>
      <c r="N85" s="121"/>
    </row>
    <row r="86" spans="2:14" x14ac:dyDescent="0.25">
      <c r="B86" s="119" t="s">
        <v>95</v>
      </c>
      <c r="C86" s="198">
        <v>0.27960000000000002</v>
      </c>
      <c r="D86" s="121"/>
      <c r="E86" s="198" t="s">
        <v>229</v>
      </c>
      <c r="F86" s="121" t="str">
        <f t="shared" si="8"/>
        <v>-</v>
      </c>
      <c r="G86" s="198" t="s">
        <v>229</v>
      </c>
      <c r="H86" s="121" t="str">
        <f t="shared" si="8"/>
        <v>-</v>
      </c>
      <c r="I86" s="198">
        <v>0.62020000000000008</v>
      </c>
      <c r="J86" s="121" t="str">
        <f t="shared" si="8"/>
        <v>-</v>
      </c>
      <c r="K86" s="198">
        <v>0.69440000000000002</v>
      </c>
      <c r="L86" s="121">
        <f t="shared" si="9"/>
        <v>0.11963882618510135</v>
      </c>
      <c r="M86" s="198"/>
      <c r="N86" s="121"/>
    </row>
    <row r="87" spans="2:14" ht="15.75" x14ac:dyDescent="0.25">
      <c r="B87" s="122" t="s">
        <v>32</v>
      </c>
      <c r="C87" s="200">
        <v>0.40079999999999999</v>
      </c>
      <c r="D87" s="124">
        <v>-0.18719686343433684</v>
      </c>
      <c r="E87" s="200">
        <v>0.4506</v>
      </c>
      <c r="F87" s="124">
        <v>0.12425149700598803</v>
      </c>
      <c r="G87" s="200">
        <v>0.55989999999999995</v>
      </c>
      <c r="H87" s="124">
        <v>0.24256546826453618</v>
      </c>
      <c r="I87" s="200">
        <v>0.54569999999999996</v>
      </c>
      <c r="J87" s="124">
        <v>-2.5361671727094137E-2</v>
      </c>
      <c r="K87" s="200">
        <v>0.58483333333333343</v>
      </c>
      <c r="L87" s="124">
        <v>7.1630172332453945E-2</v>
      </c>
      <c r="M87" s="203"/>
      <c r="N87" s="202"/>
    </row>
    <row r="88" spans="2:14" ht="6" customHeight="1" x14ac:dyDescent="0.25"/>
    <row r="89" spans="2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4" x14ac:dyDescent="0.25">
      <c r="C92" s="201"/>
      <c r="K92" s="201"/>
      <c r="L92" s="201"/>
    </row>
  </sheetData>
  <mergeCells count="15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D6DA9-2B96-4F11-9E3B-B823E122329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ED130-0F6E-4B14-8202-507889F1038D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4"/>
    </row>
    <row r="5" spans="2:48" ht="50.25" customHeight="1" thickBot="1" x14ac:dyDescent="0.3">
      <c r="B5" s="281" t="s">
        <v>162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P5" s="281" t="s">
        <v>163</v>
      </c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D5" s="281" t="s">
        <v>164</v>
      </c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5" t="s">
        <v>260</v>
      </c>
      <c r="D7" s="205" t="s">
        <v>261</v>
      </c>
      <c r="E7" s="205" t="s">
        <v>262</v>
      </c>
      <c r="F7" s="92" t="s">
        <v>263</v>
      </c>
      <c r="G7" s="92" t="s">
        <v>264</v>
      </c>
      <c r="H7" s="14" t="str">
        <f>CONCATENATE("var. ",RIGHT(G7,2),"/",RIGHT(F7,2))</f>
        <v>var. 25/24</v>
      </c>
      <c r="I7" s="205" t="s">
        <v>224</v>
      </c>
      <c r="J7" s="206" t="s">
        <v>225</v>
      </c>
      <c r="K7" s="206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7"/>
      <c r="Q7" s="205" t="s">
        <v>260</v>
      </c>
      <c r="R7" s="206" t="s">
        <v>261</v>
      </c>
      <c r="S7" s="206" t="s">
        <v>262</v>
      </c>
      <c r="T7" s="92" t="s">
        <v>263</v>
      </c>
      <c r="U7" s="92" t="s">
        <v>264</v>
      </c>
      <c r="V7" s="14" t="str">
        <f>CONCATENATE("var. ",RIGHT(U7,2),"/",RIGHT(T7,2))</f>
        <v>var. 25/24</v>
      </c>
      <c r="W7" s="205" t="s">
        <v>224</v>
      </c>
      <c r="X7" s="205" t="s">
        <v>225</v>
      </c>
      <c r="Y7" s="205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7"/>
      <c r="AE7" s="205" t="s">
        <v>260</v>
      </c>
      <c r="AF7" s="206" t="s">
        <v>261</v>
      </c>
      <c r="AG7" s="206" t="s">
        <v>262</v>
      </c>
      <c r="AH7" s="92" t="s">
        <v>263</v>
      </c>
      <c r="AI7" s="92" t="s">
        <v>264</v>
      </c>
      <c r="AJ7" s="14" t="str">
        <f>CONCATENATE("var. ",RIGHT(AI7,2),"/",RIGHT(AH7,2))</f>
        <v>var. 25/24</v>
      </c>
      <c r="AK7" s="207" t="str">
        <f>CONCATENATE("dif. ",RIGHT(AI7,2),"/",RIGHT(AH7,2))</f>
        <v>dif. 25/24</v>
      </c>
      <c r="AL7" s="208" t="str">
        <f>CONCATENATE("cuota ",RIGHT(AI7,2))</f>
        <v>cuota 25</v>
      </c>
      <c r="AM7" s="205" t="s">
        <v>224</v>
      </c>
      <c r="AN7" s="206" t="s">
        <v>225</v>
      </c>
      <c r="AO7" s="206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7" t="str">
        <f>CONCATENATE("dif. ",RIGHT(AQ7,2),"/",RIGHT(AP7,2))</f>
        <v>dif. 25/24</v>
      </c>
      <c r="AT7" s="207" t="str">
        <f>CONCATENATE("var. ",RIGHT(AQ7,2),"/",RIGHT(AM7,2))</f>
        <v>var. 25/21</v>
      </c>
      <c r="AU7" s="207" t="str">
        <f>CONCATENATE("dif. ",RIGHT(AQ7,2),"/",RIGHT(AM7,2))</f>
        <v>dif. 25/21</v>
      </c>
      <c r="AV7" s="208" t="str">
        <f>CONCATENATE("cuota ",RIGHT(AQ7,2))</f>
        <v>cuota 25</v>
      </c>
    </row>
    <row r="8" spans="2:48" ht="15.75" x14ac:dyDescent="0.25">
      <c r="B8" s="209" t="s">
        <v>45</v>
      </c>
      <c r="C8" s="210">
        <v>91.167694722717641</v>
      </c>
      <c r="D8" s="211">
        <v>104.29345939097809</v>
      </c>
      <c r="E8" s="211">
        <v>110.86459717295421</v>
      </c>
      <c r="F8" s="212">
        <v>122.50112352490383</v>
      </c>
      <c r="G8" s="211">
        <v>130.62537764864757</v>
      </c>
      <c r="H8" s="136">
        <f>G8/F8-1</f>
        <v>6.6319833565380515E-2</v>
      </c>
      <c r="I8" s="210">
        <v>93.95</v>
      </c>
      <c r="J8" s="213">
        <v>110.19</v>
      </c>
      <c r="K8" s="213">
        <v>119.89</v>
      </c>
      <c r="L8" s="213">
        <v>129.44999999999999</v>
      </c>
      <c r="M8" s="213">
        <v>137.16</v>
      </c>
      <c r="N8" s="136">
        <f t="shared" ref="N8:N18" si="0">M8/L8-1</f>
        <v>5.9559675550405533E-2</v>
      </c>
      <c r="P8" s="209" t="s">
        <v>45</v>
      </c>
      <c r="Q8" s="210">
        <v>34.951976543682953</v>
      </c>
      <c r="R8" s="212">
        <v>77.017720064690423</v>
      </c>
      <c r="S8" s="212">
        <v>89.579467058515803</v>
      </c>
      <c r="T8" s="212">
        <v>101.36928215841353</v>
      </c>
      <c r="U8" s="212">
        <v>107.51396891677857</v>
      </c>
      <c r="V8" s="136">
        <f t="shared" ref="V8:V18" si="1">U8/T8-1</f>
        <v>6.0616851846326592E-2</v>
      </c>
      <c r="W8" s="210">
        <v>57.12</v>
      </c>
      <c r="X8" s="213">
        <v>88.4</v>
      </c>
      <c r="Y8" s="213">
        <v>98.48</v>
      </c>
      <c r="Z8" s="213">
        <v>108.09</v>
      </c>
      <c r="AA8" s="213">
        <v>114.23</v>
      </c>
      <c r="AB8" s="136">
        <f t="shared" ref="AB8:AB18" si="2">AA8/Z8-1</f>
        <v>5.6804514756221725E-2</v>
      </c>
      <c r="AD8" s="67" t="s">
        <v>45</v>
      </c>
      <c r="AE8" s="214">
        <v>226823305.99000001</v>
      </c>
      <c r="AF8" s="135">
        <v>965949441.74999976</v>
      </c>
      <c r="AG8" s="135">
        <v>1145544683.48</v>
      </c>
      <c r="AH8" s="135">
        <v>1317355458.4700003</v>
      </c>
      <c r="AI8" s="135">
        <v>1375032768.26</v>
      </c>
      <c r="AJ8" s="136">
        <f t="shared" ref="AJ8:AJ18" si="3">AI8/AH8-1</f>
        <v>4.37826475907932E-2</v>
      </c>
      <c r="AK8" s="135">
        <f t="shared" ref="AK8:AK18" si="4">AI8-AH8</f>
        <v>57677309.789999723</v>
      </c>
      <c r="AL8" s="137">
        <f t="shared" ref="AL8:AL18" si="5">AI8/AI$8</f>
        <v>1</v>
      </c>
      <c r="AM8" s="215">
        <v>72974583.25</v>
      </c>
      <c r="AN8" s="216">
        <v>143721654.31</v>
      </c>
      <c r="AO8" s="216">
        <v>159824731.65000001</v>
      </c>
      <c r="AP8" s="216">
        <v>180138085.19</v>
      </c>
      <c r="AQ8" s="216">
        <v>186178545.43000001</v>
      </c>
      <c r="AR8" s="136">
        <f t="shared" ref="AR8:AR18" si="6">AQ8/AP8-1</f>
        <v>3.3532388409862612E-2</v>
      </c>
      <c r="AS8" s="135">
        <f t="shared" ref="AS8:AS18" si="7">AQ8-AP8</f>
        <v>6040460.2400000095</v>
      </c>
      <c r="AT8" s="136">
        <f t="shared" ref="AT8:AT18" si="8">AQ8/AM8-1</f>
        <v>1.5512793240926115</v>
      </c>
      <c r="AU8" s="135">
        <f t="shared" ref="AU8:AU18" si="9">AQ8-AM8</f>
        <v>113203962.18000001</v>
      </c>
      <c r="AV8" s="137">
        <f t="shared" ref="AV8:AV18" si="10">AQ8/AQ$8</f>
        <v>1</v>
      </c>
    </row>
    <row r="9" spans="2:48" x14ac:dyDescent="0.25">
      <c r="B9" s="15" t="s">
        <v>46</v>
      </c>
      <c r="C9" s="217">
        <v>118.12938654500434</v>
      </c>
      <c r="D9" s="218">
        <v>129.41671689371671</v>
      </c>
      <c r="E9" s="218">
        <v>135.32938384930677</v>
      </c>
      <c r="F9" s="218">
        <v>148.20504294707592</v>
      </c>
      <c r="G9" s="218">
        <v>156.55667762312635</v>
      </c>
      <c r="H9" s="76">
        <f>G9/F9-1</f>
        <v>5.635189268851537E-2</v>
      </c>
      <c r="I9" s="217">
        <v>116.97</v>
      </c>
      <c r="J9" s="218">
        <v>137.88999999999999</v>
      </c>
      <c r="K9" s="218">
        <v>141.62</v>
      </c>
      <c r="L9" s="218">
        <v>154.12</v>
      </c>
      <c r="M9" s="218">
        <v>159.91999999999999</v>
      </c>
      <c r="N9" s="76">
        <f t="shared" si="0"/>
        <v>3.7633013236439083E-2</v>
      </c>
      <c r="P9" s="15" t="s">
        <v>46</v>
      </c>
      <c r="Q9" s="217">
        <v>48.734157324451068</v>
      </c>
      <c r="R9" s="218">
        <v>103.86893611994266</v>
      </c>
      <c r="S9" s="218">
        <v>115.22566619359144</v>
      </c>
      <c r="T9" s="218">
        <v>126.89903352038823</v>
      </c>
      <c r="U9" s="218">
        <v>133.51187596215129</v>
      </c>
      <c r="V9" s="76">
        <f t="shared" si="1"/>
        <v>5.2111054421077219E-2</v>
      </c>
      <c r="W9" s="217">
        <v>78.06</v>
      </c>
      <c r="X9" s="218">
        <v>120.98</v>
      </c>
      <c r="Y9" s="218">
        <v>123.56</v>
      </c>
      <c r="Z9" s="218">
        <v>134.58000000000001</v>
      </c>
      <c r="AA9" s="218">
        <v>137.81</v>
      </c>
      <c r="AB9" s="76">
        <f t="shared" si="2"/>
        <v>2.4000594441967449E-2</v>
      </c>
      <c r="AD9" s="15" t="s">
        <v>46</v>
      </c>
      <c r="AE9" s="219">
        <v>118972466.24000001</v>
      </c>
      <c r="AF9" s="53">
        <v>474431950.37999994</v>
      </c>
      <c r="AG9" s="53">
        <v>547891105.72000003</v>
      </c>
      <c r="AH9" s="53">
        <v>613491327.0999999</v>
      </c>
      <c r="AI9" s="53">
        <v>611263097.57000005</v>
      </c>
      <c r="AJ9" s="76">
        <f t="shared" si="3"/>
        <v>-3.63204731928779E-3</v>
      </c>
      <c r="AK9" s="53">
        <f t="shared" si="4"/>
        <v>-2228229.5299998522</v>
      </c>
      <c r="AL9" s="100">
        <f t="shared" si="5"/>
        <v>0.44454438590834988</v>
      </c>
      <c r="AM9" s="220">
        <v>39162329.240000002</v>
      </c>
      <c r="AN9" s="221">
        <v>70775134.709999993</v>
      </c>
      <c r="AO9" s="221">
        <v>73918162.939999998</v>
      </c>
      <c r="AP9" s="221">
        <v>82515651.780000001</v>
      </c>
      <c r="AQ9" s="221">
        <v>81176820.569999993</v>
      </c>
      <c r="AR9" s="76">
        <f t="shared" si="6"/>
        <v>-1.6225178873573554E-2</v>
      </c>
      <c r="AS9" s="53">
        <f t="shared" si="7"/>
        <v>-1338831.2100000083</v>
      </c>
      <c r="AT9" s="76">
        <f t="shared" si="8"/>
        <v>1.072829225057605</v>
      </c>
      <c r="AU9" s="53">
        <f t="shared" si="9"/>
        <v>42014491.329999991</v>
      </c>
      <c r="AV9" s="100">
        <f t="shared" si="10"/>
        <v>0.43601597800924441</v>
      </c>
    </row>
    <row r="10" spans="2:48" x14ac:dyDescent="0.25">
      <c r="B10" s="19" t="s">
        <v>47</v>
      </c>
      <c r="C10" s="217">
        <v>74.977259295375134</v>
      </c>
      <c r="D10" s="218">
        <v>91.03757941935082</v>
      </c>
      <c r="E10" s="218">
        <v>98.7961519558433</v>
      </c>
      <c r="F10" s="218">
        <v>112.77171354055929</v>
      </c>
      <c r="G10" s="218">
        <v>123.11395269850797</v>
      </c>
      <c r="H10" s="76">
        <f>G10/F10-1</f>
        <v>9.1709515030371502E-2</v>
      </c>
      <c r="I10" s="217">
        <v>79.650000000000006</v>
      </c>
      <c r="J10" s="218">
        <v>93.63</v>
      </c>
      <c r="K10" s="218">
        <v>105.79</v>
      </c>
      <c r="L10" s="218">
        <v>121.88</v>
      </c>
      <c r="M10" s="218">
        <v>130.28</v>
      </c>
      <c r="N10" s="76">
        <f t="shared" si="0"/>
        <v>6.8920249425664659E-2</v>
      </c>
      <c r="P10" s="19" t="s">
        <v>47</v>
      </c>
      <c r="Q10" s="217">
        <v>23.894748836172461</v>
      </c>
      <c r="R10" s="218">
        <v>66.784818024891734</v>
      </c>
      <c r="S10" s="218">
        <v>80.158697360179417</v>
      </c>
      <c r="T10" s="218">
        <v>94.13841659649637</v>
      </c>
      <c r="U10" s="218">
        <v>100.67794011898609</v>
      </c>
      <c r="V10" s="76">
        <f t="shared" si="1"/>
        <v>6.946710767953479E-2</v>
      </c>
      <c r="W10" s="217">
        <v>45.19</v>
      </c>
      <c r="X10" s="218">
        <v>75.23</v>
      </c>
      <c r="Y10" s="218">
        <v>86.88</v>
      </c>
      <c r="Z10" s="218">
        <v>101.61</v>
      </c>
      <c r="AA10" s="218">
        <v>107.68</v>
      </c>
      <c r="AB10" s="76">
        <f t="shared" si="2"/>
        <v>5.9738214742643514E-2</v>
      </c>
      <c r="AD10" s="19" t="s">
        <v>47</v>
      </c>
      <c r="AE10" s="219">
        <v>37311445.389999993</v>
      </c>
      <c r="AF10" s="53">
        <v>235016125.90000001</v>
      </c>
      <c r="AG10" s="53">
        <v>277934126.69999999</v>
      </c>
      <c r="AH10" s="53">
        <v>331116061.97000003</v>
      </c>
      <c r="AI10" s="53">
        <v>354015925.14999998</v>
      </c>
      <c r="AJ10" s="76">
        <f t="shared" si="3"/>
        <v>6.9159626518132233E-2</v>
      </c>
      <c r="AK10" s="53">
        <f t="shared" si="4"/>
        <v>22899863.179999948</v>
      </c>
      <c r="AL10" s="100">
        <f t="shared" si="5"/>
        <v>0.25745999173385548</v>
      </c>
      <c r="AM10" s="220">
        <v>13794386</v>
      </c>
      <c r="AN10" s="221">
        <v>34927582.460000001</v>
      </c>
      <c r="AO10" s="221">
        <v>38148885.149999999</v>
      </c>
      <c r="AP10" s="221">
        <v>46238626.32</v>
      </c>
      <c r="AQ10" s="221">
        <v>47888266.18</v>
      </c>
      <c r="AR10" s="76">
        <f t="shared" si="6"/>
        <v>3.5676662377110091E-2</v>
      </c>
      <c r="AS10" s="53">
        <f t="shared" si="7"/>
        <v>1649639.8599999994</v>
      </c>
      <c r="AT10" s="76">
        <f t="shared" si="8"/>
        <v>2.4715764935097511</v>
      </c>
      <c r="AU10" s="53">
        <f t="shared" si="9"/>
        <v>34093880.18</v>
      </c>
      <c r="AV10" s="100">
        <f t="shared" si="10"/>
        <v>0.25721688860226477</v>
      </c>
    </row>
    <row r="11" spans="2:48" x14ac:dyDescent="0.25">
      <c r="B11" s="19" t="s">
        <v>48</v>
      </c>
      <c r="C11" s="217">
        <v>61.230435263999148</v>
      </c>
      <c r="D11" s="218">
        <v>72.462571077646587</v>
      </c>
      <c r="E11" s="218">
        <v>76.989629021676222</v>
      </c>
      <c r="F11" s="218">
        <v>85.660168405121254</v>
      </c>
      <c r="G11" s="218">
        <v>99.261257213774954</v>
      </c>
      <c r="H11" s="76">
        <f>G11/F11-1</f>
        <v>0.15877961790045414</v>
      </c>
      <c r="I11" s="217">
        <v>73.180000000000007</v>
      </c>
      <c r="J11" s="218">
        <v>83.27</v>
      </c>
      <c r="K11" s="218">
        <v>71.260000000000005</v>
      </c>
      <c r="L11" s="218">
        <v>93.58</v>
      </c>
      <c r="M11" s="218">
        <v>92.89</v>
      </c>
      <c r="N11" s="76">
        <f t="shared" si="0"/>
        <v>-7.3733703782858928E-3</v>
      </c>
      <c r="P11" s="19" t="s">
        <v>48</v>
      </c>
      <c r="Q11" s="217">
        <v>25.684427335737869</v>
      </c>
      <c r="R11" s="218">
        <v>48.95399893243102</v>
      </c>
      <c r="S11" s="218">
        <v>48.969435702641469</v>
      </c>
      <c r="T11" s="218">
        <v>59.573104626880856</v>
      </c>
      <c r="U11" s="218">
        <v>66.293443877018944</v>
      </c>
      <c r="V11" s="76">
        <f t="shared" si="1"/>
        <v>0.11280827635606738</v>
      </c>
      <c r="W11" s="217">
        <v>42.89</v>
      </c>
      <c r="X11" s="218">
        <v>57.78</v>
      </c>
      <c r="Y11" s="218">
        <v>38.6</v>
      </c>
      <c r="Z11" s="218">
        <v>67.22</v>
      </c>
      <c r="AA11" s="218">
        <v>65.599999999999994</v>
      </c>
      <c r="AB11" s="76">
        <f t="shared" si="2"/>
        <v>-2.4099970246950431E-2</v>
      </c>
      <c r="AD11" s="19" t="s">
        <v>48</v>
      </c>
      <c r="AE11" s="219">
        <v>1832087.32</v>
      </c>
      <c r="AF11" s="53">
        <v>4813822.7299999995</v>
      </c>
      <c r="AG11" s="53">
        <v>5242528.4400000004</v>
      </c>
      <c r="AH11" s="53">
        <v>6408679.5099999998</v>
      </c>
      <c r="AI11" s="53">
        <v>7277567.1799999997</v>
      </c>
      <c r="AJ11" s="76">
        <f t="shared" si="3"/>
        <v>0.13557982867518992</v>
      </c>
      <c r="AK11" s="53">
        <f t="shared" si="4"/>
        <v>868887.66999999993</v>
      </c>
      <c r="AL11" s="100">
        <f t="shared" si="5"/>
        <v>5.2926499993227148E-3</v>
      </c>
      <c r="AM11" s="220">
        <v>515927.91</v>
      </c>
      <c r="AN11" s="221">
        <v>734438.98</v>
      </c>
      <c r="AO11" s="221">
        <v>538467.42000000004</v>
      </c>
      <c r="AP11" s="221">
        <v>937731.08</v>
      </c>
      <c r="AQ11" s="221">
        <v>919175.02</v>
      </c>
      <c r="AR11" s="76">
        <f t="shared" si="6"/>
        <v>-1.9788253152492219E-2</v>
      </c>
      <c r="AS11" s="53">
        <f t="shared" si="7"/>
        <v>-18556.059999999939</v>
      </c>
      <c r="AT11" s="76">
        <f t="shared" si="8"/>
        <v>0.78159584349681732</v>
      </c>
      <c r="AU11" s="53">
        <f t="shared" si="9"/>
        <v>403247.11000000004</v>
      </c>
      <c r="AV11" s="100">
        <f t="shared" si="10"/>
        <v>4.9370619900218002E-3</v>
      </c>
    </row>
    <row r="12" spans="2:48" x14ac:dyDescent="0.25">
      <c r="B12" s="19" t="s">
        <v>49</v>
      </c>
      <c r="C12" s="217">
        <v>144.99240061998114</v>
      </c>
      <c r="D12" s="218">
        <v>208.47447148793344</v>
      </c>
      <c r="E12" s="218">
        <v>189.0541788468316</v>
      </c>
      <c r="F12" s="218">
        <v>196.30720748943347</v>
      </c>
      <c r="G12" s="218">
        <v>211.10420364618412</v>
      </c>
      <c r="H12" s="76">
        <f t="shared" ref="H12:H18" si="11">G12/F12-1</f>
        <v>7.5376733977264188E-2</v>
      </c>
      <c r="I12" s="217">
        <v>98.08</v>
      </c>
      <c r="J12" s="218">
        <v>148.46</v>
      </c>
      <c r="K12" s="218">
        <v>260.63</v>
      </c>
      <c r="L12" s="218">
        <v>181.59</v>
      </c>
      <c r="M12" s="218">
        <v>250.09</v>
      </c>
      <c r="N12" s="76">
        <f t="shared" si="0"/>
        <v>0.37722341538630988</v>
      </c>
      <c r="P12" s="19" t="s">
        <v>49</v>
      </c>
      <c r="Q12" s="217">
        <v>27.032096047740097</v>
      </c>
      <c r="R12" s="218">
        <v>102.86059202015834</v>
      </c>
      <c r="S12" s="218">
        <v>102.69527251033416</v>
      </c>
      <c r="T12" s="218">
        <v>117.35860497486016</v>
      </c>
      <c r="U12" s="218">
        <v>156.94064439203603</v>
      </c>
      <c r="V12" s="76">
        <f t="shared" si="1"/>
        <v>0.33727428359986811</v>
      </c>
      <c r="W12" s="217">
        <v>19.96</v>
      </c>
      <c r="X12" s="218">
        <v>75.36</v>
      </c>
      <c r="Y12" s="218">
        <v>149.65</v>
      </c>
      <c r="Z12" s="218">
        <v>108.8</v>
      </c>
      <c r="AA12" s="218">
        <v>189.75</v>
      </c>
      <c r="AB12" s="76">
        <f t="shared" si="2"/>
        <v>0.74402573529411775</v>
      </c>
      <c r="AD12" s="19" t="s">
        <v>49</v>
      </c>
      <c r="AE12" s="219">
        <v>8544019.1500000022</v>
      </c>
      <c r="AF12" s="53">
        <v>40796466.149999999</v>
      </c>
      <c r="AG12" s="53">
        <v>38216897.450000003</v>
      </c>
      <c r="AH12" s="53">
        <v>36476203.18</v>
      </c>
      <c r="AI12" s="53">
        <v>64450859.650000006</v>
      </c>
      <c r="AJ12" s="76">
        <f t="shared" si="3"/>
        <v>0.76692895726983412</v>
      </c>
      <c r="AK12" s="53">
        <f t="shared" si="4"/>
        <v>27974656.470000006</v>
      </c>
      <c r="AL12" s="100">
        <f t="shared" si="5"/>
        <v>4.6872235438838082E-2</v>
      </c>
      <c r="AM12" s="220">
        <v>948643.2</v>
      </c>
      <c r="AN12" s="221">
        <v>3856905.82</v>
      </c>
      <c r="AO12" s="221">
        <v>7097745.8899999997</v>
      </c>
      <c r="AP12" s="221">
        <v>5217668.83</v>
      </c>
      <c r="AQ12" s="221">
        <v>9940820.9700000007</v>
      </c>
      <c r="AR12" s="76">
        <f t="shared" si="6"/>
        <v>0.90522267585158334</v>
      </c>
      <c r="AS12" s="53">
        <f t="shared" si="7"/>
        <v>4723152.1400000006</v>
      </c>
      <c r="AT12" s="76">
        <f t="shared" si="8"/>
        <v>9.4789882750437684</v>
      </c>
      <c r="AU12" s="53">
        <f t="shared" si="9"/>
        <v>8992177.7700000014</v>
      </c>
      <c r="AV12" s="100">
        <f t="shared" si="10"/>
        <v>5.339401995563222E-2</v>
      </c>
    </row>
    <row r="13" spans="2:48" x14ac:dyDescent="0.25">
      <c r="B13" s="19" t="s">
        <v>50</v>
      </c>
      <c r="C13" s="217">
        <v>44.030417051368687</v>
      </c>
      <c r="D13" s="218">
        <v>57.076518254425906</v>
      </c>
      <c r="E13" s="218">
        <v>64.343901682205754</v>
      </c>
      <c r="F13" s="218">
        <v>73.191215889220231</v>
      </c>
      <c r="G13" s="218">
        <v>81.085597892832936</v>
      </c>
      <c r="H13" s="76">
        <f t="shared" si="11"/>
        <v>0.10785969200950807</v>
      </c>
      <c r="I13" s="217">
        <v>54.27</v>
      </c>
      <c r="J13" s="218">
        <v>65.010000000000005</v>
      </c>
      <c r="K13" s="218">
        <v>73.63</v>
      </c>
      <c r="L13" s="218">
        <v>80.91</v>
      </c>
      <c r="M13" s="218">
        <v>89.9</v>
      </c>
      <c r="N13" s="76">
        <f t="shared" si="0"/>
        <v>0.11111111111111116</v>
      </c>
      <c r="P13" s="19" t="s">
        <v>50</v>
      </c>
      <c r="Q13" s="217">
        <v>19.599767421952055</v>
      </c>
      <c r="R13" s="218">
        <v>38.609511754839708</v>
      </c>
      <c r="S13" s="218">
        <v>50.259848423024231</v>
      </c>
      <c r="T13" s="218">
        <v>59.215273964141907</v>
      </c>
      <c r="U13" s="218">
        <v>65.495358189624184</v>
      </c>
      <c r="V13" s="76">
        <f t="shared" si="1"/>
        <v>0.10605514093011226</v>
      </c>
      <c r="W13" s="217">
        <v>33.47</v>
      </c>
      <c r="X13" s="218">
        <v>48.64</v>
      </c>
      <c r="Y13" s="218">
        <v>58.27</v>
      </c>
      <c r="Z13" s="218">
        <v>68.53</v>
      </c>
      <c r="AA13" s="218">
        <v>74.45</v>
      </c>
      <c r="AB13" s="76">
        <f t="shared" si="2"/>
        <v>8.6385524587771823E-2</v>
      </c>
      <c r="AD13" s="19" t="s">
        <v>50</v>
      </c>
      <c r="AE13" s="219">
        <v>19133745.280000001</v>
      </c>
      <c r="AF13" s="53">
        <v>83874492.519999996</v>
      </c>
      <c r="AG13" s="53">
        <v>113707442.28</v>
      </c>
      <c r="AH13" s="53">
        <v>140702341.95000002</v>
      </c>
      <c r="AI13" s="53">
        <v>153750896.55999997</v>
      </c>
      <c r="AJ13" s="76">
        <f t="shared" si="3"/>
        <v>9.2738716564056078E-2</v>
      </c>
      <c r="AK13" s="53">
        <f t="shared" si="4"/>
        <v>13048554.609999955</v>
      </c>
      <c r="AL13" s="100">
        <f t="shared" si="5"/>
        <v>0.11181616911905315</v>
      </c>
      <c r="AM13" s="220">
        <v>7643395.96</v>
      </c>
      <c r="AN13" s="221">
        <v>13682782.65</v>
      </c>
      <c r="AO13" s="221">
        <v>17087761.27</v>
      </c>
      <c r="AP13" s="221">
        <v>20812913.18</v>
      </c>
      <c r="AQ13" s="221">
        <v>22422006.719999999</v>
      </c>
      <c r="AR13" s="76">
        <f t="shared" si="6"/>
        <v>7.7312268882486102E-2</v>
      </c>
      <c r="AS13" s="53">
        <f t="shared" si="7"/>
        <v>1609093.5399999991</v>
      </c>
      <c r="AT13" s="76">
        <f t="shared" si="8"/>
        <v>1.9335136943500699</v>
      </c>
      <c r="AU13" s="53">
        <f t="shared" si="9"/>
        <v>14778610.759999998</v>
      </c>
      <c r="AV13" s="100">
        <f t="shared" si="10"/>
        <v>0.12043281715524141</v>
      </c>
    </row>
    <row r="14" spans="2:48" x14ac:dyDescent="0.25">
      <c r="B14" s="19" t="s">
        <v>51</v>
      </c>
      <c r="C14" s="217">
        <v>79.301158521526375</v>
      </c>
      <c r="D14" s="218">
        <v>85.975341818393218</v>
      </c>
      <c r="E14" s="218">
        <v>94.394828433056759</v>
      </c>
      <c r="F14" s="218">
        <v>106.55347393097286</v>
      </c>
      <c r="G14" s="218">
        <v>114.18903512476601</v>
      </c>
      <c r="H14" s="76">
        <f t="shared" si="11"/>
        <v>7.1659429881559822E-2</v>
      </c>
      <c r="I14" s="217">
        <v>78.88</v>
      </c>
      <c r="J14" s="218">
        <v>79.42</v>
      </c>
      <c r="K14" s="218">
        <v>84.54</v>
      </c>
      <c r="L14" s="218">
        <v>95.3</v>
      </c>
      <c r="M14" s="218">
        <v>98.67</v>
      </c>
      <c r="N14" s="76">
        <f t="shared" si="0"/>
        <v>3.5362014690451193E-2</v>
      </c>
      <c r="P14" s="19" t="s">
        <v>51</v>
      </c>
      <c r="Q14" s="217">
        <v>35.227038524077322</v>
      </c>
      <c r="R14" s="218">
        <v>61.943336896333975</v>
      </c>
      <c r="S14" s="218">
        <v>70.046581956766403</v>
      </c>
      <c r="T14" s="218">
        <v>78.804999289677511</v>
      </c>
      <c r="U14" s="218">
        <v>85.372475145397487</v>
      </c>
      <c r="V14" s="76">
        <f t="shared" si="1"/>
        <v>8.3338315017030151E-2</v>
      </c>
      <c r="W14" s="217">
        <v>44.01</v>
      </c>
      <c r="X14" s="218">
        <v>51.14</v>
      </c>
      <c r="Y14" s="218">
        <v>54.98</v>
      </c>
      <c r="Z14" s="218">
        <v>52.09</v>
      </c>
      <c r="AA14" s="218">
        <v>55.95</v>
      </c>
      <c r="AB14" s="76">
        <f t="shared" si="2"/>
        <v>7.4102514878095604E-2</v>
      </c>
      <c r="AD14" s="19" t="s">
        <v>51</v>
      </c>
      <c r="AE14" s="219">
        <v>2114985.92</v>
      </c>
      <c r="AF14" s="53">
        <v>4974362.24</v>
      </c>
      <c r="AG14" s="53">
        <v>5726977.3300000001</v>
      </c>
      <c r="AH14" s="53">
        <v>6614600.9800000004</v>
      </c>
      <c r="AI14" s="53">
        <v>7136559.6099999994</v>
      </c>
      <c r="AJ14" s="76">
        <f t="shared" si="3"/>
        <v>7.8910070551224454E-2</v>
      </c>
      <c r="AK14" s="53">
        <f t="shared" si="4"/>
        <v>521958.62999999896</v>
      </c>
      <c r="AL14" s="100">
        <f t="shared" si="5"/>
        <v>5.1901014832037608E-3</v>
      </c>
      <c r="AM14" s="220">
        <v>431078.06</v>
      </c>
      <c r="AN14" s="221">
        <v>537391.92000000004</v>
      </c>
      <c r="AO14" s="221">
        <v>543731.87</v>
      </c>
      <c r="AP14" s="221">
        <v>555536.89</v>
      </c>
      <c r="AQ14" s="221">
        <v>596673.21</v>
      </c>
      <c r="AR14" s="76">
        <f t="shared" si="6"/>
        <v>7.4047863860129848E-2</v>
      </c>
      <c r="AS14" s="53">
        <f t="shared" si="7"/>
        <v>41136.319999999949</v>
      </c>
      <c r="AT14" s="76">
        <f t="shared" si="8"/>
        <v>0.38414191156005484</v>
      </c>
      <c r="AU14" s="53">
        <f t="shared" si="9"/>
        <v>165595.14999999997</v>
      </c>
      <c r="AV14" s="100">
        <f t="shared" si="10"/>
        <v>3.2048440845958755E-3</v>
      </c>
    </row>
    <row r="15" spans="2:48" x14ac:dyDescent="0.25">
      <c r="B15" s="19" t="s">
        <v>52</v>
      </c>
      <c r="C15" s="217">
        <v>129.7009515327868</v>
      </c>
      <c r="D15" s="218">
        <v>120.42144123126558</v>
      </c>
      <c r="E15" s="218">
        <v>143.34713873791705</v>
      </c>
      <c r="F15" s="218">
        <v>162.68820632090561</v>
      </c>
      <c r="G15" s="218">
        <v>190.19669562365527</v>
      </c>
      <c r="H15" s="76">
        <f t="shared" si="11"/>
        <v>0.16908717555400821</v>
      </c>
      <c r="I15" s="217">
        <v>135.93</v>
      </c>
      <c r="J15" s="218">
        <v>132.41</v>
      </c>
      <c r="K15" s="218">
        <v>156.97999999999999</v>
      </c>
      <c r="L15" s="218">
        <v>166.04</v>
      </c>
      <c r="M15" s="218">
        <v>197.41</v>
      </c>
      <c r="N15" s="76">
        <f t="shared" si="0"/>
        <v>0.18893037822211523</v>
      </c>
      <c r="P15" s="19" t="s">
        <v>52</v>
      </c>
      <c r="Q15" s="217">
        <v>71.736066580859287</v>
      </c>
      <c r="R15" s="218">
        <v>89.172009659933622</v>
      </c>
      <c r="S15" s="218">
        <v>115.57206133466974</v>
      </c>
      <c r="T15" s="218">
        <v>139.01766777122504</v>
      </c>
      <c r="U15" s="218">
        <v>159.84171342198567</v>
      </c>
      <c r="V15" s="76">
        <f t="shared" si="1"/>
        <v>0.1497942382764601</v>
      </c>
      <c r="W15" s="217">
        <v>101.59</v>
      </c>
      <c r="X15" s="218">
        <v>108.38</v>
      </c>
      <c r="Y15" s="218">
        <v>137.04</v>
      </c>
      <c r="Z15" s="218">
        <v>143.49</v>
      </c>
      <c r="AA15" s="218">
        <v>170.33</v>
      </c>
      <c r="AB15" s="76">
        <f t="shared" si="2"/>
        <v>0.18705136246428333</v>
      </c>
      <c r="AD15" s="19" t="s">
        <v>52</v>
      </c>
      <c r="AE15" s="219">
        <v>13995281.300000001</v>
      </c>
      <c r="AF15" s="53">
        <v>34504689.640000001</v>
      </c>
      <c r="AG15" s="53">
        <v>50130026.820000008</v>
      </c>
      <c r="AH15" s="53">
        <v>60648852.359999999</v>
      </c>
      <c r="AI15" s="53">
        <v>68514328.269999996</v>
      </c>
      <c r="AJ15" s="76">
        <f t="shared" si="3"/>
        <v>0.12968878394123662</v>
      </c>
      <c r="AK15" s="53">
        <f t="shared" si="4"/>
        <v>7865475.9099999964</v>
      </c>
      <c r="AL15" s="100">
        <f t="shared" si="5"/>
        <v>4.9827414918045695E-2</v>
      </c>
      <c r="AM15" s="220">
        <v>3968219.13</v>
      </c>
      <c r="AN15" s="221">
        <v>5997202.2400000002</v>
      </c>
      <c r="AO15" s="221">
        <v>7583290.4500000002</v>
      </c>
      <c r="AP15" s="221">
        <v>7953121.9199999999</v>
      </c>
      <c r="AQ15" s="221">
        <v>8955104.7799999993</v>
      </c>
      <c r="AR15" s="76">
        <f t="shared" si="6"/>
        <v>0.12598610584357783</v>
      </c>
      <c r="AS15" s="53">
        <f t="shared" si="7"/>
        <v>1001982.8599999994</v>
      </c>
      <c r="AT15" s="76">
        <f t="shared" si="8"/>
        <v>1.2567062167254859</v>
      </c>
      <c r="AU15" s="53">
        <f t="shared" si="9"/>
        <v>4986885.6499999994</v>
      </c>
      <c r="AV15" s="100">
        <f t="shared" si="10"/>
        <v>4.8099552820746294E-2</v>
      </c>
    </row>
    <row r="16" spans="2:48" x14ac:dyDescent="0.25">
      <c r="B16" s="19" t="s">
        <v>53</v>
      </c>
      <c r="C16" s="217">
        <v>64.327389060885466</v>
      </c>
      <c r="D16" s="218">
        <v>75.41303186488804</v>
      </c>
      <c r="E16" s="218">
        <v>84.925570738005305</v>
      </c>
      <c r="F16" s="218">
        <v>94.179165418846253</v>
      </c>
      <c r="G16" s="218">
        <v>101.25062461795461</v>
      </c>
      <c r="H16" s="76">
        <f t="shared" si="11"/>
        <v>7.5085175873657484E-2</v>
      </c>
      <c r="I16" s="217">
        <v>68.739999999999995</v>
      </c>
      <c r="J16" s="218">
        <v>74.67</v>
      </c>
      <c r="K16" s="218">
        <v>81.05</v>
      </c>
      <c r="L16" s="218">
        <v>86.31</v>
      </c>
      <c r="M16" s="218">
        <v>90.57</v>
      </c>
      <c r="N16" s="76">
        <f t="shared" si="0"/>
        <v>4.9356969064998202E-2</v>
      </c>
      <c r="P16" s="19" t="s">
        <v>53</v>
      </c>
      <c r="Q16" s="217">
        <v>29.352674122227864</v>
      </c>
      <c r="R16" s="218">
        <v>52.286470934342148</v>
      </c>
      <c r="S16" s="218">
        <v>59.272140632292192</v>
      </c>
      <c r="T16" s="218">
        <v>66.379128271953292</v>
      </c>
      <c r="U16" s="218">
        <v>73.61130157718307</v>
      </c>
      <c r="V16" s="76">
        <f t="shared" si="1"/>
        <v>0.10895252006925715</v>
      </c>
      <c r="W16" s="217">
        <v>39.479999999999997</v>
      </c>
      <c r="X16" s="218">
        <v>43.06</v>
      </c>
      <c r="Y16" s="218">
        <v>52.08</v>
      </c>
      <c r="Z16" s="218">
        <v>48.28</v>
      </c>
      <c r="AA16" s="218">
        <v>60.5</v>
      </c>
      <c r="AB16" s="76">
        <f t="shared" si="2"/>
        <v>0.25310687655343833</v>
      </c>
      <c r="AD16" s="19" t="s">
        <v>53</v>
      </c>
      <c r="AE16" s="219">
        <v>8192789.7699999986</v>
      </c>
      <c r="AF16" s="53">
        <v>17576637.32</v>
      </c>
      <c r="AG16" s="53">
        <v>21415033.379999995</v>
      </c>
      <c r="AH16" s="53">
        <v>23661745.129999999</v>
      </c>
      <c r="AI16" s="53">
        <v>25011680.260000002</v>
      </c>
      <c r="AJ16" s="76">
        <f t="shared" si="3"/>
        <v>5.7051376497520456E-2</v>
      </c>
      <c r="AK16" s="53">
        <f t="shared" si="4"/>
        <v>1349935.1300000027</v>
      </c>
      <c r="AL16" s="100">
        <f t="shared" si="5"/>
        <v>1.8189879424946646E-2</v>
      </c>
      <c r="AM16" s="220">
        <v>1451658.94</v>
      </c>
      <c r="AN16" s="221">
        <v>1879355.71</v>
      </c>
      <c r="AO16" s="221">
        <v>2279634.65</v>
      </c>
      <c r="AP16" s="221">
        <v>2092574.47</v>
      </c>
      <c r="AQ16" s="221">
        <v>2501854.11</v>
      </c>
      <c r="AR16" s="76">
        <f t="shared" si="6"/>
        <v>0.19558665455762725</v>
      </c>
      <c r="AS16" s="53">
        <f t="shared" si="7"/>
        <v>409279.6399999999</v>
      </c>
      <c r="AT16" s="76">
        <f t="shared" si="8"/>
        <v>0.72344484028734746</v>
      </c>
      <c r="AU16" s="53">
        <f t="shared" si="9"/>
        <v>1050195.17</v>
      </c>
      <c r="AV16" s="100">
        <f t="shared" si="10"/>
        <v>1.3437929189003439E-2</v>
      </c>
    </row>
    <row r="17" spans="2:48" x14ac:dyDescent="0.25">
      <c r="B17" s="19" t="s">
        <v>54</v>
      </c>
      <c r="C17" s="217">
        <v>90.201237109804381</v>
      </c>
      <c r="D17" s="218">
        <v>115.27242808419555</v>
      </c>
      <c r="E17" s="218">
        <v>128.77591964319672</v>
      </c>
      <c r="F17" s="218">
        <v>142.32967242878595</v>
      </c>
      <c r="G17" s="218">
        <v>117.19953835226218</v>
      </c>
      <c r="H17" s="76">
        <f t="shared" si="11"/>
        <v>-0.17656286034872681</v>
      </c>
      <c r="I17" s="217">
        <v>100.03</v>
      </c>
      <c r="J17" s="218">
        <v>137.72</v>
      </c>
      <c r="K17" s="218">
        <v>146.53</v>
      </c>
      <c r="L17" s="218">
        <v>158.72999999999999</v>
      </c>
      <c r="M17" s="218">
        <v>130.43</v>
      </c>
      <c r="N17" s="76">
        <f t="shared" si="0"/>
        <v>-0.17829017829017824</v>
      </c>
      <c r="P17" s="19" t="s">
        <v>54</v>
      </c>
      <c r="Q17" s="217">
        <v>34.722434348412648</v>
      </c>
      <c r="R17" s="218">
        <v>86.068517521212058</v>
      </c>
      <c r="S17" s="218">
        <v>107.31673270801484</v>
      </c>
      <c r="T17" s="218">
        <v>122.28447539009767</v>
      </c>
      <c r="U17" s="218">
        <v>100.1088048526041</v>
      </c>
      <c r="V17" s="76">
        <f t="shared" si="1"/>
        <v>-0.18134493742358826</v>
      </c>
      <c r="W17" s="217">
        <v>61.03</v>
      </c>
      <c r="X17" s="218">
        <v>115.74</v>
      </c>
      <c r="Y17" s="218">
        <v>128.71</v>
      </c>
      <c r="Z17" s="218">
        <v>140.74</v>
      </c>
      <c r="AA17" s="218">
        <v>114.55</v>
      </c>
      <c r="AB17" s="76">
        <f t="shared" si="2"/>
        <v>-0.18608782151485015</v>
      </c>
      <c r="AD17" s="19" t="s">
        <v>54</v>
      </c>
      <c r="AE17" s="219">
        <v>11072042.780000001</v>
      </c>
      <c r="AF17" s="53">
        <v>56910984.090000004</v>
      </c>
      <c r="AG17" s="53">
        <v>69851556.950000003</v>
      </c>
      <c r="AH17" s="53">
        <v>81216232.75</v>
      </c>
      <c r="AI17" s="53">
        <v>66678959.129999995</v>
      </c>
      <c r="AJ17" s="76">
        <f t="shared" si="3"/>
        <v>-0.17899468034609134</v>
      </c>
      <c r="AK17" s="53">
        <f t="shared" si="4"/>
        <v>-14537273.620000005</v>
      </c>
      <c r="AL17" s="100">
        <f t="shared" si="5"/>
        <v>4.849263280785459E-2</v>
      </c>
      <c r="AM17" s="220">
        <v>3716039.46</v>
      </c>
      <c r="AN17" s="221">
        <v>9766291.2300000004</v>
      </c>
      <c r="AO17" s="221">
        <v>10861089.32</v>
      </c>
      <c r="AP17" s="221">
        <v>11875846.74</v>
      </c>
      <c r="AQ17" s="221">
        <v>9733594.3200000003</v>
      </c>
      <c r="AR17" s="76">
        <f t="shared" si="6"/>
        <v>-0.18038734137453172</v>
      </c>
      <c r="AS17" s="53">
        <f t="shared" si="7"/>
        <v>-2142252.42</v>
      </c>
      <c r="AT17" s="76">
        <f t="shared" si="8"/>
        <v>1.6193463295462425</v>
      </c>
      <c r="AU17" s="53">
        <f t="shared" si="9"/>
        <v>6017554.8600000003</v>
      </c>
      <c r="AV17" s="100">
        <f t="shared" si="10"/>
        <v>5.2280966625446471E-2</v>
      </c>
    </row>
    <row r="18" spans="2:48" x14ac:dyDescent="0.25">
      <c r="B18" s="23" t="s">
        <v>55</v>
      </c>
      <c r="C18" s="217">
        <v>75.289454508021706</v>
      </c>
      <c r="D18" s="218">
        <v>61.688600774017914</v>
      </c>
      <c r="E18" s="218">
        <v>67.467318762677252</v>
      </c>
      <c r="F18" s="218">
        <v>71.385524022416874</v>
      </c>
      <c r="G18" s="218">
        <v>72.628790126556311</v>
      </c>
      <c r="H18" s="76">
        <f t="shared" si="11"/>
        <v>1.741622158224998E-2</v>
      </c>
      <c r="I18" s="217">
        <v>73.599999999999994</v>
      </c>
      <c r="J18" s="218">
        <v>63.68</v>
      </c>
      <c r="K18" s="218">
        <v>66.11</v>
      </c>
      <c r="L18" s="218">
        <v>69.209999999999994</v>
      </c>
      <c r="M18" s="218">
        <v>69.36</v>
      </c>
      <c r="N18" s="76">
        <f t="shared" si="0"/>
        <v>2.1673168617253324E-3</v>
      </c>
      <c r="P18" s="23" t="s">
        <v>55</v>
      </c>
      <c r="Q18" s="217">
        <v>20.932237655117316</v>
      </c>
      <c r="R18" s="218">
        <v>40.372639265276575</v>
      </c>
      <c r="S18" s="218">
        <v>52.055938485238578</v>
      </c>
      <c r="T18" s="218">
        <v>55.16183427473873</v>
      </c>
      <c r="U18" s="218">
        <v>54.845158261358044</v>
      </c>
      <c r="V18" s="76">
        <f t="shared" si="1"/>
        <v>-5.7408535728425969E-3</v>
      </c>
      <c r="W18" s="217">
        <v>36.99</v>
      </c>
      <c r="X18" s="218">
        <v>41.81</v>
      </c>
      <c r="Y18" s="218">
        <v>47.08</v>
      </c>
      <c r="Z18" s="218">
        <v>49.71</v>
      </c>
      <c r="AA18" s="218">
        <v>52.42</v>
      </c>
      <c r="AB18" s="76">
        <f t="shared" si="2"/>
        <v>5.451619392476359E-2</v>
      </c>
      <c r="AD18" s="23" t="s">
        <v>55</v>
      </c>
      <c r="AE18" s="219">
        <v>5654442.8399999999</v>
      </c>
      <c r="AF18" s="53">
        <v>13049910.790000001</v>
      </c>
      <c r="AG18" s="53">
        <v>15428988.440000001</v>
      </c>
      <c r="AH18" s="53">
        <v>17019413.530000001</v>
      </c>
      <c r="AI18" s="53">
        <v>16932894.870000001</v>
      </c>
      <c r="AJ18" s="76">
        <f t="shared" si="3"/>
        <v>-5.083527693095502E-3</v>
      </c>
      <c r="AK18" s="53">
        <f t="shared" si="4"/>
        <v>-86518.660000000149</v>
      </c>
      <c r="AL18" s="100">
        <f t="shared" si="5"/>
        <v>1.2314539159257492E-2</v>
      </c>
      <c r="AM18" s="220">
        <v>1342905.34</v>
      </c>
      <c r="AN18" s="221">
        <v>1564568.6</v>
      </c>
      <c r="AO18" s="221">
        <v>1765962.69</v>
      </c>
      <c r="AP18" s="221">
        <v>1938413.99</v>
      </c>
      <c r="AQ18" s="221">
        <v>2044229.54</v>
      </c>
      <c r="AR18" s="76">
        <f t="shared" si="6"/>
        <v>5.4588725909886726E-2</v>
      </c>
      <c r="AS18" s="53">
        <f t="shared" si="7"/>
        <v>105815.55000000005</v>
      </c>
      <c r="AT18" s="76">
        <f t="shared" si="8"/>
        <v>0.52224395801419621</v>
      </c>
      <c r="AU18" s="53">
        <f t="shared" si="9"/>
        <v>701324.2</v>
      </c>
      <c r="AV18" s="100">
        <f t="shared" si="10"/>
        <v>1.0979941514091353E-2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2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9" t="s">
        <v>165</v>
      </c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P21" s="279" t="s">
        <v>166</v>
      </c>
      <c r="Q21" s="279"/>
      <c r="R21" s="279"/>
      <c r="S21" s="279"/>
      <c r="T21" s="279"/>
      <c r="U21" s="279"/>
      <c r="V21" s="279"/>
      <c r="W21" s="279"/>
      <c r="X21" s="223"/>
      <c r="Y21" s="223"/>
      <c r="Z21" s="223"/>
      <c r="AA21" s="223"/>
      <c r="AB21" s="223"/>
      <c r="AD21" s="317" t="s">
        <v>167</v>
      </c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</row>
    <row r="22" spans="2:48" ht="24" customHeight="1" x14ac:dyDescent="0.25">
      <c r="B22" s="279" t="s">
        <v>168</v>
      </c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P22" s="318" t="s">
        <v>169</v>
      </c>
      <c r="Q22" s="318"/>
      <c r="R22" s="318"/>
      <c r="S22" s="318"/>
      <c r="T22" s="318"/>
      <c r="U22" s="318"/>
      <c r="V22" s="318"/>
      <c r="W22" s="318"/>
      <c r="X22" s="224"/>
      <c r="Y22" s="224"/>
      <c r="Z22" s="224"/>
      <c r="AA22" s="224"/>
      <c r="AB22" s="224"/>
      <c r="AQ22" s="53">
        <f>AQ11/M11</f>
        <v>9895.306491549145</v>
      </c>
    </row>
    <row r="23" spans="2:48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</row>
    <row r="27" spans="2:48" ht="50.25" customHeight="1" thickBot="1" x14ac:dyDescent="0.3">
      <c r="B27" s="281" t="s">
        <v>170</v>
      </c>
      <c r="C27" s="281"/>
      <c r="D27" s="281"/>
      <c r="E27" s="281"/>
      <c r="F27" s="281"/>
      <c r="G27" s="281"/>
      <c r="H27" s="281"/>
      <c r="I27" s="146"/>
      <c r="P27" s="281" t="s">
        <v>171</v>
      </c>
      <c r="Q27" s="281"/>
      <c r="R27" s="281"/>
      <c r="S27" s="281"/>
      <c r="T27" s="281"/>
      <c r="U27" s="281"/>
      <c r="V27" s="281"/>
      <c r="W27" s="281"/>
      <c r="AE27" s="281" t="s">
        <v>172</v>
      </c>
      <c r="AF27" s="281"/>
      <c r="AG27" s="281"/>
      <c r="AH27" s="281"/>
      <c r="AI27" s="281"/>
      <c r="AJ27" s="281"/>
      <c r="AK27" s="281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7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7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7" t="str">
        <f>CONCATENATE("dif. ",RIGHT(AJ29,2),"/",RIGHT(AI29,2))</f>
        <v>dif. 24/23</v>
      </c>
    </row>
    <row r="30" spans="2:48" ht="15.75" x14ac:dyDescent="0.25">
      <c r="B30" s="209" t="s">
        <v>45</v>
      </c>
      <c r="C30" s="210">
        <v>95.01</v>
      </c>
      <c r="D30" s="210">
        <v>99.07</v>
      </c>
      <c r="E30" s="210">
        <v>105.63</v>
      </c>
      <c r="F30" s="210">
        <v>113.88</v>
      </c>
      <c r="G30" s="210">
        <v>125.25</v>
      </c>
      <c r="H30" s="136">
        <f>G30/F30-1</f>
        <v>9.984193888303472E-2</v>
      </c>
      <c r="I30" s="210">
        <f>G30-F30</f>
        <v>11.370000000000005</v>
      </c>
      <c r="P30" s="209" t="s">
        <v>45</v>
      </c>
      <c r="Q30" s="210">
        <v>48.129999999999995</v>
      </c>
      <c r="R30" s="210">
        <v>53</v>
      </c>
      <c r="S30" s="210">
        <v>80.58</v>
      </c>
      <c r="T30" s="210">
        <v>93.24</v>
      </c>
      <c r="U30" s="210">
        <v>104.71</v>
      </c>
      <c r="V30" s="136">
        <f>U30/T30-1</f>
        <v>0.12301587301587302</v>
      </c>
      <c r="W30" s="210">
        <f>U30-T30</f>
        <v>11.469999999999999</v>
      </c>
      <c r="AE30" s="209" t="s">
        <v>45</v>
      </c>
      <c r="AF30" s="215">
        <v>476771371.48000002</v>
      </c>
      <c r="AG30" s="215">
        <v>651901800.17999995</v>
      </c>
      <c r="AH30" s="215">
        <v>1528879517.8</v>
      </c>
      <c r="AI30" s="215">
        <v>1797799676.5999999</v>
      </c>
      <c r="AJ30" s="215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7">
        <v>119.42</v>
      </c>
      <c r="D31" s="217">
        <v>126.49</v>
      </c>
      <c r="E31" s="217">
        <v>131.02000000000001</v>
      </c>
      <c r="F31" s="217">
        <v>139.02000000000001</v>
      </c>
      <c r="G31" s="217">
        <v>151.54</v>
      </c>
      <c r="H31" s="76">
        <f t="shared" ref="H31:H35" si="12">G31/F31-1</f>
        <v>9.0058984318802882E-2</v>
      </c>
      <c r="I31" s="218">
        <f t="shared" ref="I31:I40" si="13">G31-F31</f>
        <v>12.519999999999982</v>
      </c>
      <c r="P31" s="15" t="s">
        <v>46</v>
      </c>
      <c r="Q31" s="217">
        <v>61.17</v>
      </c>
      <c r="R31" s="218">
        <v>72.88</v>
      </c>
      <c r="S31" s="218">
        <v>107.72</v>
      </c>
      <c r="T31" s="218">
        <v>119.35</v>
      </c>
      <c r="U31" s="218">
        <v>131.18</v>
      </c>
      <c r="V31" s="76">
        <f t="shared" ref="V31:V40" si="14">U31/T31-1</f>
        <v>9.9120234604105573E-2</v>
      </c>
      <c r="W31" s="218">
        <f t="shared" ref="W31:W40" si="15">U31-T31</f>
        <v>11.830000000000013</v>
      </c>
      <c r="AE31" s="15" t="s">
        <v>46</v>
      </c>
      <c r="AF31" s="220">
        <v>217815325.03999999</v>
      </c>
      <c r="AG31" s="221">
        <v>333738906.93000001</v>
      </c>
      <c r="AH31" s="221">
        <v>743382276.49000001</v>
      </c>
      <c r="AI31" s="221">
        <v>857710368.34000003</v>
      </c>
      <c r="AJ31" s="221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7">
        <v>89.5</v>
      </c>
      <c r="D32" s="217">
        <v>85.87</v>
      </c>
      <c r="E32" s="217">
        <v>93.47</v>
      </c>
      <c r="F32" s="217">
        <v>101.28999999999999</v>
      </c>
      <c r="G32" s="217">
        <v>115.79999999999998</v>
      </c>
      <c r="H32" s="76">
        <f t="shared" si="12"/>
        <v>0.14325204857340301</v>
      </c>
      <c r="I32" s="218">
        <f t="shared" si="13"/>
        <v>14.509999999999991</v>
      </c>
      <c r="P32" s="19" t="s">
        <v>47</v>
      </c>
      <c r="Q32" s="217">
        <v>44.55</v>
      </c>
      <c r="R32" s="218">
        <v>43.14</v>
      </c>
      <c r="S32" s="218">
        <v>71.23</v>
      </c>
      <c r="T32" s="218">
        <v>83.79</v>
      </c>
      <c r="U32" s="218">
        <v>97.120000000000019</v>
      </c>
      <c r="V32" s="76">
        <f t="shared" si="14"/>
        <v>0.15908819668218177</v>
      </c>
      <c r="W32" s="218">
        <f t="shared" si="15"/>
        <v>13.330000000000013</v>
      </c>
      <c r="AE32" s="19" t="s">
        <v>47</v>
      </c>
      <c r="AF32" s="220">
        <v>122348722.31</v>
      </c>
      <c r="AG32" s="221">
        <v>137154616.22</v>
      </c>
      <c r="AH32" s="221">
        <v>381071528.48000002</v>
      </c>
      <c r="AI32" s="221">
        <v>437636228.67000002</v>
      </c>
      <c r="AJ32" s="221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7">
        <v>70.819999999999993</v>
      </c>
      <c r="D33" s="217">
        <v>66.41</v>
      </c>
      <c r="E33" s="217">
        <v>77.45</v>
      </c>
      <c r="F33" s="217">
        <v>80.180000000000007</v>
      </c>
      <c r="G33" s="217">
        <v>89.86</v>
      </c>
      <c r="H33" s="76">
        <f t="shared" si="12"/>
        <v>0.12072836118732844</v>
      </c>
      <c r="I33" s="218">
        <f t="shared" si="13"/>
        <v>9.6799999999999926</v>
      </c>
      <c r="P33" s="19" t="s">
        <v>48</v>
      </c>
      <c r="Q33" s="217">
        <v>38.090000000000003</v>
      </c>
      <c r="R33" s="218">
        <v>36.92</v>
      </c>
      <c r="S33" s="218">
        <v>53.920000000000009</v>
      </c>
      <c r="T33" s="218">
        <v>54.70000000000001</v>
      </c>
      <c r="U33" s="218">
        <v>64.64</v>
      </c>
      <c r="V33" s="76">
        <f t="shared" si="14"/>
        <v>0.18171846435100525</v>
      </c>
      <c r="W33" s="218">
        <f t="shared" si="15"/>
        <v>9.9399999999999906</v>
      </c>
      <c r="AE33" s="19" t="s">
        <v>48</v>
      </c>
      <c r="AF33" s="220">
        <v>2812428.07</v>
      </c>
      <c r="AG33" s="221">
        <v>4381169.17</v>
      </c>
      <c r="AH33" s="221">
        <v>8179727.9699999997</v>
      </c>
      <c r="AI33" s="221">
        <v>8858381.8200000003</v>
      </c>
      <c r="AJ33" s="221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7">
        <v>134.75</v>
      </c>
      <c r="D34" s="217">
        <v>154.08000000000001</v>
      </c>
      <c r="E34" s="217">
        <v>185.51</v>
      </c>
      <c r="F34" s="217">
        <v>208.15999999999997</v>
      </c>
      <c r="G34" s="217">
        <v>202.39</v>
      </c>
      <c r="H34" s="76">
        <f t="shared" si="12"/>
        <v>-2.7719062259800031E-2</v>
      </c>
      <c r="I34" s="218">
        <f t="shared" si="13"/>
        <v>-5.7699999999999818</v>
      </c>
      <c r="P34" s="19" t="s">
        <v>49</v>
      </c>
      <c r="Q34" s="217">
        <v>52.22</v>
      </c>
      <c r="R34" s="218">
        <v>46.13</v>
      </c>
      <c r="S34" s="218">
        <v>94.79</v>
      </c>
      <c r="T34" s="218">
        <v>114.31</v>
      </c>
      <c r="U34" s="218">
        <v>127.83</v>
      </c>
      <c r="V34" s="76">
        <f t="shared" si="14"/>
        <v>0.11827486659084951</v>
      </c>
      <c r="W34" s="218">
        <f t="shared" si="15"/>
        <v>13.519999999999996</v>
      </c>
      <c r="AE34" s="19" t="s">
        <v>49</v>
      </c>
      <c r="AF34" s="220">
        <v>19577887.920000002</v>
      </c>
      <c r="AG34" s="221">
        <v>22694182.550000001</v>
      </c>
      <c r="AH34" s="221">
        <v>56687870.049999997</v>
      </c>
      <c r="AI34" s="221">
        <v>62672686.409999996</v>
      </c>
      <c r="AJ34" s="221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7">
        <v>53.52</v>
      </c>
      <c r="D35" s="217">
        <v>51.25</v>
      </c>
      <c r="E35" s="217">
        <v>59.12</v>
      </c>
      <c r="F35" s="217">
        <v>65.87</v>
      </c>
      <c r="G35" s="217">
        <v>74.569999999999993</v>
      </c>
      <c r="H35" s="76">
        <f t="shared" si="12"/>
        <v>0.13207833611659314</v>
      </c>
      <c r="I35" s="218">
        <f t="shared" si="13"/>
        <v>8.6999999999999886</v>
      </c>
      <c r="P35" s="19" t="s">
        <v>50</v>
      </c>
      <c r="Q35" s="217">
        <v>28.760000000000005</v>
      </c>
      <c r="R35" s="218">
        <v>28.24</v>
      </c>
      <c r="S35" s="218">
        <v>42.01</v>
      </c>
      <c r="T35" s="218">
        <v>51.99</v>
      </c>
      <c r="U35" s="218">
        <v>61.31</v>
      </c>
      <c r="V35" s="76">
        <f t="shared" si="14"/>
        <v>0.17926524331602223</v>
      </c>
      <c r="W35" s="218">
        <f t="shared" si="15"/>
        <v>9.32</v>
      </c>
      <c r="AE35" s="19" t="s">
        <v>50</v>
      </c>
      <c r="AF35" s="220">
        <v>46497100.399999999</v>
      </c>
      <c r="AG35" s="221">
        <v>54944687.289999999</v>
      </c>
      <c r="AH35" s="221">
        <v>136922674.63999999</v>
      </c>
      <c r="AI35" s="221">
        <v>177625996.66999999</v>
      </c>
      <c r="AJ35" s="221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7">
        <v>86.79</v>
      </c>
      <c r="D36" s="217">
        <v>84.44</v>
      </c>
      <c r="E36" s="217">
        <v>89.45</v>
      </c>
      <c r="F36" s="217">
        <v>98.5</v>
      </c>
      <c r="G36" s="217">
        <v>108.5</v>
      </c>
      <c r="H36" s="76">
        <f>G36/F36-1</f>
        <v>0.10152284263959399</v>
      </c>
      <c r="I36" s="218">
        <f t="shared" si="13"/>
        <v>10</v>
      </c>
      <c r="P36" s="19" t="s">
        <v>51</v>
      </c>
      <c r="Q36" s="217">
        <v>49.1</v>
      </c>
      <c r="R36" s="218">
        <v>45.63</v>
      </c>
      <c r="S36" s="218">
        <v>64.64</v>
      </c>
      <c r="T36" s="218">
        <v>73.62</v>
      </c>
      <c r="U36" s="218">
        <v>81.849999999999994</v>
      </c>
      <c r="V36" s="76">
        <f t="shared" si="14"/>
        <v>0.11179027438196121</v>
      </c>
      <c r="W36" s="218">
        <f t="shared" si="15"/>
        <v>8.2299999999999898</v>
      </c>
      <c r="AE36" s="19" t="s">
        <v>51</v>
      </c>
      <c r="AF36" s="220">
        <v>3114952.08</v>
      </c>
      <c r="AG36" s="221">
        <v>4498900.47</v>
      </c>
      <c r="AH36" s="221">
        <v>7864755.4299999997</v>
      </c>
      <c r="AI36" s="221">
        <v>9097368.0999999996</v>
      </c>
      <c r="AJ36" s="221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7">
        <v>106.13</v>
      </c>
      <c r="D37" s="217">
        <v>125.31</v>
      </c>
      <c r="E37" s="217">
        <v>128.06</v>
      </c>
      <c r="F37" s="217">
        <v>149.08000000000001</v>
      </c>
      <c r="G37" s="217">
        <v>167.62</v>
      </c>
      <c r="H37" s="76">
        <f t="shared" ref="H37:H40" si="18">G37/F37-1</f>
        <v>0.12436275825060372</v>
      </c>
      <c r="I37" s="218">
        <f t="shared" si="13"/>
        <v>18.539999999999992</v>
      </c>
      <c r="P37" s="19" t="s">
        <v>52</v>
      </c>
      <c r="Q37" s="217">
        <v>64.31</v>
      </c>
      <c r="R37" s="218">
        <v>82.55</v>
      </c>
      <c r="S37" s="218">
        <v>96.70999999999998</v>
      </c>
      <c r="T37" s="218">
        <v>122.12</v>
      </c>
      <c r="U37" s="218">
        <v>143.97</v>
      </c>
      <c r="V37" s="76">
        <f t="shared" si="14"/>
        <v>0.17892237143792977</v>
      </c>
      <c r="W37" s="218">
        <f t="shared" si="15"/>
        <v>21.849999999999994</v>
      </c>
      <c r="AE37" s="19" t="s">
        <v>52</v>
      </c>
      <c r="AF37" s="220">
        <v>18804870.850000001</v>
      </c>
      <c r="AG37" s="221">
        <v>30921945.879999999</v>
      </c>
      <c r="AH37" s="221">
        <v>58482134.030000001</v>
      </c>
      <c r="AI37" s="221">
        <v>79534420.480000004</v>
      </c>
      <c r="AJ37" s="221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7">
        <v>64.19</v>
      </c>
      <c r="D38" s="217">
        <v>68.989999999999995</v>
      </c>
      <c r="E38" s="217">
        <v>76.34</v>
      </c>
      <c r="F38" s="217">
        <v>86.65</v>
      </c>
      <c r="G38" s="217">
        <v>96.86</v>
      </c>
      <c r="H38" s="76">
        <f t="shared" si="18"/>
        <v>0.1178303519907673</v>
      </c>
      <c r="I38" s="218">
        <f t="shared" si="13"/>
        <v>10.209999999999994</v>
      </c>
      <c r="P38" s="19" t="s">
        <v>53</v>
      </c>
      <c r="Q38" s="217">
        <v>33.54</v>
      </c>
      <c r="R38" s="218">
        <v>37.840000000000003</v>
      </c>
      <c r="S38" s="218">
        <v>53.16</v>
      </c>
      <c r="T38" s="218">
        <v>62.04999999999999</v>
      </c>
      <c r="U38" s="218">
        <v>69.75</v>
      </c>
      <c r="V38" s="76">
        <f t="shared" si="14"/>
        <v>0.12409347300564089</v>
      </c>
      <c r="W38" s="218">
        <f t="shared" si="15"/>
        <v>7.7000000000000099</v>
      </c>
      <c r="AE38" s="19" t="s">
        <v>53</v>
      </c>
      <c r="AF38" s="220">
        <v>10173605.369999999</v>
      </c>
      <c r="AG38" s="221">
        <v>16610861.380000001</v>
      </c>
      <c r="AH38" s="221">
        <v>27747259.210000001</v>
      </c>
      <c r="AI38" s="221">
        <v>33504230.199999999</v>
      </c>
      <c r="AJ38" s="221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7">
        <v>102.24</v>
      </c>
      <c r="D39" s="217">
        <v>98.71</v>
      </c>
      <c r="E39" s="217">
        <v>114.5</v>
      </c>
      <c r="F39" s="217">
        <v>129.04</v>
      </c>
      <c r="G39" s="217">
        <v>138.44999999999999</v>
      </c>
      <c r="H39" s="76">
        <f t="shared" si="18"/>
        <v>7.292312461252326E-2</v>
      </c>
      <c r="I39" s="218">
        <f t="shared" si="13"/>
        <v>9.4099999999999966</v>
      </c>
      <c r="P39" s="19" t="s">
        <v>54</v>
      </c>
      <c r="Q39" s="217">
        <v>50.94</v>
      </c>
      <c r="R39" s="218">
        <v>53.72</v>
      </c>
      <c r="S39" s="218">
        <v>88.72</v>
      </c>
      <c r="T39" s="218">
        <v>108.87</v>
      </c>
      <c r="U39" s="218">
        <v>119.53</v>
      </c>
      <c r="V39" s="76">
        <f t="shared" si="14"/>
        <v>9.791494442913562E-2</v>
      </c>
      <c r="W39" s="218">
        <f t="shared" si="15"/>
        <v>10.659999999999997</v>
      </c>
      <c r="AE39" s="19" t="s">
        <v>54</v>
      </c>
      <c r="AF39" s="220">
        <v>28411183</v>
      </c>
      <c r="AG39" s="221">
        <v>34127770.07</v>
      </c>
      <c r="AH39" s="221">
        <v>88124626.280000001</v>
      </c>
      <c r="AI39" s="221">
        <v>107018992.04000001</v>
      </c>
      <c r="AJ39" s="221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7">
        <v>58.1</v>
      </c>
      <c r="D40" s="217">
        <v>74.28</v>
      </c>
      <c r="E40" s="217">
        <v>64.23</v>
      </c>
      <c r="F40" s="217">
        <v>69.86</v>
      </c>
      <c r="G40" s="217">
        <v>72.739999999999995</v>
      </c>
      <c r="H40" s="76">
        <f t="shared" si="18"/>
        <v>4.1225307758373742E-2</v>
      </c>
      <c r="I40" s="218">
        <f t="shared" si="13"/>
        <v>2.8799999999999955</v>
      </c>
      <c r="P40" s="23" t="s">
        <v>55</v>
      </c>
      <c r="Q40" s="217">
        <v>22.7</v>
      </c>
      <c r="R40" s="218">
        <v>29.35</v>
      </c>
      <c r="S40" s="218">
        <v>43.18</v>
      </c>
      <c r="T40" s="218">
        <v>54</v>
      </c>
      <c r="U40" s="218">
        <v>56.57</v>
      </c>
      <c r="V40" s="76">
        <f t="shared" si="14"/>
        <v>4.7592592592592631E-2</v>
      </c>
      <c r="W40" s="218">
        <f t="shared" si="15"/>
        <v>2.5700000000000003</v>
      </c>
      <c r="AE40" s="23" t="s">
        <v>55</v>
      </c>
      <c r="AF40" s="220">
        <v>7215296.4500000002</v>
      </c>
      <c r="AG40" s="221">
        <v>12828760.220000001</v>
      </c>
      <c r="AH40" s="221">
        <v>20416665.23</v>
      </c>
      <c r="AI40" s="221">
        <v>24141003.859999999</v>
      </c>
      <c r="AJ40" s="221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6" t="s">
        <v>57</v>
      </c>
      <c r="C42" s="316"/>
      <c r="D42" s="316"/>
      <c r="E42" s="316"/>
      <c r="F42" s="316"/>
      <c r="G42" s="316"/>
      <c r="H42" s="316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9" t="s">
        <v>165</v>
      </c>
      <c r="C43" s="279"/>
      <c r="D43" s="279"/>
      <c r="E43" s="279"/>
      <c r="F43" s="279"/>
      <c r="G43" s="279"/>
      <c r="H43" s="279"/>
      <c r="P43" s="279" t="s">
        <v>166</v>
      </c>
      <c r="Q43" s="279"/>
      <c r="R43" s="279"/>
      <c r="S43" s="279"/>
      <c r="T43" s="279"/>
      <c r="U43" s="279"/>
      <c r="V43" s="279"/>
      <c r="W43" s="279"/>
      <c r="AE43" s="317" t="s">
        <v>167</v>
      </c>
      <c r="AF43" s="317"/>
      <c r="AG43" s="317"/>
      <c r="AH43" s="317"/>
      <c r="AI43" s="317"/>
      <c r="AJ43" s="317"/>
      <c r="AK43" s="317"/>
      <c r="AL43" s="317"/>
      <c r="AM43" s="317"/>
    </row>
    <row r="44" spans="2:39" ht="24" customHeight="1" x14ac:dyDescent="0.25">
      <c r="B44" s="279" t="s">
        <v>168</v>
      </c>
      <c r="C44" s="279"/>
      <c r="D44" s="279"/>
      <c r="E44" s="279"/>
      <c r="F44" s="279"/>
      <c r="G44" s="279"/>
      <c r="H44" s="279"/>
      <c r="P44" s="318" t="s">
        <v>169</v>
      </c>
      <c r="Q44" s="318"/>
      <c r="R44" s="318"/>
      <c r="S44" s="318"/>
      <c r="T44" s="318"/>
      <c r="U44" s="318"/>
      <c r="V44" s="318"/>
      <c r="W44" s="318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DAFD-22C1-4D71-AAA6-5B0F8A613A6D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87.94</v>
      </c>
      <c r="D6" s="226">
        <v>95.01</v>
      </c>
      <c r="E6" s="226">
        <v>99.07</v>
      </c>
      <c r="F6" s="226">
        <v>105.63</v>
      </c>
      <c r="G6" s="226">
        <v>113.88</v>
      </c>
      <c r="H6" s="226">
        <v>125.25</v>
      </c>
      <c r="I6" s="95">
        <f t="shared" ref="I6:I51" si="0">IFERROR(H6/G6-1,"-")</f>
        <v>9.984193888303472E-2</v>
      </c>
      <c r="J6" s="226">
        <f t="shared" ref="J6:J51" si="1">IFERROR(H6-G6,"-")</f>
        <v>11.370000000000005</v>
      </c>
      <c r="K6" s="227">
        <v>93.95</v>
      </c>
      <c r="L6" s="227">
        <v>110.19</v>
      </c>
      <c r="M6" s="227">
        <v>119.89</v>
      </c>
      <c r="N6" s="227">
        <v>129.44999999999999</v>
      </c>
      <c r="O6" s="227">
        <v>137.16</v>
      </c>
      <c r="P6" s="95">
        <f t="shared" ref="P6:P51" si="2">IFERROR(O6/N6-1,"-")</f>
        <v>5.9559675550405533E-2</v>
      </c>
      <c r="Q6" s="226">
        <f t="shared" ref="Q6:Q51" si="3">IFERROR(O6-N6,"-")</f>
        <v>7.710000000000008</v>
      </c>
    </row>
    <row r="7" spans="2:17" x14ac:dyDescent="0.25">
      <c r="B7" s="96" t="s">
        <v>62</v>
      </c>
      <c r="C7" s="228">
        <v>95.42</v>
      </c>
      <c r="D7" s="228">
        <v>103.69</v>
      </c>
      <c r="E7" s="228">
        <v>107.45</v>
      </c>
      <c r="F7" s="228">
        <v>114.17</v>
      </c>
      <c r="G7" s="228">
        <v>123.5</v>
      </c>
      <c r="H7" s="228">
        <v>135.84</v>
      </c>
      <c r="I7" s="98">
        <f t="shared" si="0"/>
        <v>9.991902834008104E-2</v>
      </c>
      <c r="J7" s="228">
        <f t="shared" si="1"/>
        <v>12.340000000000003</v>
      </c>
      <c r="K7" s="229">
        <v>99.12</v>
      </c>
      <c r="L7" s="229">
        <v>118.15</v>
      </c>
      <c r="M7" s="229">
        <v>129.24</v>
      </c>
      <c r="N7" s="229">
        <v>139.91</v>
      </c>
      <c r="O7" s="229">
        <v>146.91</v>
      </c>
      <c r="P7" s="98">
        <f t="shared" si="2"/>
        <v>5.0032163533700214E-2</v>
      </c>
      <c r="Q7" s="228">
        <f t="shared" si="3"/>
        <v>7</v>
      </c>
    </row>
    <row r="8" spans="2:17" x14ac:dyDescent="0.25">
      <c r="B8" s="99" t="s">
        <v>63</v>
      </c>
      <c r="C8" s="230">
        <v>104.04</v>
      </c>
      <c r="D8" s="230">
        <v>113.97</v>
      </c>
      <c r="E8" s="230">
        <v>117.1</v>
      </c>
      <c r="F8" s="230">
        <v>123.96</v>
      </c>
      <c r="G8" s="230">
        <v>133.38999999999999</v>
      </c>
      <c r="H8" s="230">
        <v>146.27000000000001</v>
      </c>
      <c r="I8" s="100">
        <f t="shared" si="0"/>
        <v>9.6558962440962848E-2</v>
      </c>
      <c r="J8" s="230">
        <f t="shared" si="1"/>
        <v>12.880000000000024</v>
      </c>
      <c r="K8" s="231">
        <v>107.11</v>
      </c>
      <c r="L8" s="231">
        <v>127.7</v>
      </c>
      <c r="M8" s="231">
        <v>139.02000000000001</v>
      </c>
      <c r="N8" s="231">
        <v>149.94</v>
      </c>
      <c r="O8" s="231">
        <v>158.28</v>
      </c>
      <c r="P8" s="100">
        <f t="shared" si="2"/>
        <v>5.5622248899559912E-2</v>
      </c>
      <c r="Q8" s="230">
        <f t="shared" si="3"/>
        <v>8.3400000000000034</v>
      </c>
    </row>
    <row r="9" spans="2:17" x14ac:dyDescent="0.25">
      <c r="B9" s="99" t="s">
        <v>64</v>
      </c>
      <c r="C9" s="230">
        <v>59.74</v>
      </c>
      <c r="D9" s="230">
        <v>59.3</v>
      </c>
      <c r="E9" s="230">
        <v>59.54</v>
      </c>
      <c r="F9" s="230">
        <v>65.25</v>
      </c>
      <c r="G9" s="230">
        <v>72.41</v>
      </c>
      <c r="H9" s="230">
        <v>79.900000000000006</v>
      </c>
      <c r="I9" s="100">
        <f t="shared" si="0"/>
        <v>0.10343875155365301</v>
      </c>
      <c r="J9" s="230">
        <f t="shared" si="1"/>
        <v>7.4900000000000091</v>
      </c>
      <c r="K9" s="231">
        <v>56.54</v>
      </c>
      <c r="L9" s="231">
        <v>68.3</v>
      </c>
      <c r="M9" s="231">
        <v>74.459999999999994</v>
      </c>
      <c r="N9" s="231">
        <v>83.29</v>
      </c>
      <c r="O9" s="231">
        <v>85.05</v>
      </c>
      <c r="P9" s="100">
        <f t="shared" si="2"/>
        <v>2.1130988113819082E-2</v>
      </c>
      <c r="Q9" s="230">
        <f t="shared" si="3"/>
        <v>1.7599999999999909</v>
      </c>
    </row>
    <row r="10" spans="2:17" x14ac:dyDescent="0.25">
      <c r="B10" s="96" t="s">
        <v>65</v>
      </c>
      <c r="C10" s="228">
        <v>66.08</v>
      </c>
      <c r="D10" s="228">
        <v>69.31</v>
      </c>
      <c r="E10" s="228">
        <v>67.12</v>
      </c>
      <c r="F10" s="228">
        <v>73.13</v>
      </c>
      <c r="G10" s="228">
        <v>78.930000000000007</v>
      </c>
      <c r="H10" s="228">
        <v>86.89</v>
      </c>
      <c r="I10" s="98">
        <f t="shared" si="0"/>
        <v>0.10084885341441785</v>
      </c>
      <c r="J10" s="228">
        <f t="shared" si="1"/>
        <v>7.9599999999999937</v>
      </c>
      <c r="K10" s="229">
        <v>72.7</v>
      </c>
      <c r="L10" s="229">
        <v>79.63</v>
      </c>
      <c r="M10" s="229">
        <v>84.69</v>
      </c>
      <c r="N10" s="229">
        <v>91.47</v>
      </c>
      <c r="O10" s="229">
        <v>103.43</v>
      </c>
      <c r="P10" s="98">
        <f t="shared" si="2"/>
        <v>0.1307532524324917</v>
      </c>
      <c r="Q10" s="228">
        <f t="shared" si="3"/>
        <v>11.960000000000008</v>
      </c>
    </row>
    <row r="11" spans="2:17" x14ac:dyDescent="0.25">
      <c r="B11" s="93" t="s">
        <v>46</v>
      </c>
      <c r="C11" s="232">
        <v>107.11</v>
      </c>
      <c r="D11" s="232">
        <v>119.42</v>
      </c>
      <c r="E11" s="232">
        <v>126.49</v>
      </c>
      <c r="F11" s="232">
        <v>131.02000000000001</v>
      </c>
      <c r="G11" s="232">
        <v>139.02000000000001</v>
      </c>
      <c r="H11" s="232">
        <v>151.54</v>
      </c>
      <c r="I11" s="102">
        <f t="shared" si="0"/>
        <v>9.0058984318802882E-2</v>
      </c>
      <c r="J11" s="232">
        <f t="shared" si="1"/>
        <v>12.519999999999982</v>
      </c>
      <c r="K11" s="233">
        <v>116.97</v>
      </c>
      <c r="L11" s="233">
        <v>137.88999999999999</v>
      </c>
      <c r="M11" s="233">
        <v>141.62</v>
      </c>
      <c r="N11" s="233">
        <v>154.12</v>
      </c>
      <c r="O11" s="233">
        <v>159.91999999999999</v>
      </c>
      <c r="P11" s="102">
        <f t="shared" si="2"/>
        <v>3.7633013236439083E-2</v>
      </c>
      <c r="Q11" s="232">
        <f t="shared" si="3"/>
        <v>5.7999999999999829</v>
      </c>
    </row>
    <row r="12" spans="2:17" x14ac:dyDescent="0.25">
      <c r="B12" s="96" t="s">
        <v>62</v>
      </c>
      <c r="C12" s="228">
        <v>115.8</v>
      </c>
      <c r="D12" s="228">
        <v>130.44999999999999</v>
      </c>
      <c r="E12" s="228">
        <v>134.97</v>
      </c>
      <c r="F12" s="228">
        <v>140.36000000000001</v>
      </c>
      <c r="G12" s="228">
        <v>150.84</v>
      </c>
      <c r="H12" s="228">
        <v>166.04</v>
      </c>
      <c r="I12" s="98">
        <f t="shared" si="0"/>
        <v>0.10076902678334654</v>
      </c>
      <c r="J12" s="228">
        <f t="shared" si="1"/>
        <v>15.199999999999989</v>
      </c>
      <c r="K12" s="229">
        <v>122.16</v>
      </c>
      <c r="L12" s="229">
        <v>147.56</v>
      </c>
      <c r="M12" s="229">
        <v>153.29</v>
      </c>
      <c r="N12" s="229">
        <v>169.46</v>
      </c>
      <c r="O12" s="229">
        <v>174.61</v>
      </c>
      <c r="P12" s="98">
        <f t="shared" si="2"/>
        <v>3.0390652661395068E-2</v>
      </c>
      <c r="Q12" s="228">
        <f t="shared" si="3"/>
        <v>5.1500000000000057</v>
      </c>
    </row>
    <row r="13" spans="2:17" x14ac:dyDescent="0.25">
      <c r="B13" s="99" t="s">
        <v>63</v>
      </c>
      <c r="C13" s="230">
        <v>125.04</v>
      </c>
      <c r="D13" s="230">
        <v>138.85</v>
      </c>
      <c r="E13" s="230">
        <v>143.38999999999999</v>
      </c>
      <c r="F13" s="230">
        <v>150.34</v>
      </c>
      <c r="G13" s="230">
        <v>161.43</v>
      </c>
      <c r="H13" s="230">
        <v>176.82</v>
      </c>
      <c r="I13" s="100">
        <f t="shared" si="0"/>
        <v>9.5335439509384834E-2</v>
      </c>
      <c r="J13" s="230">
        <f t="shared" si="1"/>
        <v>15.389999999999986</v>
      </c>
      <c r="K13" s="231">
        <v>129.4</v>
      </c>
      <c r="L13" s="231">
        <v>158.71</v>
      </c>
      <c r="M13" s="231">
        <v>164.7</v>
      </c>
      <c r="N13" s="231">
        <v>180.78</v>
      </c>
      <c r="O13" s="231">
        <v>186.56</v>
      </c>
      <c r="P13" s="100">
        <f t="shared" si="2"/>
        <v>3.1972563336652327E-2</v>
      </c>
      <c r="Q13" s="230">
        <f t="shared" si="3"/>
        <v>5.7800000000000011</v>
      </c>
    </row>
    <row r="14" spans="2:17" x14ac:dyDescent="0.25">
      <c r="B14" s="99" t="s">
        <v>64</v>
      </c>
      <c r="C14" s="230">
        <v>63.73</v>
      </c>
      <c r="D14" s="230">
        <v>65.55</v>
      </c>
      <c r="E14" s="230">
        <v>60.97</v>
      </c>
      <c r="F14" s="230">
        <v>62.16</v>
      </c>
      <c r="G14" s="230">
        <v>63.03</v>
      </c>
      <c r="H14" s="230">
        <v>64.42</v>
      </c>
      <c r="I14" s="100">
        <f t="shared" si="0"/>
        <v>2.2052990639378045E-2</v>
      </c>
      <c r="J14" s="230">
        <f t="shared" si="1"/>
        <v>1.3900000000000006</v>
      </c>
      <c r="K14" s="231">
        <v>50.79</v>
      </c>
      <c r="L14" s="231">
        <v>63.49</v>
      </c>
      <c r="M14" s="231">
        <v>57.32</v>
      </c>
      <c r="N14" s="231">
        <v>58.23</v>
      </c>
      <c r="O14" s="231">
        <v>70.02</v>
      </c>
      <c r="P14" s="100">
        <f t="shared" si="2"/>
        <v>0.20247295208655336</v>
      </c>
      <c r="Q14" s="230">
        <f t="shared" si="3"/>
        <v>11.79</v>
      </c>
    </row>
    <row r="15" spans="2:17" x14ac:dyDescent="0.25">
      <c r="B15" s="96" t="s">
        <v>65</v>
      </c>
      <c r="C15" s="228">
        <v>72.42</v>
      </c>
      <c r="D15" s="228">
        <v>76.66</v>
      </c>
      <c r="E15" s="228">
        <v>74.13</v>
      </c>
      <c r="F15" s="228">
        <v>78.930000000000007</v>
      </c>
      <c r="G15" s="228">
        <v>83.06</v>
      </c>
      <c r="H15" s="228">
        <v>86.47</v>
      </c>
      <c r="I15" s="98">
        <f t="shared" si="0"/>
        <v>4.1054659282446337E-2</v>
      </c>
      <c r="J15" s="228">
        <f t="shared" si="1"/>
        <v>3.4099999999999966</v>
      </c>
      <c r="K15" s="229">
        <v>82.93</v>
      </c>
      <c r="L15" s="229">
        <v>84.79</v>
      </c>
      <c r="M15" s="229">
        <v>86.44</v>
      </c>
      <c r="N15" s="229">
        <v>84.95</v>
      </c>
      <c r="O15" s="229">
        <v>100.45</v>
      </c>
      <c r="P15" s="98">
        <f t="shared" si="2"/>
        <v>0.18246027074749849</v>
      </c>
      <c r="Q15" s="228">
        <f t="shared" si="3"/>
        <v>15.5</v>
      </c>
    </row>
    <row r="16" spans="2:17" x14ac:dyDescent="0.25">
      <c r="B16" s="93" t="s">
        <v>53</v>
      </c>
      <c r="C16" s="232">
        <v>63.43</v>
      </c>
      <c r="D16" s="232">
        <v>64.19</v>
      </c>
      <c r="E16" s="232">
        <v>68.989999999999995</v>
      </c>
      <c r="F16" s="232">
        <v>76.34</v>
      </c>
      <c r="G16" s="232">
        <v>86.65</v>
      </c>
      <c r="H16" s="232">
        <v>96.86</v>
      </c>
      <c r="I16" s="102">
        <f t="shared" si="0"/>
        <v>0.1178303519907673</v>
      </c>
      <c r="J16" s="232">
        <f t="shared" si="1"/>
        <v>10.209999999999994</v>
      </c>
      <c r="K16" s="233">
        <v>68.739999999999995</v>
      </c>
      <c r="L16" s="233">
        <v>74.67</v>
      </c>
      <c r="M16" s="233">
        <v>81.05</v>
      </c>
      <c r="N16" s="233">
        <v>86.31</v>
      </c>
      <c r="O16" s="233">
        <v>90.57</v>
      </c>
      <c r="P16" s="102">
        <f t="shared" si="2"/>
        <v>4.9356969064998202E-2</v>
      </c>
      <c r="Q16" s="232">
        <f t="shared" si="3"/>
        <v>4.2599999999999909</v>
      </c>
    </row>
    <row r="17" spans="2:17" x14ac:dyDescent="0.25">
      <c r="B17" s="96" t="s">
        <v>62</v>
      </c>
      <c r="C17" s="228">
        <v>63.43</v>
      </c>
      <c r="D17" s="228">
        <v>64.19</v>
      </c>
      <c r="E17" s="228">
        <v>68.989999999999995</v>
      </c>
      <c r="F17" s="228">
        <v>76.34</v>
      </c>
      <c r="G17" s="228">
        <v>86.65</v>
      </c>
      <c r="H17" s="228">
        <v>96.86</v>
      </c>
      <c r="I17" s="98">
        <f t="shared" si="0"/>
        <v>0.1178303519907673</v>
      </c>
      <c r="J17" s="228">
        <f t="shared" si="1"/>
        <v>10.209999999999994</v>
      </c>
      <c r="K17" s="229">
        <v>68.739999999999995</v>
      </c>
      <c r="L17" s="229">
        <v>74.67</v>
      </c>
      <c r="M17" s="229">
        <v>81.05</v>
      </c>
      <c r="N17" s="229">
        <v>86.31</v>
      </c>
      <c r="O17" s="229">
        <v>90.57</v>
      </c>
      <c r="P17" s="98">
        <f t="shared" si="2"/>
        <v>4.9356969064998202E-2</v>
      </c>
      <c r="Q17" s="228">
        <f t="shared" si="3"/>
        <v>4.2599999999999909</v>
      </c>
    </row>
    <row r="18" spans="2:17" x14ac:dyDescent="0.25">
      <c r="B18" s="99" t="s">
        <v>63</v>
      </c>
      <c r="C18" s="230">
        <v>80.7</v>
      </c>
      <c r="D18" s="230">
        <v>76.319999999999993</v>
      </c>
      <c r="E18" s="230">
        <v>76.47</v>
      </c>
      <c r="F18" s="230">
        <v>90.03</v>
      </c>
      <c r="G18" s="230">
        <v>101.46</v>
      </c>
      <c r="H18" s="230">
        <v>115.08</v>
      </c>
      <c r="I18" s="100">
        <f t="shared" si="0"/>
        <v>0.13424009461856889</v>
      </c>
      <c r="J18" s="230">
        <f t="shared" si="1"/>
        <v>13.620000000000005</v>
      </c>
      <c r="K18" s="231">
        <v>75.22</v>
      </c>
      <c r="L18" s="231">
        <v>87.84</v>
      </c>
      <c r="M18" s="231">
        <v>94.99</v>
      </c>
      <c r="N18" s="231">
        <v>99.16</v>
      </c>
      <c r="O18" s="231">
        <v>102.76</v>
      </c>
      <c r="P18" s="100">
        <f t="shared" si="2"/>
        <v>3.6304961678096159E-2</v>
      </c>
      <c r="Q18" s="230">
        <f t="shared" si="3"/>
        <v>3.6000000000000085</v>
      </c>
    </row>
    <row r="19" spans="2:17" x14ac:dyDescent="0.25">
      <c r="B19" s="99" t="s">
        <v>64</v>
      </c>
      <c r="C19" s="230">
        <v>47.71</v>
      </c>
      <c r="D19" s="230">
        <v>52.19</v>
      </c>
      <c r="E19" s="230">
        <v>57.98</v>
      </c>
      <c r="F19" s="230">
        <v>57.94</v>
      </c>
      <c r="G19" s="230">
        <v>67.42</v>
      </c>
      <c r="H19" s="230">
        <v>70.06</v>
      </c>
      <c r="I19" s="100">
        <f t="shared" si="0"/>
        <v>3.915752002373174E-2</v>
      </c>
      <c r="J19" s="230">
        <f t="shared" si="1"/>
        <v>2.6400000000000006</v>
      </c>
      <c r="K19" s="231">
        <v>56.85</v>
      </c>
      <c r="L19" s="231">
        <v>55.36</v>
      </c>
      <c r="M19" s="231">
        <v>61.68</v>
      </c>
      <c r="N19" s="231">
        <v>61.85</v>
      </c>
      <c r="O19" s="231">
        <v>64.349999999999994</v>
      </c>
      <c r="P19" s="100">
        <f t="shared" si="2"/>
        <v>4.0420371867420979E-2</v>
      </c>
      <c r="Q19" s="230">
        <f t="shared" si="3"/>
        <v>2.4999999999999929</v>
      </c>
    </row>
    <row r="20" spans="2:17" x14ac:dyDescent="0.25">
      <c r="B20" s="96" t="s">
        <v>65</v>
      </c>
      <c r="C20" s="228">
        <v>0</v>
      </c>
      <c r="D20" s="228">
        <v>0</v>
      </c>
      <c r="E20" s="228">
        <v>0</v>
      </c>
      <c r="F20" s="228">
        <v>0</v>
      </c>
      <c r="G20" s="228">
        <v>0</v>
      </c>
      <c r="H20" s="228">
        <v>0</v>
      </c>
      <c r="I20" s="98" t="str">
        <f t="shared" si="0"/>
        <v>-</v>
      </c>
      <c r="J20" s="228">
        <f t="shared" si="1"/>
        <v>0</v>
      </c>
      <c r="K20" s="229" t="s">
        <v>229</v>
      </c>
      <c r="L20" s="229" t="s">
        <v>229</v>
      </c>
      <c r="M20" s="229" t="s">
        <v>229</v>
      </c>
      <c r="N20" s="229" t="s">
        <v>229</v>
      </c>
      <c r="O20" s="229" t="s">
        <v>229</v>
      </c>
      <c r="P20" s="98" t="str">
        <f t="shared" si="2"/>
        <v>-</v>
      </c>
      <c r="Q20" s="228" t="str">
        <f t="shared" si="3"/>
        <v>-</v>
      </c>
    </row>
    <row r="21" spans="2:17" x14ac:dyDescent="0.25">
      <c r="B21" s="93" t="s">
        <v>48</v>
      </c>
      <c r="C21" s="232">
        <v>67.28</v>
      </c>
      <c r="D21" s="232">
        <v>70.819999999999993</v>
      </c>
      <c r="E21" s="232">
        <v>66.41</v>
      </c>
      <c r="F21" s="232">
        <v>77.45</v>
      </c>
      <c r="G21" s="232">
        <v>80.180000000000007</v>
      </c>
      <c r="H21" s="232">
        <v>89.86</v>
      </c>
      <c r="I21" s="102">
        <f t="shared" si="0"/>
        <v>0.12072836118732844</v>
      </c>
      <c r="J21" s="232">
        <f t="shared" si="1"/>
        <v>9.6799999999999926</v>
      </c>
      <c r="K21" s="233">
        <v>73.180000000000007</v>
      </c>
      <c r="L21" s="233">
        <v>83.27</v>
      </c>
      <c r="M21" s="233">
        <v>71.260000000000005</v>
      </c>
      <c r="N21" s="233">
        <v>93.58</v>
      </c>
      <c r="O21" s="233">
        <v>92.89</v>
      </c>
      <c r="P21" s="102">
        <f t="shared" si="2"/>
        <v>-7.3733703782858928E-3</v>
      </c>
      <c r="Q21" s="232">
        <f t="shared" si="3"/>
        <v>-0.68999999999999773</v>
      </c>
    </row>
    <row r="22" spans="2:17" x14ac:dyDescent="0.25">
      <c r="B22" s="96" t="s">
        <v>62</v>
      </c>
      <c r="C22" s="228">
        <v>65.45</v>
      </c>
      <c r="D22" s="228">
        <v>68.510000000000005</v>
      </c>
      <c r="E22" s="228">
        <v>66.41</v>
      </c>
      <c r="F22" s="228">
        <v>77.510000000000005</v>
      </c>
      <c r="G22" s="228">
        <v>80.34</v>
      </c>
      <c r="H22" s="228">
        <v>89.98</v>
      </c>
      <c r="I22" s="98">
        <f t="shared" si="0"/>
        <v>0.11999004232013943</v>
      </c>
      <c r="J22" s="228">
        <f t="shared" si="1"/>
        <v>9.64</v>
      </c>
      <c r="K22" s="229">
        <v>73.180000000000007</v>
      </c>
      <c r="L22" s="229">
        <v>83.27</v>
      </c>
      <c r="M22" s="229">
        <v>71.28</v>
      </c>
      <c r="N22" s="229">
        <v>93.81</v>
      </c>
      <c r="O22" s="229">
        <v>92.93</v>
      </c>
      <c r="P22" s="98">
        <f t="shared" si="2"/>
        <v>-9.3806630423195481E-3</v>
      </c>
      <c r="Q22" s="228">
        <f t="shared" si="3"/>
        <v>-0.87999999999999545</v>
      </c>
    </row>
    <row r="23" spans="2:17" x14ac:dyDescent="0.25">
      <c r="B23" s="96" t="s">
        <v>65</v>
      </c>
      <c r="C23" s="228">
        <v>81.73</v>
      </c>
      <c r="D23" s="228">
        <v>0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145.08000000000001</v>
      </c>
      <c r="D24" s="232">
        <v>134.75</v>
      </c>
      <c r="E24" s="232">
        <v>154.08000000000001</v>
      </c>
      <c r="F24" s="232">
        <v>185.51</v>
      </c>
      <c r="G24" s="232">
        <v>208.16</v>
      </c>
      <c r="H24" s="232">
        <v>202.39</v>
      </c>
      <c r="I24" s="102">
        <f t="shared" si="0"/>
        <v>-2.7719062259800253E-2</v>
      </c>
      <c r="J24" s="232">
        <f t="shared" si="1"/>
        <v>-5.7700000000000102</v>
      </c>
      <c r="K24" s="233">
        <v>98.08</v>
      </c>
      <c r="L24" s="233">
        <v>148.46</v>
      </c>
      <c r="M24" s="233">
        <v>260.63</v>
      </c>
      <c r="N24" s="233">
        <v>181.59</v>
      </c>
      <c r="O24" s="233">
        <v>250.09</v>
      </c>
      <c r="P24" s="102">
        <f t="shared" si="2"/>
        <v>0.37722341538630988</v>
      </c>
      <c r="Q24" s="232">
        <f t="shared" si="3"/>
        <v>68.5</v>
      </c>
    </row>
    <row r="25" spans="2:17" x14ac:dyDescent="0.25">
      <c r="B25" s="96" t="s">
        <v>62</v>
      </c>
      <c r="C25" s="228">
        <v>146.07</v>
      </c>
      <c r="D25" s="228">
        <v>134.66999999999999</v>
      </c>
      <c r="E25" s="228">
        <v>151.52000000000001</v>
      </c>
      <c r="F25" s="228">
        <v>180.18</v>
      </c>
      <c r="G25" s="228">
        <v>200.83</v>
      </c>
      <c r="H25" s="228">
        <v>207.41</v>
      </c>
      <c r="I25" s="98">
        <f t="shared" si="0"/>
        <v>3.2764029278494089E-2</v>
      </c>
      <c r="J25" s="228">
        <f t="shared" si="1"/>
        <v>6.5799999999999841</v>
      </c>
      <c r="K25" s="229">
        <v>75.66</v>
      </c>
      <c r="L25" s="229">
        <v>138.68</v>
      </c>
      <c r="M25" s="229">
        <v>256.45999999999998</v>
      </c>
      <c r="N25" s="229">
        <v>189.21</v>
      </c>
      <c r="O25" s="229">
        <v>263.27</v>
      </c>
      <c r="P25" s="98">
        <f t="shared" si="2"/>
        <v>0.39141694413614481</v>
      </c>
      <c r="Q25" s="228">
        <f t="shared" si="3"/>
        <v>74.059999999999974</v>
      </c>
    </row>
    <row r="26" spans="2:17" x14ac:dyDescent="0.25">
      <c r="B26" s="99" t="s">
        <v>63</v>
      </c>
      <c r="C26" s="230">
        <v>159.44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75.66</v>
      </c>
      <c r="L26" s="231">
        <v>0</v>
      </c>
      <c r="M26" s="231">
        <v>256.45999999999998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38.79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53.05</v>
      </c>
      <c r="D28" s="232">
        <v>53.52</v>
      </c>
      <c r="E28" s="232">
        <v>51.25</v>
      </c>
      <c r="F28" s="232">
        <v>59.12</v>
      </c>
      <c r="G28" s="232">
        <v>65.87</v>
      </c>
      <c r="H28" s="232">
        <v>74.569999999999993</v>
      </c>
      <c r="I28" s="102">
        <f t="shared" si="0"/>
        <v>0.13207833611659314</v>
      </c>
      <c r="J28" s="232">
        <f t="shared" si="1"/>
        <v>8.6999999999999886</v>
      </c>
      <c r="K28" s="233">
        <v>54.27</v>
      </c>
      <c r="L28" s="233">
        <v>65.010000000000005</v>
      </c>
      <c r="M28" s="233">
        <v>73.63</v>
      </c>
      <c r="N28" s="233">
        <v>80.91</v>
      </c>
      <c r="O28" s="233">
        <v>89.9</v>
      </c>
      <c r="P28" s="102">
        <f t="shared" si="2"/>
        <v>0.11111111111111116</v>
      </c>
      <c r="Q28" s="232">
        <f t="shared" si="3"/>
        <v>8.9900000000000091</v>
      </c>
    </row>
    <row r="29" spans="2:17" x14ac:dyDescent="0.25">
      <c r="B29" s="96" t="s">
        <v>62</v>
      </c>
      <c r="C29" s="228">
        <v>55.71</v>
      </c>
      <c r="D29" s="228">
        <v>56.97</v>
      </c>
      <c r="E29" s="228">
        <v>54.03</v>
      </c>
      <c r="F29" s="228">
        <v>62.9</v>
      </c>
      <c r="G29" s="228">
        <v>69.91</v>
      </c>
      <c r="H29" s="228">
        <v>78.73</v>
      </c>
      <c r="I29" s="98">
        <f t="shared" si="0"/>
        <v>0.12616220855385496</v>
      </c>
      <c r="J29" s="228">
        <f t="shared" si="1"/>
        <v>8.8200000000000074</v>
      </c>
      <c r="K29" s="229">
        <v>55.58</v>
      </c>
      <c r="L29" s="229">
        <v>68.739999999999995</v>
      </c>
      <c r="M29" s="229">
        <v>77.790000000000006</v>
      </c>
      <c r="N29" s="229">
        <v>85.31</v>
      </c>
      <c r="O29" s="229">
        <v>96.43</v>
      </c>
      <c r="P29" s="98">
        <f t="shared" si="2"/>
        <v>0.13034814207009737</v>
      </c>
      <c r="Q29" s="228">
        <f t="shared" si="3"/>
        <v>11.120000000000005</v>
      </c>
    </row>
    <row r="30" spans="2:17" x14ac:dyDescent="0.25">
      <c r="B30" s="99" t="s">
        <v>63</v>
      </c>
      <c r="C30" s="230">
        <v>59.21</v>
      </c>
      <c r="D30" s="230">
        <v>59.93</v>
      </c>
      <c r="E30" s="230">
        <v>57.07</v>
      </c>
      <c r="F30" s="230">
        <v>65.52</v>
      </c>
      <c r="G30" s="230">
        <v>72.760000000000005</v>
      </c>
      <c r="H30" s="230">
        <v>81.77</v>
      </c>
      <c r="I30" s="100">
        <f t="shared" si="0"/>
        <v>0.1238317757009344</v>
      </c>
      <c r="J30" s="230">
        <f t="shared" si="1"/>
        <v>9.0099999999999909</v>
      </c>
      <c r="K30" s="231">
        <v>58.18</v>
      </c>
      <c r="L30" s="231">
        <v>70.95</v>
      </c>
      <c r="M30" s="231">
        <v>80.98</v>
      </c>
      <c r="N30" s="231">
        <v>88.78</v>
      </c>
      <c r="O30" s="231">
        <v>102.08</v>
      </c>
      <c r="P30" s="100">
        <f t="shared" si="2"/>
        <v>0.1498085154314035</v>
      </c>
      <c r="Q30" s="230">
        <f t="shared" si="3"/>
        <v>13.299999999999997</v>
      </c>
    </row>
    <row r="31" spans="2:17" x14ac:dyDescent="0.25">
      <c r="B31" s="99" t="s">
        <v>64</v>
      </c>
      <c r="C31" s="230">
        <v>40.03</v>
      </c>
      <c r="D31" s="230">
        <v>42.61</v>
      </c>
      <c r="E31" s="230">
        <v>41.43</v>
      </c>
      <c r="F31" s="230">
        <v>46.25</v>
      </c>
      <c r="G31" s="230">
        <v>50.96</v>
      </c>
      <c r="H31" s="230">
        <v>58.4</v>
      </c>
      <c r="I31" s="100">
        <f t="shared" si="0"/>
        <v>0.14599686028257453</v>
      </c>
      <c r="J31" s="230">
        <f t="shared" si="1"/>
        <v>7.4399999999999977</v>
      </c>
      <c r="K31" s="231">
        <v>41.84</v>
      </c>
      <c r="L31" s="231">
        <v>50.56</v>
      </c>
      <c r="M31" s="231">
        <v>53.01</v>
      </c>
      <c r="N31" s="231">
        <v>60.38</v>
      </c>
      <c r="O31" s="231">
        <v>59.41</v>
      </c>
      <c r="P31" s="100">
        <f t="shared" si="2"/>
        <v>-1.6064922159655604E-2</v>
      </c>
      <c r="Q31" s="230">
        <f t="shared" si="3"/>
        <v>-0.97000000000000597</v>
      </c>
    </row>
    <row r="32" spans="2:17" x14ac:dyDescent="0.25">
      <c r="B32" s="96" t="s">
        <v>65</v>
      </c>
      <c r="C32" s="228">
        <v>43</v>
      </c>
      <c r="D32" s="228">
        <v>43.27</v>
      </c>
      <c r="E32" s="228">
        <v>41.41</v>
      </c>
      <c r="F32" s="228">
        <v>43.49</v>
      </c>
      <c r="G32" s="228">
        <v>48.39</v>
      </c>
      <c r="H32" s="228">
        <v>55.8</v>
      </c>
      <c r="I32" s="98">
        <f t="shared" si="0"/>
        <v>0.15313081215127089</v>
      </c>
      <c r="J32" s="228">
        <f t="shared" si="1"/>
        <v>7.4099999999999966</v>
      </c>
      <c r="K32" s="229">
        <v>48.49</v>
      </c>
      <c r="L32" s="229">
        <v>49.07</v>
      </c>
      <c r="M32" s="229">
        <v>52.93</v>
      </c>
      <c r="N32" s="229">
        <v>60.67</v>
      </c>
      <c r="O32" s="229">
        <v>61.66</v>
      </c>
      <c r="P32" s="98">
        <f t="shared" si="2"/>
        <v>1.6317784737102325E-2</v>
      </c>
      <c r="Q32" s="228">
        <f t="shared" si="3"/>
        <v>0.98999999999999488</v>
      </c>
    </row>
    <row r="33" spans="2:17" x14ac:dyDescent="0.25">
      <c r="B33" s="93" t="s">
        <v>51</v>
      </c>
      <c r="C33" s="232">
        <v>81.38</v>
      </c>
      <c r="D33" s="232">
        <v>86.79</v>
      </c>
      <c r="E33" s="232">
        <v>84.44</v>
      </c>
      <c r="F33" s="232">
        <v>89.45</v>
      </c>
      <c r="G33" s="232">
        <v>98.5</v>
      </c>
      <c r="H33" s="232">
        <v>108.5</v>
      </c>
      <c r="I33" s="102">
        <f t="shared" si="0"/>
        <v>0.10152284263959399</v>
      </c>
      <c r="J33" s="232">
        <f t="shared" si="1"/>
        <v>10</v>
      </c>
      <c r="K33" s="233">
        <v>78.88</v>
      </c>
      <c r="L33" s="233">
        <v>79.42</v>
      </c>
      <c r="M33" s="233">
        <v>84.54</v>
      </c>
      <c r="N33" s="233">
        <v>95.3</v>
      </c>
      <c r="O33" s="233">
        <v>98.67</v>
      </c>
      <c r="P33" s="102">
        <f t="shared" si="2"/>
        <v>3.5362014690451193E-2</v>
      </c>
      <c r="Q33" s="232">
        <f t="shared" si="3"/>
        <v>3.3700000000000045</v>
      </c>
    </row>
    <row r="34" spans="2:17" x14ac:dyDescent="0.25">
      <c r="B34" s="96" t="s">
        <v>62</v>
      </c>
      <c r="C34" s="228">
        <v>81.38</v>
      </c>
      <c r="D34" s="228">
        <v>86.79</v>
      </c>
      <c r="E34" s="228">
        <v>84.44</v>
      </c>
      <c r="F34" s="228">
        <v>89.45</v>
      </c>
      <c r="G34" s="228">
        <v>98.5</v>
      </c>
      <c r="H34" s="228">
        <v>108.5</v>
      </c>
      <c r="I34" s="98">
        <f t="shared" si="0"/>
        <v>0.10152284263959399</v>
      </c>
      <c r="J34" s="228">
        <f t="shared" si="1"/>
        <v>10</v>
      </c>
      <c r="K34" s="229">
        <v>78.88</v>
      </c>
      <c r="L34" s="229">
        <v>79.42</v>
      </c>
      <c r="M34" s="229">
        <v>84.54</v>
      </c>
      <c r="N34" s="229">
        <v>95.3</v>
      </c>
      <c r="O34" s="229">
        <v>98.67</v>
      </c>
      <c r="P34" s="98">
        <f t="shared" si="2"/>
        <v>3.5362014690451193E-2</v>
      </c>
      <c r="Q34" s="228">
        <f t="shared" si="3"/>
        <v>3.3700000000000045</v>
      </c>
    </row>
    <row r="35" spans="2:17" x14ac:dyDescent="0.25">
      <c r="B35" s="93" t="s">
        <v>52</v>
      </c>
      <c r="C35" s="232">
        <v>85.19</v>
      </c>
      <c r="D35" s="232">
        <v>106.13</v>
      </c>
      <c r="E35" s="232">
        <v>125.31</v>
      </c>
      <c r="F35" s="232">
        <v>128.06</v>
      </c>
      <c r="G35" s="232">
        <v>149.08000000000001</v>
      </c>
      <c r="H35" s="232">
        <v>167.62</v>
      </c>
      <c r="I35" s="102">
        <f t="shared" si="0"/>
        <v>0.12436275825060372</v>
      </c>
      <c r="J35" s="232">
        <f t="shared" si="1"/>
        <v>18.539999999999992</v>
      </c>
      <c r="K35" s="233">
        <v>135.93</v>
      </c>
      <c r="L35" s="233">
        <v>132.41</v>
      </c>
      <c r="M35" s="233">
        <v>156.97999999999999</v>
      </c>
      <c r="N35" s="233">
        <v>166.04</v>
      </c>
      <c r="O35" s="233">
        <v>197.41</v>
      </c>
      <c r="P35" s="102">
        <f t="shared" si="2"/>
        <v>0.18893037822211523</v>
      </c>
      <c r="Q35" s="232">
        <f t="shared" si="3"/>
        <v>31.370000000000005</v>
      </c>
    </row>
    <row r="36" spans="2:17" x14ac:dyDescent="0.25">
      <c r="B36" s="96" t="s">
        <v>62</v>
      </c>
      <c r="C36" s="228">
        <v>112.85</v>
      </c>
      <c r="D36" s="228">
        <v>133.72</v>
      </c>
      <c r="E36" s="228">
        <v>131.41999999999999</v>
      </c>
      <c r="F36" s="228">
        <v>137.6</v>
      </c>
      <c r="G36" s="228">
        <v>157.49</v>
      </c>
      <c r="H36" s="228">
        <v>177.79</v>
      </c>
      <c r="I36" s="98">
        <f t="shared" si="0"/>
        <v>0.12889707283002094</v>
      </c>
      <c r="J36" s="228">
        <f t="shared" si="1"/>
        <v>20.299999999999983</v>
      </c>
      <c r="K36" s="229">
        <v>147.53</v>
      </c>
      <c r="L36" s="229">
        <v>138.25</v>
      </c>
      <c r="M36" s="229">
        <v>165.98</v>
      </c>
      <c r="N36" s="229">
        <v>178.28</v>
      </c>
      <c r="O36" s="229">
        <v>211.18</v>
      </c>
      <c r="P36" s="98">
        <f t="shared" si="2"/>
        <v>0.18454117119138447</v>
      </c>
      <c r="Q36" s="228">
        <f t="shared" si="3"/>
        <v>32.900000000000006</v>
      </c>
    </row>
    <row r="37" spans="2:17" x14ac:dyDescent="0.25">
      <c r="B37" s="96" t="s">
        <v>65</v>
      </c>
      <c r="C37" s="228">
        <v>55.99</v>
      </c>
      <c r="D37" s="228">
        <v>41.89</v>
      </c>
      <c r="E37" s="228">
        <v>74.180000000000007</v>
      </c>
      <c r="F37" s="228">
        <v>78.69</v>
      </c>
      <c r="G37" s="228">
        <v>104.15</v>
      </c>
      <c r="H37" s="228">
        <v>109.88</v>
      </c>
      <c r="I37" s="98">
        <f t="shared" si="0"/>
        <v>5.5016802688430122E-2</v>
      </c>
      <c r="J37" s="228">
        <f t="shared" si="1"/>
        <v>5.7299999999999898</v>
      </c>
      <c r="K37" s="229">
        <v>50.19</v>
      </c>
      <c r="L37" s="229">
        <v>99.44</v>
      </c>
      <c r="M37" s="229">
        <v>105.3</v>
      </c>
      <c r="N37" s="229">
        <v>98.73</v>
      </c>
      <c r="O37" s="229">
        <v>131.96</v>
      </c>
      <c r="P37" s="98">
        <f t="shared" si="2"/>
        <v>0.33657449610047596</v>
      </c>
      <c r="Q37" s="228">
        <f t="shared" si="3"/>
        <v>33.230000000000004</v>
      </c>
    </row>
    <row r="38" spans="2:17" x14ac:dyDescent="0.25">
      <c r="B38" s="93" t="s">
        <v>53</v>
      </c>
      <c r="C38" s="232">
        <v>63.43</v>
      </c>
      <c r="D38" s="232">
        <v>64.19</v>
      </c>
      <c r="E38" s="232">
        <v>68.989999999999995</v>
      </c>
      <c r="F38" s="232">
        <v>76.34</v>
      </c>
      <c r="G38" s="232">
        <v>86.65</v>
      </c>
      <c r="H38" s="232">
        <v>96.86</v>
      </c>
      <c r="I38" s="102">
        <f t="shared" si="0"/>
        <v>0.1178303519907673</v>
      </c>
      <c r="J38" s="232">
        <f t="shared" si="1"/>
        <v>10.209999999999994</v>
      </c>
      <c r="K38" s="233">
        <v>68.739999999999995</v>
      </c>
      <c r="L38" s="233">
        <v>74.67</v>
      </c>
      <c r="M38" s="233">
        <v>81.05</v>
      </c>
      <c r="N38" s="233">
        <v>86.31</v>
      </c>
      <c r="O38" s="233">
        <v>90.57</v>
      </c>
      <c r="P38" s="102">
        <f t="shared" si="2"/>
        <v>4.9356969064998202E-2</v>
      </c>
      <c r="Q38" s="232">
        <f t="shared" si="3"/>
        <v>4.2599999999999909</v>
      </c>
    </row>
    <row r="39" spans="2:17" x14ac:dyDescent="0.25">
      <c r="B39" s="96" t="s">
        <v>62</v>
      </c>
      <c r="C39" s="228">
        <v>63.43</v>
      </c>
      <c r="D39" s="228">
        <v>64.19</v>
      </c>
      <c r="E39" s="228">
        <v>68.989999999999995</v>
      </c>
      <c r="F39" s="228">
        <v>76.34</v>
      </c>
      <c r="G39" s="228">
        <v>86.65</v>
      </c>
      <c r="H39" s="228">
        <v>96.86</v>
      </c>
      <c r="I39" s="98">
        <f t="shared" si="0"/>
        <v>0.1178303519907673</v>
      </c>
      <c r="J39" s="228">
        <f t="shared" si="1"/>
        <v>10.209999999999994</v>
      </c>
      <c r="K39" s="229">
        <v>68.739999999999995</v>
      </c>
      <c r="L39" s="229">
        <v>74.67</v>
      </c>
      <c r="M39" s="229">
        <v>81.05</v>
      </c>
      <c r="N39" s="229">
        <v>86.31</v>
      </c>
      <c r="O39" s="229">
        <v>90.57</v>
      </c>
      <c r="P39" s="98">
        <f t="shared" si="2"/>
        <v>4.9356969064998202E-2</v>
      </c>
      <c r="Q39" s="228">
        <f t="shared" si="3"/>
        <v>4.2599999999999909</v>
      </c>
    </row>
    <row r="40" spans="2:17" x14ac:dyDescent="0.25">
      <c r="B40" s="99" t="s">
        <v>63</v>
      </c>
      <c r="C40" s="230">
        <v>80.7</v>
      </c>
      <c r="D40" s="230">
        <v>76.319999999999993</v>
      </c>
      <c r="E40" s="230">
        <v>76.47</v>
      </c>
      <c r="F40" s="230">
        <v>90.03</v>
      </c>
      <c r="G40" s="230">
        <v>101.46</v>
      </c>
      <c r="H40" s="230">
        <v>115.08</v>
      </c>
      <c r="I40" s="100">
        <f t="shared" si="0"/>
        <v>0.13424009461856889</v>
      </c>
      <c r="J40" s="230">
        <f t="shared" si="1"/>
        <v>13.620000000000005</v>
      </c>
      <c r="K40" s="231">
        <v>75.22</v>
      </c>
      <c r="L40" s="231">
        <v>87.84</v>
      </c>
      <c r="M40" s="231">
        <v>94.99</v>
      </c>
      <c r="N40" s="231">
        <v>99.16</v>
      </c>
      <c r="O40" s="231">
        <v>102.76</v>
      </c>
      <c r="P40" s="100">
        <f t="shared" si="2"/>
        <v>3.6304961678096159E-2</v>
      </c>
      <c r="Q40" s="230">
        <f t="shared" si="3"/>
        <v>3.6000000000000085</v>
      </c>
    </row>
    <row r="41" spans="2:17" x14ac:dyDescent="0.25">
      <c r="B41" s="99" t="s">
        <v>64</v>
      </c>
      <c r="C41" s="230">
        <v>47.71</v>
      </c>
      <c r="D41" s="230">
        <v>52.19</v>
      </c>
      <c r="E41" s="230">
        <v>57.98</v>
      </c>
      <c r="F41" s="230">
        <v>57.94</v>
      </c>
      <c r="G41" s="230">
        <v>67.42</v>
      </c>
      <c r="H41" s="230">
        <v>70.06</v>
      </c>
      <c r="I41" s="100">
        <f t="shared" si="0"/>
        <v>3.915752002373174E-2</v>
      </c>
      <c r="J41" s="230">
        <f t="shared" si="1"/>
        <v>2.6400000000000006</v>
      </c>
      <c r="K41" s="231">
        <v>56.85</v>
      </c>
      <c r="L41" s="231">
        <v>55.36</v>
      </c>
      <c r="M41" s="231">
        <v>61.68</v>
      </c>
      <c r="N41" s="231">
        <v>61.85</v>
      </c>
      <c r="O41" s="231">
        <v>64.349999999999994</v>
      </c>
      <c r="P41" s="100">
        <f t="shared" si="2"/>
        <v>4.0420371867420979E-2</v>
      </c>
      <c r="Q41" s="230">
        <f t="shared" si="3"/>
        <v>2.4999999999999929</v>
      </c>
    </row>
    <row r="42" spans="2:17" x14ac:dyDescent="0.25">
      <c r="B42" s="93" t="s">
        <v>54</v>
      </c>
      <c r="C42" s="232">
        <v>92.8</v>
      </c>
      <c r="D42" s="232">
        <v>102.24</v>
      </c>
      <c r="E42" s="232">
        <v>98.71</v>
      </c>
      <c r="F42" s="232">
        <v>114.5</v>
      </c>
      <c r="G42" s="232">
        <v>129.04</v>
      </c>
      <c r="H42" s="232">
        <v>138.44999999999999</v>
      </c>
      <c r="I42" s="102">
        <f t="shared" si="0"/>
        <v>7.292312461252326E-2</v>
      </c>
      <c r="J42" s="232">
        <f t="shared" si="1"/>
        <v>9.4099999999999966</v>
      </c>
      <c r="K42" s="233">
        <v>100.03</v>
      </c>
      <c r="L42" s="233">
        <v>137.72</v>
      </c>
      <c r="M42" s="233">
        <v>146.53</v>
      </c>
      <c r="N42" s="233">
        <v>158.72999999999999</v>
      </c>
      <c r="O42" s="233">
        <v>130.43</v>
      </c>
      <c r="P42" s="102">
        <f t="shared" si="2"/>
        <v>-0.17829017829017824</v>
      </c>
      <c r="Q42" s="232">
        <f t="shared" si="3"/>
        <v>-28.299999999999983</v>
      </c>
    </row>
    <row r="43" spans="2:17" x14ac:dyDescent="0.25">
      <c r="B43" s="96" t="s">
        <v>62</v>
      </c>
      <c r="C43" s="228">
        <v>97.8</v>
      </c>
      <c r="D43" s="228">
        <v>108.14</v>
      </c>
      <c r="E43" s="228">
        <v>104.52</v>
      </c>
      <c r="F43" s="228">
        <v>121.1</v>
      </c>
      <c r="G43" s="228">
        <v>137.22999999999999</v>
      </c>
      <c r="H43" s="228">
        <v>145.38999999999999</v>
      </c>
      <c r="I43" s="98">
        <f t="shared" si="0"/>
        <v>5.9462216716461347E-2</v>
      </c>
      <c r="J43" s="228">
        <f t="shared" si="1"/>
        <v>8.1599999999999966</v>
      </c>
      <c r="K43" s="229">
        <v>103.73</v>
      </c>
      <c r="L43" s="229">
        <v>145.44999999999999</v>
      </c>
      <c r="M43" s="229">
        <v>155.81</v>
      </c>
      <c r="N43" s="229">
        <v>168.83</v>
      </c>
      <c r="O43" s="229">
        <v>134.97</v>
      </c>
      <c r="P43" s="98">
        <f t="shared" si="2"/>
        <v>-0.20055677308535225</v>
      </c>
      <c r="Q43" s="228">
        <f t="shared" si="3"/>
        <v>-33.860000000000014</v>
      </c>
    </row>
    <row r="44" spans="2:17" x14ac:dyDescent="0.25">
      <c r="B44" s="99" t="s">
        <v>63</v>
      </c>
      <c r="C44" s="230">
        <v>101.92</v>
      </c>
      <c r="D44" s="230">
        <v>0</v>
      </c>
      <c r="E44" s="230">
        <v>111.35</v>
      </c>
      <c r="F44" s="230">
        <v>128.75</v>
      </c>
      <c r="G44" s="230">
        <v>146.41</v>
      </c>
      <c r="H44" s="230">
        <v>153.15</v>
      </c>
      <c r="I44" s="100">
        <f t="shared" si="0"/>
        <v>4.6035106891605837E-2</v>
      </c>
      <c r="J44" s="230">
        <f t="shared" si="1"/>
        <v>6.7400000000000091</v>
      </c>
      <c r="K44" s="231">
        <v>112.16</v>
      </c>
      <c r="L44" s="231">
        <v>154.55000000000001</v>
      </c>
      <c r="M44" s="231">
        <v>166.67</v>
      </c>
      <c r="N44" s="231">
        <v>180.68</v>
      </c>
      <c r="O44" s="231">
        <v>139.66999999999999</v>
      </c>
      <c r="P44" s="100">
        <f t="shared" si="2"/>
        <v>-0.22697586893956179</v>
      </c>
      <c r="Q44" s="230">
        <f t="shared" si="3"/>
        <v>-41.010000000000019</v>
      </c>
    </row>
    <row r="45" spans="2:17" x14ac:dyDescent="0.25">
      <c r="B45" s="99" t="s">
        <v>64</v>
      </c>
      <c r="C45" s="230">
        <v>81.52</v>
      </c>
      <c r="D45" s="230">
        <v>0</v>
      </c>
      <c r="E45" s="230">
        <v>79.67</v>
      </c>
      <c r="F45" s="230">
        <v>92.67</v>
      </c>
      <c r="G45" s="230">
        <v>100.97</v>
      </c>
      <c r="H45" s="230">
        <v>114.46</v>
      </c>
      <c r="I45" s="100">
        <f t="shared" si="0"/>
        <v>0.13360404080419919</v>
      </c>
      <c r="J45" s="230">
        <f t="shared" si="1"/>
        <v>13.489999999999995</v>
      </c>
      <c r="K45" s="231">
        <v>85.74</v>
      </c>
      <c r="L45" s="231">
        <v>112.24</v>
      </c>
      <c r="M45" s="231">
        <v>113.52</v>
      </c>
      <c r="N45" s="231">
        <v>124.47</v>
      </c>
      <c r="O45" s="231">
        <v>117.89</v>
      </c>
      <c r="P45" s="100">
        <f t="shared" si="2"/>
        <v>-5.2864143970434596E-2</v>
      </c>
      <c r="Q45" s="230">
        <f t="shared" si="3"/>
        <v>-6.5799999999999983</v>
      </c>
    </row>
    <row r="46" spans="2:17" x14ac:dyDescent="0.25">
      <c r="B46" s="96" t="s">
        <v>65</v>
      </c>
      <c r="C46" s="228">
        <v>74.09</v>
      </c>
      <c r="D46" s="228">
        <v>76.39</v>
      </c>
      <c r="E46" s="228">
        <v>66.930000000000007</v>
      </c>
      <c r="F46" s="228">
        <v>72.900000000000006</v>
      </c>
      <c r="G46" s="228">
        <v>77.459999999999994</v>
      </c>
      <c r="H46" s="228">
        <v>94.86</v>
      </c>
      <c r="I46" s="98">
        <f t="shared" si="0"/>
        <v>0.22463206816421377</v>
      </c>
      <c r="J46" s="228">
        <f t="shared" si="1"/>
        <v>17.400000000000006</v>
      </c>
      <c r="K46" s="229">
        <v>79.25</v>
      </c>
      <c r="L46" s="229">
        <v>85.38</v>
      </c>
      <c r="M46" s="229">
        <v>88.33</v>
      </c>
      <c r="N46" s="229">
        <v>97.81</v>
      </c>
      <c r="O46" s="229">
        <v>105.21</v>
      </c>
      <c r="P46" s="98">
        <f t="shared" si="2"/>
        <v>7.5656885798997875E-2</v>
      </c>
      <c r="Q46" s="228">
        <f t="shared" si="3"/>
        <v>7.3999999999999915</v>
      </c>
    </row>
    <row r="47" spans="2:17" x14ac:dyDescent="0.25">
      <c r="B47" s="93" t="s">
        <v>55</v>
      </c>
      <c r="C47" s="232">
        <v>55.1</v>
      </c>
      <c r="D47" s="232">
        <v>58.1</v>
      </c>
      <c r="E47" s="232">
        <v>74.28</v>
      </c>
      <c r="F47" s="232">
        <v>64.23</v>
      </c>
      <c r="G47" s="232">
        <v>69.86</v>
      </c>
      <c r="H47" s="232">
        <v>72.739999999999995</v>
      </c>
      <c r="I47" s="102">
        <f t="shared" si="0"/>
        <v>4.1225307758373742E-2</v>
      </c>
      <c r="J47" s="232">
        <f t="shared" si="1"/>
        <v>2.8799999999999955</v>
      </c>
      <c r="K47" s="233">
        <v>73.599999999999994</v>
      </c>
      <c r="L47" s="233">
        <v>63.68</v>
      </c>
      <c r="M47" s="233">
        <v>66.11</v>
      </c>
      <c r="N47" s="233">
        <v>69.209999999999994</v>
      </c>
      <c r="O47" s="233">
        <v>69.36</v>
      </c>
      <c r="P47" s="102">
        <f t="shared" si="2"/>
        <v>2.1673168617253324E-3</v>
      </c>
      <c r="Q47" s="232">
        <f t="shared" si="3"/>
        <v>0.15000000000000568</v>
      </c>
    </row>
    <row r="48" spans="2:17" x14ac:dyDescent="0.25">
      <c r="B48" s="96" t="s">
        <v>62</v>
      </c>
      <c r="C48" s="228">
        <v>55.02</v>
      </c>
      <c r="D48" s="228">
        <v>57.83</v>
      </c>
      <c r="E48" s="228">
        <v>74.63</v>
      </c>
      <c r="F48" s="228">
        <v>64.650000000000006</v>
      </c>
      <c r="G48" s="228">
        <v>69.94</v>
      </c>
      <c r="H48" s="228">
        <v>73.959999999999994</v>
      </c>
      <c r="I48" s="98">
        <f t="shared" si="0"/>
        <v>5.7477838146983151E-2</v>
      </c>
      <c r="J48" s="228">
        <f t="shared" si="1"/>
        <v>4.019999999999996</v>
      </c>
      <c r="K48" s="229">
        <v>74.03</v>
      </c>
      <c r="L48" s="229">
        <v>64.430000000000007</v>
      </c>
      <c r="M48" s="229">
        <v>67.19</v>
      </c>
      <c r="N48" s="229">
        <v>70.260000000000005</v>
      </c>
      <c r="O48" s="229">
        <v>70.55</v>
      </c>
      <c r="P48" s="98">
        <f t="shared" si="2"/>
        <v>4.1275263307714027E-3</v>
      </c>
      <c r="Q48" s="228">
        <f t="shared" si="3"/>
        <v>0.28999999999999204</v>
      </c>
    </row>
    <row r="49" spans="2:17" x14ac:dyDescent="0.25">
      <c r="B49" s="99" t="s">
        <v>63</v>
      </c>
      <c r="C49" s="230">
        <v>58.12</v>
      </c>
      <c r="D49" s="230">
        <v>59.72</v>
      </c>
      <c r="E49" s="230">
        <v>75.540000000000006</v>
      </c>
      <c r="F49" s="230">
        <v>69.69</v>
      </c>
      <c r="G49" s="230">
        <v>76.47</v>
      </c>
      <c r="H49" s="230">
        <v>79.3</v>
      </c>
      <c r="I49" s="100">
        <f t="shared" si="0"/>
        <v>3.7007976984438251E-2</v>
      </c>
      <c r="J49" s="230">
        <f t="shared" si="1"/>
        <v>2.8299999999999983</v>
      </c>
      <c r="K49" s="231">
        <v>79.37</v>
      </c>
      <c r="L49" s="231">
        <v>70.930000000000007</v>
      </c>
      <c r="M49" s="231">
        <v>73.83</v>
      </c>
      <c r="N49" s="231">
        <v>72.260000000000005</v>
      </c>
      <c r="O49" s="231">
        <v>72.8</v>
      </c>
      <c r="P49" s="100">
        <f t="shared" si="2"/>
        <v>7.4730141156931218E-3</v>
      </c>
      <c r="Q49" s="230">
        <f t="shared" si="3"/>
        <v>0.53999999999999204</v>
      </c>
    </row>
    <row r="50" spans="2:17" x14ac:dyDescent="0.25">
      <c r="B50" s="99" t="s">
        <v>64</v>
      </c>
      <c r="C50" s="230">
        <v>43.08</v>
      </c>
      <c r="D50" s="230">
        <v>52.07</v>
      </c>
      <c r="E50" s="230">
        <v>70.77</v>
      </c>
      <c r="F50" s="230">
        <v>51.36</v>
      </c>
      <c r="G50" s="230">
        <v>51.21</v>
      </c>
      <c r="H50" s="230">
        <v>60.22</v>
      </c>
      <c r="I50" s="100">
        <f t="shared" si="0"/>
        <v>0.17594219878929884</v>
      </c>
      <c r="J50" s="230">
        <f t="shared" si="1"/>
        <v>9.009999999999998</v>
      </c>
      <c r="K50" s="231">
        <v>58.23</v>
      </c>
      <c r="L50" s="231">
        <v>44.88</v>
      </c>
      <c r="M50" s="231">
        <v>42.53</v>
      </c>
      <c r="N50" s="231">
        <v>65.03</v>
      </c>
      <c r="O50" s="231">
        <v>64.709999999999994</v>
      </c>
      <c r="P50" s="100">
        <f t="shared" si="2"/>
        <v>-4.9208057819468687E-3</v>
      </c>
      <c r="Q50" s="230">
        <f t="shared" si="3"/>
        <v>-0.32000000000000739</v>
      </c>
    </row>
    <row r="51" spans="2:17" x14ac:dyDescent="0.25">
      <c r="B51" s="96" t="s">
        <v>65</v>
      </c>
      <c r="C51" s="228">
        <v>56.8</v>
      </c>
      <c r="D51" s="228">
        <v>83.93</v>
      </c>
      <c r="E51" s="228">
        <v>154.72</v>
      </c>
      <c r="F51" s="228">
        <v>191.76</v>
      </c>
      <c r="G51" s="228">
        <v>163.5</v>
      </c>
      <c r="H51" s="228">
        <v>87.87</v>
      </c>
      <c r="I51" s="98">
        <f t="shared" si="0"/>
        <v>-0.46256880733944949</v>
      </c>
      <c r="J51" s="228">
        <f t="shared" si="1"/>
        <v>-75.63</v>
      </c>
      <c r="K51" s="229">
        <v>265.31</v>
      </c>
      <c r="L51" s="229">
        <v>191.67</v>
      </c>
      <c r="M51" s="229">
        <v>166.38</v>
      </c>
      <c r="N51" s="229">
        <v>107.01</v>
      </c>
      <c r="O51" s="229">
        <v>103.52</v>
      </c>
      <c r="P51" s="98">
        <f t="shared" si="2"/>
        <v>-3.2613774413606245E-2</v>
      </c>
      <c r="Q51" s="228">
        <f t="shared" si="3"/>
        <v>-3.4900000000000091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641E5-3F6E-4479-95E8-6B0FB0397A0D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70.459999999999994</v>
      </c>
      <c r="D6" s="226">
        <v>48.13</v>
      </c>
      <c r="E6" s="226">
        <v>53</v>
      </c>
      <c r="F6" s="226">
        <v>80.58</v>
      </c>
      <c r="G6" s="226">
        <v>93.24</v>
      </c>
      <c r="H6" s="226">
        <v>104.71</v>
      </c>
      <c r="I6" s="95">
        <f t="shared" ref="I6:I51" si="0">IFERROR(H6/G6-1,"-")</f>
        <v>0.12301587301587302</v>
      </c>
      <c r="J6" s="226">
        <f t="shared" ref="J6:J51" si="1">IFERROR(H6-G6,"-")</f>
        <v>11.469999999999999</v>
      </c>
      <c r="K6" s="227">
        <v>57.12</v>
      </c>
      <c r="L6" s="227">
        <v>88.4</v>
      </c>
      <c r="M6" s="227">
        <v>98.48</v>
      </c>
      <c r="N6" s="227">
        <v>108.09</v>
      </c>
      <c r="O6" s="227">
        <v>114.23</v>
      </c>
      <c r="P6" s="95">
        <f t="shared" ref="P6:P51" si="2">IFERROR(O6/N6-1,"-")</f>
        <v>5.6804514756221725E-2</v>
      </c>
      <c r="Q6" s="226">
        <f t="shared" ref="Q6:Q51" si="3">IFERROR(O6-N6,"-")</f>
        <v>6.1400000000000006</v>
      </c>
    </row>
    <row r="7" spans="2:17" x14ac:dyDescent="0.25">
      <c r="B7" s="96" t="s">
        <v>62</v>
      </c>
      <c r="C7" s="228">
        <v>77.33</v>
      </c>
      <c r="D7" s="228">
        <v>53.19</v>
      </c>
      <c r="E7" s="228">
        <v>60.01</v>
      </c>
      <c r="F7" s="228">
        <v>88.2</v>
      </c>
      <c r="G7" s="228">
        <v>102.89</v>
      </c>
      <c r="H7" s="228">
        <v>114.62</v>
      </c>
      <c r="I7" s="98">
        <f t="shared" si="0"/>
        <v>0.11400524832345238</v>
      </c>
      <c r="J7" s="228">
        <f t="shared" si="1"/>
        <v>11.730000000000004</v>
      </c>
      <c r="K7" s="229">
        <v>61.61</v>
      </c>
      <c r="L7" s="229">
        <v>96.63</v>
      </c>
      <c r="M7" s="229">
        <v>108.93</v>
      </c>
      <c r="N7" s="229">
        <v>117.9</v>
      </c>
      <c r="O7" s="229">
        <v>123.32</v>
      </c>
      <c r="P7" s="98">
        <f t="shared" si="2"/>
        <v>4.5971162001696264E-2</v>
      </c>
      <c r="Q7" s="228">
        <f t="shared" si="3"/>
        <v>5.4199999999999875</v>
      </c>
    </row>
    <row r="8" spans="2:17" x14ac:dyDescent="0.25">
      <c r="B8" s="99" t="s">
        <v>63</v>
      </c>
      <c r="C8" s="230">
        <v>85.32</v>
      </c>
      <c r="D8" s="230">
        <v>58.8</v>
      </c>
      <c r="E8" s="230">
        <v>66.349999999999994</v>
      </c>
      <c r="F8" s="230">
        <v>96.91</v>
      </c>
      <c r="G8" s="230">
        <v>111.61</v>
      </c>
      <c r="H8" s="230">
        <v>124.26</v>
      </c>
      <c r="I8" s="100">
        <f t="shared" si="0"/>
        <v>0.11334109846787932</v>
      </c>
      <c r="J8" s="230">
        <f t="shared" si="1"/>
        <v>12.650000000000006</v>
      </c>
      <c r="K8" s="231">
        <v>66.97</v>
      </c>
      <c r="L8" s="231">
        <v>106.4</v>
      </c>
      <c r="M8" s="231">
        <v>118.46</v>
      </c>
      <c r="N8" s="231">
        <v>127.93</v>
      </c>
      <c r="O8" s="231">
        <v>133.34</v>
      </c>
      <c r="P8" s="100">
        <f t="shared" si="2"/>
        <v>4.2288751661064605E-2</v>
      </c>
      <c r="Q8" s="230">
        <f t="shared" si="3"/>
        <v>5.4099999999999966</v>
      </c>
    </row>
    <row r="9" spans="2:17" x14ac:dyDescent="0.25">
      <c r="B9" s="99" t="s">
        <v>64</v>
      </c>
      <c r="C9" s="230">
        <v>46.17</v>
      </c>
      <c r="D9" s="230">
        <v>29.69</v>
      </c>
      <c r="E9" s="230">
        <v>31.06</v>
      </c>
      <c r="F9" s="230">
        <v>47.58</v>
      </c>
      <c r="G9" s="230">
        <v>59.03</v>
      </c>
      <c r="H9" s="230">
        <v>65.099999999999994</v>
      </c>
      <c r="I9" s="100">
        <f t="shared" si="0"/>
        <v>0.10282906996442476</v>
      </c>
      <c r="J9" s="230">
        <f t="shared" si="1"/>
        <v>6.0699999999999932</v>
      </c>
      <c r="K9" s="231">
        <v>34.090000000000003</v>
      </c>
      <c r="L9" s="231">
        <v>50.96</v>
      </c>
      <c r="M9" s="231">
        <v>59.15</v>
      </c>
      <c r="N9" s="231">
        <v>65.62</v>
      </c>
      <c r="O9" s="231">
        <v>70.03</v>
      </c>
      <c r="P9" s="100">
        <f t="shared" si="2"/>
        <v>6.7205120390124939E-2</v>
      </c>
      <c r="Q9" s="230">
        <f t="shared" si="3"/>
        <v>4.4099999999999966</v>
      </c>
    </row>
    <row r="10" spans="2:17" x14ac:dyDescent="0.25">
      <c r="B10" s="96" t="s">
        <v>65</v>
      </c>
      <c r="C10" s="228">
        <v>51.25</v>
      </c>
      <c r="D10" s="228">
        <v>33.86</v>
      </c>
      <c r="E10" s="228">
        <v>30.93</v>
      </c>
      <c r="F10" s="228">
        <v>53.23</v>
      </c>
      <c r="G10" s="228">
        <v>60.79</v>
      </c>
      <c r="H10" s="228">
        <v>70.290000000000006</v>
      </c>
      <c r="I10" s="98">
        <f t="shared" si="0"/>
        <v>0.15627570324066475</v>
      </c>
      <c r="J10" s="228">
        <f t="shared" si="1"/>
        <v>9.5000000000000071</v>
      </c>
      <c r="K10" s="229">
        <v>40.53</v>
      </c>
      <c r="L10" s="229">
        <v>59.53</v>
      </c>
      <c r="M10" s="229">
        <v>63.5</v>
      </c>
      <c r="N10" s="229">
        <v>73.91</v>
      </c>
      <c r="O10" s="229">
        <v>83.84</v>
      </c>
      <c r="P10" s="98">
        <f t="shared" si="2"/>
        <v>0.13435259098904084</v>
      </c>
      <c r="Q10" s="228">
        <f t="shared" si="3"/>
        <v>9.9300000000000068</v>
      </c>
    </row>
    <row r="11" spans="2:17" x14ac:dyDescent="0.25">
      <c r="B11" s="93" t="s">
        <v>46</v>
      </c>
      <c r="C11" s="232">
        <v>89.94</v>
      </c>
      <c r="D11" s="232">
        <v>61.17</v>
      </c>
      <c r="E11" s="232">
        <v>72.88</v>
      </c>
      <c r="F11" s="232">
        <v>107.72</v>
      </c>
      <c r="G11" s="232">
        <v>119.35</v>
      </c>
      <c r="H11" s="232">
        <v>131.18</v>
      </c>
      <c r="I11" s="102">
        <f t="shared" si="0"/>
        <v>9.9120234604105573E-2</v>
      </c>
      <c r="J11" s="232">
        <f t="shared" si="1"/>
        <v>11.830000000000013</v>
      </c>
      <c r="K11" s="233">
        <v>78.06</v>
      </c>
      <c r="L11" s="233">
        <v>120.98</v>
      </c>
      <c r="M11" s="233">
        <v>123.56</v>
      </c>
      <c r="N11" s="233">
        <v>134.58000000000001</v>
      </c>
      <c r="O11" s="233">
        <v>137.81</v>
      </c>
      <c r="P11" s="102">
        <f t="shared" si="2"/>
        <v>2.4000594441967449E-2</v>
      </c>
      <c r="Q11" s="232">
        <f t="shared" si="3"/>
        <v>3.2299999999999898</v>
      </c>
    </row>
    <row r="12" spans="2:17" x14ac:dyDescent="0.25">
      <c r="B12" s="96" t="s">
        <v>62</v>
      </c>
      <c r="C12" s="228">
        <v>98.21</v>
      </c>
      <c r="D12" s="228">
        <v>66.36</v>
      </c>
      <c r="E12" s="228">
        <v>79.650000000000006</v>
      </c>
      <c r="F12" s="228">
        <v>116.54</v>
      </c>
      <c r="G12" s="228">
        <v>130.88999999999999</v>
      </c>
      <c r="H12" s="228">
        <v>144.94</v>
      </c>
      <c r="I12" s="98">
        <f t="shared" si="0"/>
        <v>0.10734204293681726</v>
      </c>
      <c r="J12" s="228">
        <f t="shared" si="1"/>
        <v>14.050000000000011</v>
      </c>
      <c r="K12" s="229">
        <v>82.32</v>
      </c>
      <c r="L12" s="229">
        <v>131.59</v>
      </c>
      <c r="M12" s="229">
        <v>135.46</v>
      </c>
      <c r="N12" s="229">
        <v>149.91</v>
      </c>
      <c r="O12" s="229">
        <v>151.35</v>
      </c>
      <c r="P12" s="98">
        <f t="shared" si="2"/>
        <v>9.6057634580748452E-3</v>
      </c>
      <c r="Q12" s="228">
        <f t="shared" si="3"/>
        <v>1.4399999999999977</v>
      </c>
    </row>
    <row r="13" spans="2:17" x14ac:dyDescent="0.25">
      <c r="B13" s="99" t="s">
        <v>63</v>
      </c>
      <c r="C13" s="230">
        <v>106.38</v>
      </c>
      <c r="D13" s="230">
        <v>71.150000000000006</v>
      </c>
      <c r="E13" s="230">
        <v>85.14</v>
      </c>
      <c r="F13" s="230">
        <v>125.38</v>
      </c>
      <c r="G13" s="230">
        <v>140.15</v>
      </c>
      <c r="H13" s="230">
        <v>154.63999999999999</v>
      </c>
      <c r="I13" s="100">
        <f t="shared" si="0"/>
        <v>0.10338922582946819</v>
      </c>
      <c r="J13" s="230">
        <f t="shared" si="1"/>
        <v>14.489999999999981</v>
      </c>
      <c r="K13" s="231">
        <v>87.92</v>
      </c>
      <c r="L13" s="231">
        <v>141.72999999999999</v>
      </c>
      <c r="M13" s="231">
        <v>145.88999999999999</v>
      </c>
      <c r="N13" s="231">
        <v>160.72999999999999</v>
      </c>
      <c r="O13" s="231">
        <v>161.78</v>
      </c>
      <c r="P13" s="100">
        <f t="shared" si="2"/>
        <v>6.5326945809742742E-3</v>
      </c>
      <c r="Q13" s="230">
        <f t="shared" si="3"/>
        <v>1.0500000000000114</v>
      </c>
    </row>
    <row r="14" spans="2:17" x14ac:dyDescent="0.25">
      <c r="B14" s="99" t="s">
        <v>64</v>
      </c>
      <c r="C14" s="230">
        <v>53.15</v>
      </c>
      <c r="D14" s="230">
        <v>31.55</v>
      </c>
      <c r="E14" s="230">
        <v>34.18</v>
      </c>
      <c r="F14" s="230">
        <v>49.88</v>
      </c>
      <c r="G14" s="230">
        <v>54.45</v>
      </c>
      <c r="H14" s="230">
        <v>55.23</v>
      </c>
      <c r="I14" s="100">
        <f t="shared" si="0"/>
        <v>1.4325068870523205E-2</v>
      </c>
      <c r="J14" s="230">
        <f t="shared" si="1"/>
        <v>0.77999999999999403</v>
      </c>
      <c r="K14" s="231">
        <v>31.62</v>
      </c>
      <c r="L14" s="231">
        <v>56.05</v>
      </c>
      <c r="M14" s="231">
        <v>49.64</v>
      </c>
      <c r="N14" s="231">
        <v>49.12</v>
      </c>
      <c r="O14" s="231">
        <v>60.44</v>
      </c>
      <c r="P14" s="100">
        <f t="shared" si="2"/>
        <v>0.23045602605863191</v>
      </c>
      <c r="Q14" s="230">
        <f t="shared" si="3"/>
        <v>11.32</v>
      </c>
    </row>
    <row r="15" spans="2:17" x14ac:dyDescent="0.25">
      <c r="B15" s="96" t="s">
        <v>65</v>
      </c>
      <c r="C15" s="228">
        <v>58.49</v>
      </c>
      <c r="D15" s="228">
        <v>40.36</v>
      </c>
      <c r="E15" s="228">
        <v>37.26</v>
      </c>
      <c r="F15" s="228">
        <v>61.52</v>
      </c>
      <c r="G15" s="228">
        <v>67.89</v>
      </c>
      <c r="H15" s="228">
        <v>72.16</v>
      </c>
      <c r="I15" s="98">
        <f t="shared" si="0"/>
        <v>6.2895860951539095E-2</v>
      </c>
      <c r="J15" s="228">
        <f t="shared" si="1"/>
        <v>4.269999999999996</v>
      </c>
      <c r="K15" s="229">
        <v>52.03</v>
      </c>
      <c r="L15" s="229">
        <v>68.319999999999993</v>
      </c>
      <c r="M15" s="229">
        <v>71.14</v>
      </c>
      <c r="N15" s="229">
        <v>70.099999999999994</v>
      </c>
      <c r="O15" s="229">
        <v>84.58</v>
      </c>
      <c r="P15" s="98">
        <f t="shared" si="2"/>
        <v>0.206562054208274</v>
      </c>
      <c r="Q15" s="228">
        <f t="shared" si="3"/>
        <v>14.480000000000004</v>
      </c>
    </row>
    <row r="16" spans="2:17" x14ac:dyDescent="0.25">
      <c r="B16" s="93" t="s">
        <v>53</v>
      </c>
      <c r="C16" s="232">
        <v>43.26</v>
      </c>
      <c r="D16" s="232">
        <v>33.54</v>
      </c>
      <c r="E16" s="232">
        <v>37.840000000000003</v>
      </c>
      <c r="F16" s="232">
        <v>53.16</v>
      </c>
      <c r="G16" s="232">
        <v>62.05</v>
      </c>
      <c r="H16" s="232">
        <v>69.75</v>
      </c>
      <c r="I16" s="102">
        <f t="shared" si="0"/>
        <v>0.12409347300564066</v>
      </c>
      <c r="J16" s="232">
        <f t="shared" si="1"/>
        <v>7.7000000000000028</v>
      </c>
      <c r="K16" s="233">
        <v>39.479999999999997</v>
      </c>
      <c r="L16" s="233">
        <v>43.06</v>
      </c>
      <c r="M16" s="233">
        <v>52.08</v>
      </c>
      <c r="N16" s="233">
        <v>48.28</v>
      </c>
      <c r="O16" s="233">
        <v>60.5</v>
      </c>
      <c r="P16" s="102">
        <f t="shared" si="2"/>
        <v>0.25310687655343833</v>
      </c>
      <c r="Q16" s="232">
        <f t="shared" si="3"/>
        <v>12.219999999999999</v>
      </c>
    </row>
    <row r="17" spans="2:17" x14ac:dyDescent="0.25">
      <c r="B17" s="96" t="s">
        <v>62</v>
      </c>
      <c r="C17" s="228">
        <v>43.26</v>
      </c>
      <c r="D17" s="228">
        <v>33.54</v>
      </c>
      <c r="E17" s="228">
        <v>37.840000000000003</v>
      </c>
      <c r="F17" s="228">
        <v>53.16</v>
      </c>
      <c r="G17" s="228">
        <v>62.05</v>
      </c>
      <c r="H17" s="228">
        <v>69.75</v>
      </c>
      <c r="I17" s="98">
        <f t="shared" si="0"/>
        <v>0.12409347300564066</v>
      </c>
      <c r="J17" s="228">
        <f t="shared" si="1"/>
        <v>7.7000000000000028</v>
      </c>
      <c r="K17" s="229">
        <v>39.479999999999997</v>
      </c>
      <c r="L17" s="229">
        <v>43.06</v>
      </c>
      <c r="M17" s="229">
        <v>52.08</v>
      </c>
      <c r="N17" s="229">
        <v>48.28</v>
      </c>
      <c r="O17" s="229">
        <v>60.5</v>
      </c>
      <c r="P17" s="98">
        <f t="shared" si="2"/>
        <v>0.25310687655343833</v>
      </c>
      <c r="Q17" s="228">
        <f t="shared" si="3"/>
        <v>12.219999999999999</v>
      </c>
    </row>
    <row r="18" spans="2:17" x14ac:dyDescent="0.25">
      <c r="B18" s="99" t="s">
        <v>63</v>
      </c>
      <c r="C18" s="230">
        <v>56.68</v>
      </c>
      <c r="D18" s="230">
        <v>39.090000000000003</v>
      </c>
      <c r="E18" s="230">
        <v>40.1</v>
      </c>
      <c r="F18" s="230">
        <v>62.85</v>
      </c>
      <c r="G18" s="230">
        <v>73.61</v>
      </c>
      <c r="H18" s="230">
        <v>84.16</v>
      </c>
      <c r="I18" s="100">
        <f t="shared" si="0"/>
        <v>0.14332291808178232</v>
      </c>
      <c r="J18" s="230">
        <f t="shared" si="1"/>
        <v>10.549999999999997</v>
      </c>
      <c r="K18" s="231">
        <v>44.12</v>
      </c>
      <c r="L18" s="231">
        <v>55.8</v>
      </c>
      <c r="M18" s="231">
        <v>60.73</v>
      </c>
      <c r="N18" s="231">
        <v>66.81</v>
      </c>
      <c r="O18" s="231">
        <v>74.05</v>
      </c>
      <c r="P18" s="100">
        <f t="shared" si="2"/>
        <v>0.10836701092650802</v>
      </c>
      <c r="Q18" s="230">
        <f t="shared" si="3"/>
        <v>7.2399999999999949</v>
      </c>
    </row>
    <row r="19" spans="2:17" x14ac:dyDescent="0.25">
      <c r="B19" s="99" t="s">
        <v>64</v>
      </c>
      <c r="C19" s="230">
        <v>31.7</v>
      </c>
      <c r="D19" s="230">
        <v>27.82</v>
      </c>
      <c r="E19" s="230">
        <v>34.1</v>
      </c>
      <c r="F19" s="230">
        <v>40.229999999999997</v>
      </c>
      <c r="G19" s="230">
        <v>47.48</v>
      </c>
      <c r="H19" s="230">
        <v>49.35</v>
      </c>
      <c r="I19" s="100">
        <f t="shared" si="0"/>
        <v>3.9385004212300068E-2</v>
      </c>
      <c r="J19" s="230">
        <f t="shared" si="1"/>
        <v>1.8700000000000045</v>
      </c>
      <c r="K19" s="231">
        <v>31.45</v>
      </c>
      <c r="L19" s="231">
        <v>28.11</v>
      </c>
      <c r="M19" s="231">
        <v>39.92</v>
      </c>
      <c r="N19" s="231">
        <v>26.15</v>
      </c>
      <c r="O19" s="231">
        <v>37.15</v>
      </c>
      <c r="P19" s="100">
        <f t="shared" si="2"/>
        <v>0.42065009560229449</v>
      </c>
      <c r="Q19" s="230">
        <f t="shared" si="3"/>
        <v>11</v>
      </c>
    </row>
    <row r="20" spans="2:17" x14ac:dyDescent="0.25">
      <c r="B20" s="96" t="s">
        <v>65</v>
      </c>
      <c r="C20" s="228">
        <v>0</v>
      </c>
      <c r="D20" s="228">
        <v>0</v>
      </c>
      <c r="E20" s="228">
        <v>0</v>
      </c>
      <c r="F20" s="228">
        <v>0</v>
      </c>
      <c r="G20" s="228">
        <v>0</v>
      </c>
      <c r="H20" s="228">
        <v>0</v>
      </c>
      <c r="I20" s="98" t="str">
        <f t="shared" si="0"/>
        <v>-</v>
      </c>
      <c r="J20" s="228">
        <f t="shared" si="1"/>
        <v>0</v>
      </c>
      <c r="K20" s="229" t="s">
        <v>229</v>
      </c>
      <c r="L20" s="229" t="s">
        <v>229</v>
      </c>
      <c r="M20" s="229" t="s">
        <v>229</v>
      </c>
      <c r="N20" s="229" t="s">
        <v>229</v>
      </c>
      <c r="O20" s="229" t="s">
        <v>229</v>
      </c>
      <c r="P20" s="98" t="str">
        <f t="shared" si="2"/>
        <v>-</v>
      </c>
      <c r="Q20" s="228" t="str">
        <f t="shared" si="3"/>
        <v>-</v>
      </c>
    </row>
    <row r="21" spans="2:17" x14ac:dyDescent="0.25">
      <c r="B21" s="93" t="s">
        <v>48</v>
      </c>
      <c r="C21" s="232">
        <v>47.78</v>
      </c>
      <c r="D21" s="232">
        <v>38.090000000000003</v>
      </c>
      <c r="E21" s="232">
        <v>36.92</v>
      </c>
      <c r="F21" s="232">
        <v>53.92</v>
      </c>
      <c r="G21" s="232">
        <v>54.7</v>
      </c>
      <c r="H21" s="232">
        <v>64.64</v>
      </c>
      <c r="I21" s="102">
        <f t="shared" si="0"/>
        <v>0.18171846435100547</v>
      </c>
      <c r="J21" s="232">
        <f t="shared" si="1"/>
        <v>9.9399999999999977</v>
      </c>
      <c r="K21" s="233">
        <v>42.89</v>
      </c>
      <c r="L21" s="233">
        <v>57.78</v>
      </c>
      <c r="M21" s="233">
        <v>38.6</v>
      </c>
      <c r="N21" s="233">
        <v>67.22</v>
      </c>
      <c r="O21" s="233">
        <v>65.599999999999994</v>
      </c>
      <c r="P21" s="102">
        <f t="shared" si="2"/>
        <v>-2.4099970246950431E-2</v>
      </c>
      <c r="Q21" s="232">
        <f t="shared" si="3"/>
        <v>-1.6200000000000045</v>
      </c>
    </row>
    <row r="22" spans="2:17" x14ac:dyDescent="0.25">
      <c r="B22" s="96" t="s">
        <v>62</v>
      </c>
      <c r="C22" s="228">
        <v>47.3</v>
      </c>
      <c r="D22" s="228">
        <v>35.92</v>
      </c>
      <c r="E22" s="228">
        <v>36.92</v>
      </c>
      <c r="F22" s="228">
        <v>53.99</v>
      </c>
      <c r="G22" s="228">
        <v>54.87</v>
      </c>
      <c r="H22" s="228">
        <v>64.8</v>
      </c>
      <c r="I22" s="98">
        <f t="shared" si="0"/>
        <v>0.18097320940404593</v>
      </c>
      <c r="J22" s="228">
        <f t="shared" si="1"/>
        <v>9.93</v>
      </c>
      <c r="K22" s="229">
        <v>42.89</v>
      </c>
      <c r="L22" s="229">
        <v>57.78</v>
      </c>
      <c r="M22" s="229">
        <v>38.51</v>
      </c>
      <c r="N22" s="229">
        <v>67.34</v>
      </c>
      <c r="O22" s="229">
        <v>65.959999999999994</v>
      </c>
      <c r="P22" s="98">
        <f t="shared" si="2"/>
        <v>-2.0493020493020597E-2</v>
      </c>
      <c r="Q22" s="228">
        <f t="shared" si="3"/>
        <v>-1.3800000000000097</v>
      </c>
    </row>
    <row r="23" spans="2:17" x14ac:dyDescent="0.25">
      <c r="B23" s="96" t="s">
        <v>65</v>
      </c>
      <c r="C23" s="228">
        <v>51.12</v>
      </c>
      <c r="D23" s="228">
        <v>0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107</v>
      </c>
      <c r="D24" s="232">
        <v>52.22</v>
      </c>
      <c r="E24" s="232">
        <v>46.13</v>
      </c>
      <c r="F24" s="232">
        <v>94.79</v>
      </c>
      <c r="G24" s="232">
        <v>114.31</v>
      </c>
      <c r="H24" s="232">
        <v>127.83</v>
      </c>
      <c r="I24" s="102">
        <f t="shared" si="0"/>
        <v>0.11827486659084951</v>
      </c>
      <c r="J24" s="232">
        <f t="shared" si="1"/>
        <v>13.519999999999996</v>
      </c>
      <c r="K24" s="233">
        <v>19.96</v>
      </c>
      <c r="L24" s="233">
        <v>75.36</v>
      </c>
      <c r="M24" s="233">
        <v>149.65</v>
      </c>
      <c r="N24" s="233">
        <v>108.8</v>
      </c>
      <c r="O24" s="233">
        <v>189.75</v>
      </c>
      <c r="P24" s="102">
        <f t="shared" si="2"/>
        <v>0.74402573529411775</v>
      </c>
      <c r="Q24" s="232">
        <f t="shared" si="3"/>
        <v>80.95</v>
      </c>
    </row>
    <row r="25" spans="2:17" x14ac:dyDescent="0.25">
      <c r="B25" s="96" t="s">
        <v>62</v>
      </c>
      <c r="C25" s="228">
        <v>107.84</v>
      </c>
      <c r="D25" s="228">
        <v>55.84</v>
      </c>
      <c r="E25" s="228">
        <v>48.11</v>
      </c>
      <c r="F25" s="228">
        <v>95.49</v>
      </c>
      <c r="G25" s="228">
        <v>114.77</v>
      </c>
      <c r="H25" s="228">
        <v>128.08000000000001</v>
      </c>
      <c r="I25" s="98">
        <f t="shared" si="0"/>
        <v>0.11597107257994255</v>
      </c>
      <c r="J25" s="228">
        <f t="shared" si="1"/>
        <v>13.310000000000016</v>
      </c>
      <c r="K25" s="229">
        <v>15.5</v>
      </c>
      <c r="L25" s="229">
        <v>72.22</v>
      </c>
      <c r="M25" s="229">
        <v>151.94</v>
      </c>
      <c r="N25" s="229">
        <v>106.16</v>
      </c>
      <c r="O25" s="229">
        <v>196.25</v>
      </c>
      <c r="P25" s="98">
        <f t="shared" si="2"/>
        <v>0.84862471740768664</v>
      </c>
      <c r="Q25" s="228">
        <f t="shared" si="3"/>
        <v>90.09</v>
      </c>
    </row>
    <row r="26" spans="2:17" x14ac:dyDescent="0.25">
      <c r="B26" s="99" t="s">
        <v>63</v>
      </c>
      <c r="C26" s="230">
        <v>117.01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15.5</v>
      </c>
      <c r="L26" s="231">
        <v>0</v>
      </c>
      <c r="M26" s="231">
        <v>151.94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30.06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41.28</v>
      </c>
      <c r="D28" s="232">
        <v>28.76</v>
      </c>
      <c r="E28" s="232">
        <v>28.24</v>
      </c>
      <c r="F28" s="232">
        <v>42.01</v>
      </c>
      <c r="G28" s="232">
        <v>51.99</v>
      </c>
      <c r="H28" s="232">
        <v>61.31</v>
      </c>
      <c r="I28" s="102">
        <f t="shared" si="0"/>
        <v>0.17926524331602223</v>
      </c>
      <c r="J28" s="232">
        <f t="shared" si="1"/>
        <v>9.32</v>
      </c>
      <c r="K28" s="233">
        <v>33.47</v>
      </c>
      <c r="L28" s="233">
        <v>48.64</v>
      </c>
      <c r="M28" s="233">
        <v>58.27</v>
      </c>
      <c r="N28" s="233">
        <v>68.53</v>
      </c>
      <c r="O28" s="233">
        <v>74.45</v>
      </c>
      <c r="P28" s="102">
        <f t="shared" si="2"/>
        <v>8.6385524587771823E-2</v>
      </c>
      <c r="Q28" s="232">
        <f t="shared" si="3"/>
        <v>5.9200000000000017</v>
      </c>
    </row>
    <row r="29" spans="2:17" x14ac:dyDescent="0.25">
      <c r="B29" s="96" t="s">
        <v>62</v>
      </c>
      <c r="C29" s="228">
        <v>43.36</v>
      </c>
      <c r="D29" s="228">
        <v>30.7</v>
      </c>
      <c r="E29" s="228">
        <v>30.01</v>
      </c>
      <c r="F29" s="228">
        <v>44.97</v>
      </c>
      <c r="G29" s="228">
        <v>55.89</v>
      </c>
      <c r="H29" s="228">
        <v>65.510000000000005</v>
      </c>
      <c r="I29" s="98">
        <f t="shared" si="0"/>
        <v>0.1721238146358921</v>
      </c>
      <c r="J29" s="228">
        <f t="shared" si="1"/>
        <v>9.6200000000000045</v>
      </c>
      <c r="K29" s="229">
        <v>33.950000000000003</v>
      </c>
      <c r="L29" s="229">
        <v>52.38</v>
      </c>
      <c r="M29" s="229">
        <v>63.75</v>
      </c>
      <c r="N29" s="229">
        <v>73.260000000000005</v>
      </c>
      <c r="O29" s="229">
        <v>80.290000000000006</v>
      </c>
      <c r="P29" s="98">
        <f t="shared" si="2"/>
        <v>9.5959595959596022E-2</v>
      </c>
      <c r="Q29" s="228">
        <f t="shared" si="3"/>
        <v>7.0300000000000011</v>
      </c>
    </row>
    <row r="30" spans="2:17" x14ac:dyDescent="0.25">
      <c r="B30" s="99" t="s">
        <v>63</v>
      </c>
      <c r="C30" s="230">
        <v>46.92</v>
      </c>
      <c r="D30" s="230">
        <v>32.35</v>
      </c>
      <c r="E30" s="230">
        <v>31.51</v>
      </c>
      <c r="F30" s="230">
        <v>47.15</v>
      </c>
      <c r="G30" s="230">
        <v>58.46</v>
      </c>
      <c r="H30" s="230">
        <v>68.099999999999994</v>
      </c>
      <c r="I30" s="100">
        <f t="shared" si="0"/>
        <v>0.16489907629148126</v>
      </c>
      <c r="J30" s="230">
        <f t="shared" si="1"/>
        <v>9.6399999999999935</v>
      </c>
      <c r="K30" s="231">
        <v>35.380000000000003</v>
      </c>
      <c r="L30" s="231">
        <v>55.36</v>
      </c>
      <c r="M30" s="231">
        <v>67.97</v>
      </c>
      <c r="N30" s="231">
        <v>76.88</v>
      </c>
      <c r="O30" s="231">
        <v>85.21</v>
      </c>
      <c r="P30" s="100">
        <f t="shared" si="2"/>
        <v>0.10835067637877205</v>
      </c>
      <c r="Q30" s="230">
        <f t="shared" si="3"/>
        <v>8.3299999999999983</v>
      </c>
    </row>
    <row r="31" spans="2:17" x14ac:dyDescent="0.25">
      <c r="B31" s="99" t="s">
        <v>64</v>
      </c>
      <c r="C31" s="230">
        <v>28.87</v>
      </c>
      <c r="D31" s="230">
        <v>22.76</v>
      </c>
      <c r="E31" s="230">
        <v>23.58</v>
      </c>
      <c r="F31" s="230">
        <v>31.76</v>
      </c>
      <c r="G31" s="230">
        <v>39.42</v>
      </c>
      <c r="H31" s="230">
        <v>48.3</v>
      </c>
      <c r="I31" s="100">
        <f t="shared" si="0"/>
        <v>0.22526636225266339</v>
      </c>
      <c r="J31" s="230">
        <f t="shared" si="1"/>
        <v>8.8799999999999955</v>
      </c>
      <c r="K31" s="231">
        <v>26.15</v>
      </c>
      <c r="L31" s="231">
        <v>32.299999999999997</v>
      </c>
      <c r="M31" s="231">
        <v>36.72</v>
      </c>
      <c r="N31" s="231">
        <v>48.9</v>
      </c>
      <c r="O31" s="231">
        <v>48.68</v>
      </c>
      <c r="P31" s="100">
        <f t="shared" si="2"/>
        <v>-4.4989775051124115E-3</v>
      </c>
      <c r="Q31" s="230">
        <f t="shared" si="3"/>
        <v>-0.21999999999999886</v>
      </c>
    </row>
    <row r="32" spans="2:17" x14ac:dyDescent="0.25">
      <c r="B32" s="96" t="s">
        <v>65</v>
      </c>
      <c r="C32" s="228">
        <v>33.409999999999997</v>
      </c>
      <c r="D32" s="228">
        <v>23.06</v>
      </c>
      <c r="E32" s="228">
        <v>22.18</v>
      </c>
      <c r="F32" s="228">
        <v>30.16</v>
      </c>
      <c r="G32" s="228">
        <v>36.21</v>
      </c>
      <c r="H32" s="228">
        <v>43.56</v>
      </c>
      <c r="I32" s="98">
        <f t="shared" si="0"/>
        <v>0.20298260149130076</v>
      </c>
      <c r="J32" s="228">
        <f t="shared" si="1"/>
        <v>7.3500000000000014</v>
      </c>
      <c r="K32" s="229">
        <v>31.28</v>
      </c>
      <c r="L32" s="229">
        <v>34.07</v>
      </c>
      <c r="M32" s="229">
        <v>35.770000000000003</v>
      </c>
      <c r="N32" s="229">
        <v>48.33</v>
      </c>
      <c r="O32" s="229">
        <v>49.89</v>
      </c>
      <c r="P32" s="98">
        <f t="shared" si="2"/>
        <v>3.2278088144009898E-2</v>
      </c>
      <c r="Q32" s="228">
        <f t="shared" si="3"/>
        <v>1.5600000000000023</v>
      </c>
    </row>
    <row r="33" spans="2:17" x14ac:dyDescent="0.25">
      <c r="B33" s="93" t="s">
        <v>51</v>
      </c>
      <c r="C33" s="232">
        <v>51.62</v>
      </c>
      <c r="D33" s="232">
        <v>49.1</v>
      </c>
      <c r="E33" s="232">
        <v>45.63</v>
      </c>
      <c r="F33" s="232">
        <v>64.64</v>
      </c>
      <c r="G33" s="232">
        <v>73.62</v>
      </c>
      <c r="H33" s="232">
        <v>81.849999999999994</v>
      </c>
      <c r="I33" s="102">
        <f t="shared" si="0"/>
        <v>0.11179027438196121</v>
      </c>
      <c r="J33" s="232">
        <f t="shared" si="1"/>
        <v>8.2299999999999898</v>
      </c>
      <c r="K33" s="233">
        <v>44.01</v>
      </c>
      <c r="L33" s="233">
        <v>51.14</v>
      </c>
      <c r="M33" s="233">
        <v>54.98</v>
      </c>
      <c r="N33" s="233">
        <v>52.09</v>
      </c>
      <c r="O33" s="233">
        <v>55.95</v>
      </c>
      <c r="P33" s="102">
        <f t="shared" si="2"/>
        <v>7.4102514878095604E-2</v>
      </c>
      <c r="Q33" s="232">
        <f t="shared" si="3"/>
        <v>3.8599999999999994</v>
      </c>
    </row>
    <row r="34" spans="2:17" x14ac:dyDescent="0.25">
      <c r="B34" s="96" t="s">
        <v>62</v>
      </c>
      <c r="C34" s="228">
        <v>51.62</v>
      </c>
      <c r="D34" s="228">
        <v>49.1</v>
      </c>
      <c r="E34" s="228">
        <v>45.63</v>
      </c>
      <c r="F34" s="228">
        <v>64.64</v>
      </c>
      <c r="G34" s="228">
        <v>73.62</v>
      </c>
      <c r="H34" s="228">
        <v>81.849999999999994</v>
      </c>
      <c r="I34" s="98">
        <f t="shared" si="0"/>
        <v>0.11179027438196121</v>
      </c>
      <c r="J34" s="228">
        <f t="shared" si="1"/>
        <v>8.2299999999999898</v>
      </c>
      <c r="K34" s="229">
        <v>44.01</v>
      </c>
      <c r="L34" s="229">
        <v>51.14</v>
      </c>
      <c r="M34" s="229">
        <v>54.98</v>
      </c>
      <c r="N34" s="229">
        <v>52.09</v>
      </c>
      <c r="O34" s="229">
        <v>55.95</v>
      </c>
      <c r="P34" s="98">
        <f t="shared" si="2"/>
        <v>7.4102514878095604E-2</v>
      </c>
      <c r="Q34" s="228">
        <f t="shared" si="3"/>
        <v>3.8599999999999994</v>
      </c>
    </row>
    <row r="35" spans="2:17" x14ac:dyDescent="0.25">
      <c r="B35" s="93" t="s">
        <v>52</v>
      </c>
      <c r="C35" s="232">
        <v>67.78</v>
      </c>
      <c r="D35" s="232">
        <v>64.31</v>
      </c>
      <c r="E35" s="232">
        <v>82.55</v>
      </c>
      <c r="F35" s="232">
        <v>96.71</v>
      </c>
      <c r="G35" s="232">
        <v>122.12</v>
      </c>
      <c r="H35" s="232">
        <v>143.97</v>
      </c>
      <c r="I35" s="102">
        <f t="shared" si="0"/>
        <v>0.17892237143792977</v>
      </c>
      <c r="J35" s="232">
        <f t="shared" si="1"/>
        <v>21.849999999999994</v>
      </c>
      <c r="K35" s="233">
        <v>101.59</v>
      </c>
      <c r="L35" s="233">
        <v>108.38</v>
      </c>
      <c r="M35" s="233">
        <v>137.04</v>
      </c>
      <c r="N35" s="233">
        <v>143.49</v>
      </c>
      <c r="O35" s="233">
        <v>170.33</v>
      </c>
      <c r="P35" s="102">
        <f t="shared" si="2"/>
        <v>0.18705136246428333</v>
      </c>
      <c r="Q35" s="232">
        <f t="shared" si="3"/>
        <v>26.840000000000003</v>
      </c>
    </row>
    <row r="36" spans="2:17" x14ac:dyDescent="0.25">
      <c r="B36" s="96" t="s">
        <v>62</v>
      </c>
      <c r="C36" s="228">
        <v>88.08</v>
      </c>
      <c r="D36" s="228">
        <v>75.77</v>
      </c>
      <c r="E36" s="228">
        <v>86.58</v>
      </c>
      <c r="F36" s="228">
        <v>103.27</v>
      </c>
      <c r="G36" s="228">
        <v>127.65</v>
      </c>
      <c r="H36" s="228">
        <v>152.83000000000001</v>
      </c>
      <c r="I36" s="98">
        <f t="shared" si="0"/>
        <v>0.1972581276929104</v>
      </c>
      <c r="J36" s="228">
        <f t="shared" si="1"/>
        <v>25.180000000000007</v>
      </c>
      <c r="K36" s="229">
        <v>110.15</v>
      </c>
      <c r="L36" s="229">
        <v>112.97</v>
      </c>
      <c r="M36" s="229">
        <v>145.02000000000001</v>
      </c>
      <c r="N36" s="229">
        <v>153.44999999999999</v>
      </c>
      <c r="O36" s="229">
        <v>178.92</v>
      </c>
      <c r="P36" s="98">
        <f t="shared" si="2"/>
        <v>0.16598240469208214</v>
      </c>
      <c r="Q36" s="228">
        <f t="shared" si="3"/>
        <v>25.47</v>
      </c>
    </row>
    <row r="37" spans="2:17" x14ac:dyDescent="0.25">
      <c r="B37" s="96" t="s">
        <v>65</v>
      </c>
      <c r="C37" s="228">
        <v>45.47</v>
      </c>
      <c r="D37" s="228">
        <v>30.29</v>
      </c>
      <c r="E37" s="228">
        <v>48.86</v>
      </c>
      <c r="F37" s="228">
        <v>61.39</v>
      </c>
      <c r="G37" s="228">
        <v>90.45</v>
      </c>
      <c r="H37" s="228">
        <v>93.94</v>
      </c>
      <c r="I37" s="98">
        <f t="shared" si="0"/>
        <v>3.8584853510226669E-2</v>
      </c>
      <c r="J37" s="228">
        <f t="shared" si="1"/>
        <v>3.4899999999999949</v>
      </c>
      <c r="K37" s="229">
        <v>37.81</v>
      </c>
      <c r="L37" s="229">
        <v>82.14</v>
      </c>
      <c r="M37" s="229">
        <v>91.47</v>
      </c>
      <c r="N37" s="229">
        <v>87.25</v>
      </c>
      <c r="O37" s="229">
        <v>124.74</v>
      </c>
      <c r="P37" s="98">
        <f t="shared" si="2"/>
        <v>0.42968481375358158</v>
      </c>
      <c r="Q37" s="228">
        <f t="shared" si="3"/>
        <v>37.489999999999995</v>
      </c>
    </row>
    <row r="38" spans="2:17" x14ac:dyDescent="0.25">
      <c r="B38" s="93" t="s">
        <v>53</v>
      </c>
      <c r="C38" s="232">
        <v>43.26</v>
      </c>
      <c r="D38" s="232">
        <v>33.54</v>
      </c>
      <c r="E38" s="232">
        <v>37.840000000000003</v>
      </c>
      <c r="F38" s="232">
        <v>53.16</v>
      </c>
      <c r="G38" s="232">
        <v>62.05</v>
      </c>
      <c r="H38" s="232">
        <v>69.75</v>
      </c>
      <c r="I38" s="102">
        <f t="shared" si="0"/>
        <v>0.12409347300564066</v>
      </c>
      <c r="J38" s="232">
        <f t="shared" si="1"/>
        <v>7.7000000000000028</v>
      </c>
      <c r="K38" s="233">
        <v>39.479999999999997</v>
      </c>
      <c r="L38" s="233">
        <v>43.06</v>
      </c>
      <c r="M38" s="233">
        <v>52.08</v>
      </c>
      <c r="N38" s="233">
        <v>48.28</v>
      </c>
      <c r="O38" s="233">
        <v>60.5</v>
      </c>
      <c r="P38" s="102">
        <f t="shared" si="2"/>
        <v>0.25310687655343833</v>
      </c>
      <c r="Q38" s="232">
        <f t="shared" si="3"/>
        <v>12.219999999999999</v>
      </c>
    </row>
    <row r="39" spans="2:17" x14ac:dyDescent="0.25">
      <c r="B39" s="96" t="s">
        <v>62</v>
      </c>
      <c r="C39" s="228">
        <v>43.26</v>
      </c>
      <c r="D39" s="228">
        <v>33.54</v>
      </c>
      <c r="E39" s="228">
        <v>37.840000000000003</v>
      </c>
      <c r="F39" s="228">
        <v>53.16</v>
      </c>
      <c r="G39" s="228">
        <v>62.05</v>
      </c>
      <c r="H39" s="228">
        <v>69.75</v>
      </c>
      <c r="I39" s="98">
        <f t="shared" si="0"/>
        <v>0.12409347300564066</v>
      </c>
      <c r="J39" s="228">
        <f t="shared" si="1"/>
        <v>7.7000000000000028</v>
      </c>
      <c r="K39" s="229">
        <v>39.479999999999997</v>
      </c>
      <c r="L39" s="229">
        <v>43.06</v>
      </c>
      <c r="M39" s="229">
        <v>52.08</v>
      </c>
      <c r="N39" s="229">
        <v>48.28</v>
      </c>
      <c r="O39" s="229">
        <v>60.5</v>
      </c>
      <c r="P39" s="98">
        <f t="shared" si="2"/>
        <v>0.25310687655343833</v>
      </c>
      <c r="Q39" s="228">
        <f t="shared" si="3"/>
        <v>12.219999999999999</v>
      </c>
    </row>
    <row r="40" spans="2:17" x14ac:dyDescent="0.25">
      <c r="B40" s="99" t="s">
        <v>63</v>
      </c>
      <c r="C40" s="230">
        <v>56.68</v>
      </c>
      <c r="D40" s="230">
        <v>39.090000000000003</v>
      </c>
      <c r="E40" s="230">
        <v>40.1</v>
      </c>
      <c r="F40" s="230">
        <v>62.85</v>
      </c>
      <c r="G40" s="230">
        <v>73.61</v>
      </c>
      <c r="H40" s="230">
        <v>84.16</v>
      </c>
      <c r="I40" s="100">
        <f t="shared" si="0"/>
        <v>0.14332291808178232</v>
      </c>
      <c r="J40" s="230">
        <f t="shared" si="1"/>
        <v>10.549999999999997</v>
      </c>
      <c r="K40" s="231">
        <v>44.12</v>
      </c>
      <c r="L40" s="231">
        <v>55.8</v>
      </c>
      <c r="M40" s="231">
        <v>60.73</v>
      </c>
      <c r="N40" s="231">
        <v>66.81</v>
      </c>
      <c r="O40" s="231">
        <v>74.05</v>
      </c>
      <c r="P40" s="100">
        <f t="shared" si="2"/>
        <v>0.10836701092650802</v>
      </c>
      <c r="Q40" s="230">
        <f t="shared" si="3"/>
        <v>7.2399999999999949</v>
      </c>
    </row>
    <row r="41" spans="2:17" x14ac:dyDescent="0.25">
      <c r="B41" s="99" t="s">
        <v>64</v>
      </c>
      <c r="C41" s="230">
        <v>31.7</v>
      </c>
      <c r="D41" s="230">
        <v>27.82</v>
      </c>
      <c r="E41" s="230">
        <v>34.1</v>
      </c>
      <c r="F41" s="230">
        <v>40.229999999999997</v>
      </c>
      <c r="G41" s="230">
        <v>47.48</v>
      </c>
      <c r="H41" s="230">
        <v>49.35</v>
      </c>
      <c r="I41" s="100">
        <f t="shared" si="0"/>
        <v>3.9385004212300068E-2</v>
      </c>
      <c r="J41" s="230">
        <f t="shared" si="1"/>
        <v>1.8700000000000045</v>
      </c>
      <c r="K41" s="231">
        <v>31.45</v>
      </c>
      <c r="L41" s="231">
        <v>28.11</v>
      </c>
      <c r="M41" s="231">
        <v>39.92</v>
      </c>
      <c r="N41" s="231">
        <v>26.15</v>
      </c>
      <c r="O41" s="231">
        <v>37.15</v>
      </c>
      <c r="P41" s="100">
        <f t="shared" si="2"/>
        <v>0.42065009560229449</v>
      </c>
      <c r="Q41" s="230">
        <f t="shared" si="3"/>
        <v>11</v>
      </c>
    </row>
    <row r="42" spans="2:17" x14ac:dyDescent="0.25">
      <c r="B42" s="93" t="s">
        <v>54</v>
      </c>
      <c r="C42" s="232">
        <v>71.48</v>
      </c>
      <c r="D42" s="232">
        <v>50.94</v>
      </c>
      <c r="E42" s="232">
        <v>53.72</v>
      </c>
      <c r="F42" s="232">
        <v>88.72</v>
      </c>
      <c r="G42" s="232">
        <v>108.87</v>
      </c>
      <c r="H42" s="232">
        <v>119.53</v>
      </c>
      <c r="I42" s="102">
        <f t="shared" si="0"/>
        <v>9.791494442913562E-2</v>
      </c>
      <c r="J42" s="232">
        <f t="shared" si="1"/>
        <v>10.659999999999997</v>
      </c>
      <c r="K42" s="233">
        <v>61.03</v>
      </c>
      <c r="L42" s="233">
        <v>115.74</v>
      </c>
      <c r="M42" s="233">
        <v>128.71</v>
      </c>
      <c r="N42" s="233">
        <v>140.74</v>
      </c>
      <c r="O42" s="233">
        <v>114.55</v>
      </c>
      <c r="P42" s="102">
        <f t="shared" si="2"/>
        <v>-0.18608782151485015</v>
      </c>
      <c r="Q42" s="232">
        <f t="shared" si="3"/>
        <v>-26.190000000000012</v>
      </c>
    </row>
    <row r="43" spans="2:17" x14ac:dyDescent="0.25">
      <c r="B43" s="96" t="s">
        <v>62</v>
      </c>
      <c r="C43" s="228">
        <v>77.83</v>
      </c>
      <c r="D43" s="228">
        <v>56.41</v>
      </c>
      <c r="E43" s="228">
        <v>62.75</v>
      </c>
      <c r="F43" s="228">
        <v>96.52</v>
      </c>
      <c r="G43" s="228">
        <v>119.31</v>
      </c>
      <c r="H43" s="228">
        <v>129.19999999999999</v>
      </c>
      <c r="I43" s="98">
        <f t="shared" si="0"/>
        <v>8.2893303159835563E-2</v>
      </c>
      <c r="J43" s="228">
        <f t="shared" si="1"/>
        <v>9.8899999999999864</v>
      </c>
      <c r="K43" s="229">
        <v>69.14</v>
      </c>
      <c r="L43" s="229">
        <v>126.93</v>
      </c>
      <c r="M43" s="229">
        <v>140.68</v>
      </c>
      <c r="N43" s="229">
        <v>153.03</v>
      </c>
      <c r="O43" s="229">
        <v>120.56</v>
      </c>
      <c r="P43" s="98">
        <f t="shared" si="2"/>
        <v>-0.21218061817944189</v>
      </c>
      <c r="Q43" s="228">
        <f t="shared" si="3"/>
        <v>-32.47</v>
      </c>
    </row>
    <row r="44" spans="2:17" x14ac:dyDescent="0.25">
      <c r="B44" s="99" t="s">
        <v>63</v>
      </c>
      <c r="C44" s="230">
        <v>81.78</v>
      </c>
      <c r="D44" s="230">
        <v>0</v>
      </c>
      <c r="E44" s="230">
        <v>65.540000000000006</v>
      </c>
      <c r="F44" s="230">
        <v>100.75</v>
      </c>
      <c r="G44" s="230">
        <v>126.98</v>
      </c>
      <c r="H44" s="230">
        <v>135.56</v>
      </c>
      <c r="I44" s="100">
        <f t="shared" si="0"/>
        <v>6.7569696015120417E-2</v>
      </c>
      <c r="J44" s="230">
        <f t="shared" si="1"/>
        <v>8.5799999999999983</v>
      </c>
      <c r="K44" s="231">
        <v>72.27</v>
      </c>
      <c r="L44" s="231">
        <v>131.88999999999999</v>
      </c>
      <c r="M44" s="231">
        <v>149.19999999999999</v>
      </c>
      <c r="N44" s="231">
        <v>161.05000000000001</v>
      </c>
      <c r="O44" s="231">
        <v>121.9</v>
      </c>
      <c r="P44" s="100">
        <f t="shared" si="2"/>
        <v>-0.24309220738900961</v>
      </c>
      <c r="Q44" s="230">
        <f t="shared" si="3"/>
        <v>-39.150000000000006</v>
      </c>
    </row>
    <row r="45" spans="2:17" x14ac:dyDescent="0.25">
      <c r="B45" s="99" t="s">
        <v>64</v>
      </c>
      <c r="C45" s="230">
        <v>62.86</v>
      </c>
      <c r="D45" s="230">
        <v>0</v>
      </c>
      <c r="E45" s="230">
        <v>51.57</v>
      </c>
      <c r="F45" s="230">
        <v>79.3</v>
      </c>
      <c r="G45" s="230">
        <v>88.65</v>
      </c>
      <c r="H45" s="230">
        <v>103.35</v>
      </c>
      <c r="I45" s="100">
        <f t="shared" si="0"/>
        <v>0.16582064297800314</v>
      </c>
      <c r="J45" s="230">
        <f t="shared" si="1"/>
        <v>14.699999999999989</v>
      </c>
      <c r="K45" s="231">
        <v>61.67</v>
      </c>
      <c r="L45" s="231">
        <v>106.78</v>
      </c>
      <c r="M45" s="231">
        <v>106.07</v>
      </c>
      <c r="N45" s="231">
        <v>120.44</v>
      </c>
      <c r="O45" s="231">
        <v>115.09</v>
      </c>
      <c r="P45" s="100">
        <f t="shared" si="2"/>
        <v>-4.4420458319495149E-2</v>
      </c>
      <c r="Q45" s="230">
        <f t="shared" si="3"/>
        <v>-5.3499999999999943</v>
      </c>
    </row>
    <row r="46" spans="2:17" x14ac:dyDescent="0.25">
      <c r="B46" s="96" t="s">
        <v>65</v>
      </c>
      <c r="C46" s="228">
        <v>50.93</v>
      </c>
      <c r="D46" s="228">
        <v>31.82</v>
      </c>
      <c r="E46" s="228">
        <v>24.11</v>
      </c>
      <c r="F46" s="228">
        <v>48.07</v>
      </c>
      <c r="G46" s="228">
        <v>55.12</v>
      </c>
      <c r="H46" s="228">
        <v>69.489999999999995</v>
      </c>
      <c r="I46" s="98">
        <f t="shared" si="0"/>
        <v>0.26070391872278664</v>
      </c>
      <c r="J46" s="228">
        <f t="shared" si="1"/>
        <v>14.369999999999997</v>
      </c>
      <c r="K46" s="229">
        <v>32.81</v>
      </c>
      <c r="L46" s="229">
        <v>57.36</v>
      </c>
      <c r="M46" s="229">
        <v>66.3</v>
      </c>
      <c r="N46" s="229">
        <v>76.64</v>
      </c>
      <c r="O46" s="229">
        <v>84.55</v>
      </c>
      <c r="P46" s="98">
        <f t="shared" si="2"/>
        <v>0.1032098121085594</v>
      </c>
      <c r="Q46" s="228">
        <f t="shared" si="3"/>
        <v>7.9099999999999966</v>
      </c>
    </row>
    <row r="47" spans="2:17" x14ac:dyDescent="0.25">
      <c r="B47" s="93" t="s">
        <v>55</v>
      </c>
      <c r="C47" s="232">
        <v>39.85</v>
      </c>
      <c r="D47" s="232">
        <v>22.7</v>
      </c>
      <c r="E47" s="232">
        <v>29.35</v>
      </c>
      <c r="F47" s="232">
        <v>43.18</v>
      </c>
      <c r="G47" s="232">
        <v>54</v>
      </c>
      <c r="H47" s="232">
        <v>56.57</v>
      </c>
      <c r="I47" s="102">
        <f t="shared" si="0"/>
        <v>4.7592592592592631E-2</v>
      </c>
      <c r="J47" s="232">
        <f t="shared" si="1"/>
        <v>2.5700000000000003</v>
      </c>
      <c r="K47" s="233">
        <v>36.99</v>
      </c>
      <c r="L47" s="233">
        <v>41.81</v>
      </c>
      <c r="M47" s="233">
        <v>47.08</v>
      </c>
      <c r="N47" s="233">
        <v>49.71</v>
      </c>
      <c r="O47" s="233">
        <v>52.42</v>
      </c>
      <c r="P47" s="102">
        <f t="shared" si="2"/>
        <v>5.451619392476359E-2</v>
      </c>
      <c r="Q47" s="232">
        <f t="shared" si="3"/>
        <v>2.7100000000000009</v>
      </c>
    </row>
    <row r="48" spans="2:17" x14ac:dyDescent="0.25">
      <c r="B48" s="96" t="s">
        <v>62</v>
      </c>
      <c r="C48" s="228">
        <v>40.090000000000003</v>
      </c>
      <c r="D48" s="228">
        <v>22.26</v>
      </c>
      <c r="E48" s="228">
        <v>29.29</v>
      </c>
      <c r="F48" s="228">
        <v>43.74</v>
      </c>
      <c r="G48" s="228">
        <v>54.6</v>
      </c>
      <c r="H48" s="228">
        <v>58.13</v>
      </c>
      <c r="I48" s="98">
        <f t="shared" si="0"/>
        <v>6.4652014652014644E-2</v>
      </c>
      <c r="J48" s="228">
        <f t="shared" si="1"/>
        <v>3.5300000000000011</v>
      </c>
      <c r="K48" s="229">
        <v>37.04</v>
      </c>
      <c r="L48" s="229">
        <v>42.12</v>
      </c>
      <c r="M48" s="229">
        <v>47.98</v>
      </c>
      <c r="N48" s="229">
        <v>50.39</v>
      </c>
      <c r="O48" s="229">
        <v>53.32</v>
      </c>
      <c r="P48" s="98">
        <f t="shared" si="2"/>
        <v>5.8146457630482207E-2</v>
      </c>
      <c r="Q48" s="228">
        <f t="shared" si="3"/>
        <v>2.9299999999999997</v>
      </c>
    </row>
    <row r="49" spans="2:17" x14ac:dyDescent="0.25">
      <c r="B49" s="99" t="s">
        <v>63</v>
      </c>
      <c r="C49" s="230">
        <v>43.4</v>
      </c>
      <c r="D49" s="230">
        <v>22.57</v>
      </c>
      <c r="E49" s="230">
        <v>31.13</v>
      </c>
      <c r="F49" s="230">
        <v>47.77</v>
      </c>
      <c r="G49" s="230">
        <v>59.8</v>
      </c>
      <c r="H49" s="230">
        <v>61.8</v>
      </c>
      <c r="I49" s="100">
        <f t="shared" si="0"/>
        <v>3.3444816053511683E-2</v>
      </c>
      <c r="J49" s="230">
        <f t="shared" si="1"/>
        <v>2</v>
      </c>
      <c r="K49" s="231">
        <v>38.78</v>
      </c>
      <c r="L49" s="231">
        <v>49.17</v>
      </c>
      <c r="M49" s="231">
        <v>55.28</v>
      </c>
      <c r="N49" s="231">
        <v>51.11</v>
      </c>
      <c r="O49" s="231">
        <v>54.16</v>
      </c>
      <c r="P49" s="100">
        <f t="shared" si="2"/>
        <v>5.9675210330659256E-2</v>
      </c>
      <c r="Q49" s="230">
        <f t="shared" si="3"/>
        <v>3.0499999999999972</v>
      </c>
    </row>
    <row r="50" spans="2:17" x14ac:dyDescent="0.25">
      <c r="B50" s="99" t="s">
        <v>64</v>
      </c>
      <c r="C50" s="230">
        <v>28.7</v>
      </c>
      <c r="D50" s="230">
        <v>21.23</v>
      </c>
      <c r="E50" s="230">
        <v>23.12</v>
      </c>
      <c r="F50" s="230">
        <v>33.61</v>
      </c>
      <c r="G50" s="230">
        <v>39.770000000000003</v>
      </c>
      <c r="H50" s="230">
        <v>48.41</v>
      </c>
      <c r="I50" s="100">
        <f t="shared" si="0"/>
        <v>0.21724918280110628</v>
      </c>
      <c r="J50" s="230">
        <f t="shared" si="1"/>
        <v>8.6399999999999935</v>
      </c>
      <c r="K50" s="231">
        <v>31.39</v>
      </c>
      <c r="L50" s="231">
        <v>25.05</v>
      </c>
      <c r="M50" s="231">
        <v>25.92</v>
      </c>
      <c r="N50" s="231">
        <v>48.42</v>
      </c>
      <c r="O50" s="231">
        <v>51</v>
      </c>
      <c r="P50" s="100">
        <f t="shared" si="2"/>
        <v>5.3283767038413865E-2</v>
      </c>
      <c r="Q50" s="230">
        <f t="shared" si="3"/>
        <v>2.5799999999999983</v>
      </c>
    </row>
    <row r="51" spans="2:17" x14ac:dyDescent="0.25">
      <c r="B51" s="96" t="s">
        <v>65</v>
      </c>
      <c r="C51" s="228">
        <v>35.76</v>
      </c>
      <c r="D51" s="228">
        <v>16.5</v>
      </c>
      <c r="E51" s="228">
        <v>23.32</v>
      </c>
      <c r="F51" s="228">
        <v>71.760000000000005</v>
      </c>
      <c r="G51" s="228">
        <v>82.76</v>
      </c>
      <c r="H51" s="228">
        <v>68.41</v>
      </c>
      <c r="I51" s="98">
        <f t="shared" si="0"/>
        <v>-0.17339294345094258</v>
      </c>
      <c r="J51" s="228">
        <f t="shared" si="1"/>
        <v>-14.350000000000009</v>
      </c>
      <c r="K51" s="229">
        <v>59.26</v>
      </c>
      <c r="L51" s="229">
        <v>88.67</v>
      </c>
      <c r="M51" s="229">
        <v>88.97</v>
      </c>
      <c r="N51" s="229">
        <v>90.12</v>
      </c>
      <c r="O51" s="229">
        <v>85.63</v>
      </c>
      <c r="P51" s="98">
        <f t="shared" si="2"/>
        <v>-4.9822458943630799E-2</v>
      </c>
      <c r="Q51" s="228">
        <f t="shared" si="3"/>
        <v>-4.4900000000000091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6F842-AE70-4CCB-BE97-753190843523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459E8-EA04-4A54-800B-EBD28C1F541D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304</v>
      </c>
      <c r="C1" s="1"/>
      <c r="D1" s="1"/>
      <c r="F1" s="234"/>
      <c r="G1" s="234"/>
      <c r="H1" s="234"/>
      <c r="J1" s="234"/>
    </row>
    <row r="3" spans="1:31" s="4" customFormat="1" ht="25.5" customHeight="1" thickBot="1" x14ac:dyDescent="0.3">
      <c r="B3" s="66" t="s">
        <v>305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259</v>
      </c>
      <c r="D5" s="174" t="s">
        <v>260</v>
      </c>
      <c r="E5" s="174" t="s">
        <v>261</v>
      </c>
      <c r="F5" s="174" t="s">
        <v>262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263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264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5" t="s">
        <v>173</v>
      </c>
      <c r="C6" s="236">
        <v>59629</v>
      </c>
      <c r="D6" s="236">
        <v>87126</v>
      </c>
      <c r="E6" s="236">
        <v>138024</v>
      </c>
      <c r="F6" s="236">
        <v>158379</v>
      </c>
      <c r="G6" s="237">
        <f t="shared" ref="G6:G11" si="0">F6/E6-1</f>
        <v>0.14747435228655892</v>
      </c>
      <c r="H6" s="236">
        <f t="shared" ref="H6:H11" si="1">F6-E6</f>
        <v>20355</v>
      </c>
      <c r="I6" s="237"/>
      <c r="J6" s="236">
        <v>162243</v>
      </c>
      <c r="K6" s="237">
        <f t="shared" ref="K6:K11" si="2">J6/F6-1</f>
        <v>2.4397173867747535E-2</v>
      </c>
      <c r="L6" s="236">
        <f t="shared" ref="L6:L11" si="3">J6-F6</f>
        <v>3864</v>
      </c>
      <c r="M6" s="237"/>
      <c r="N6" s="236">
        <v>181603</v>
      </c>
      <c r="O6" s="237">
        <f t="shared" ref="O6:O11" si="4">N6/J6-1</f>
        <v>0.11932718206640658</v>
      </c>
      <c r="P6" s="236">
        <f t="shared" ref="P6:P11" si="5">N6-J6</f>
        <v>19360</v>
      </c>
      <c r="Q6" s="237">
        <f>N6/C6-1</f>
        <v>2.0455483070318135</v>
      </c>
      <c r="R6" s="236">
        <f>N6-C6</f>
        <v>121974</v>
      </c>
      <c r="S6" s="237"/>
      <c r="T6" s="237"/>
      <c r="V6" s="29"/>
      <c r="AE6" s="1"/>
    </row>
    <row r="7" spans="1:31" ht="18.75" x14ac:dyDescent="0.3">
      <c r="A7" s="4"/>
      <c r="B7" s="235" t="s">
        <v>174</v>
      </c>
      <c r="C7" s="236">
        <v>31132</v>
      </c>
      <c r="D7" s="236">
        <v>57767</v>
      </c>
      <c r="E7" s="236">
        <v>84383</v>
      </c>
      <c r="F7" s="236">
        <v>97014</v>
      </c>
      <c r="G7" s="237">
        <f t="shared" si="0"/>
        <v>0.14968654823838934</v>
      </c>
      <c r="H7" s="236">
        <f t="shared" si="1"/>
        <v>12631</v>
      </c>
      <c r="I7" s="237">
        <f>F7/$F$7</f>
        <v>1</v>
      </c>
      <c r="J7" s="236">
        <v>101537</v>
      </c>
      <c r="K7" s="237">
        <f t="shared" si="2"/>
        <v>4.6622137011153031E-2</v>
      </c>
      <c r="L7" s="236">
        <f t="shared" si="3"/>
        <v>4523</v>
      </c>
      <c r="M7" s="237">
        <f>J7/$J$7</f>
        <v>1</v>
      </c>
      <c r="N7" s="236">
        <v>116513</v>
      </c>
      <c r="O7" s="237">
        <f t="shared" si="4"/>
        <v>0.14749303209667408</v>
      </c>
      <c r="P7" s="236">
        <f t="shared" si="5"/>
        <v>14976</v>
      </c>
      <c r="Q7" s="237">
        <f t="shared" ref="Q7:Q11" si="6">N7/C7-1</f>
        <v>2.7425478607220866</v>
      </c>
      <c r="R7" s="236">
        <f t="shared" ref="R7:R11" si="7">N7-C7</f>
        <v>85381</v>
      </c>
      <c r="S7" s="237">
        <f>N7/$N$7</f>
        <v>1</v>
      </c>
      <c r="T7" s="237">
        <f>N7/$N$6</f>
        <v>0.64158081088968799</v>
      </c>
      <c r="V7" s="29"/>
      <c r="W7" s="81"/>
      <c r="AE7" s="1" t="s">
        <v>175</v>
      </c>
    </row>
    <row r="8" spans="1:31" ht="15.75" x14ac:dyDescent="0.25">
      <c r="A8" s="4"/>
      <c r="B8" s="238" t="s">
        <v>102</v>
      </c>
      <c r="C8" s="239">
        <v>16211</v>
      </c>
      <c r="D8" s="239">
        <v>28149</v>
      </c>
      <c r="E8" s="239">
        <v>40360</v>
      </c>
      <c r="F8" s="239">
        <v>53032</v>
      </c>
      <c r="G8" s="240">
        <f t="shared" si="0"/>
        <v>0.31397423191278495</v>
      </c>
      <c r="H8" s="239">
        <f t="shared" si="1"/>
        <v>12672</v>
      </c>
      <c r="I8" s="240">
        <f>F8/$F$7</f>
        <v>0.54664275259240935</v>
      </c>
      <c r="J8" s="239">
        <v>52211</v>
      </c>
      <c r="K8" s="240">
        <f t="shared" si="2"/>
        <v>-1.5481218886709947E-2</v>
      </c>
      <c r="L8" s="239">
        <f t="shared" si="3"/>
        <v>-821</v>
      </c>
      <c r="M8" s="240">
        <f>J8/$J$7</f>
        <v>0.51420664388351045</v>
      </c>
      <c r="N8" s="239">
        <v>54552</v>
      </c>
      <c r="O8" s="240">
        <f t="shared" si="4"/>
        <v>4.4837294822930085E-2</v>
      </c>
      <c r="P8" s="239">
        <f t="shared" si="5"/>
        <v>2341</v>
      </c>
      <c r="Q8" s="240">
        <f t="shared" si="6"/>
        <v>2.3651224477206836</v>
      </c>
      <c r="R8" s="239">
        <f t="shared" si="7"/>
        <v>38341</v>
      </c>
      <c r="S8" s="240">
        <f>N8/$N$7</f>
        <v>0.46820526464857998</v>
      </c>
      <c r="T8" s="240">
        <f>N8/$N$6</f>
        <v>0.30039151335605691</v>
      </c>
      <c r="V8" s="29"/>
      <c r="W8" s="81"/>
      <c r="AE8" s="1" t="s">
        <v>176</v>
      </c>
    </row>
    <row r="9" spans="1:31" s="4" customFormat="1" x14ac:dyDescent="0.25">
      <c r="B9" s="241" t="s">
        <v>105</v>
      </c>
      <c r="C9" s="242">
        <v>14921</v>
      </c>
      <c r="D9" s="242">
        <v>29618</v>
      </c>
      <c r="E9" s="242">
        <v>44023</v>
      </c>
      <c r="F9" s="242">
        <v>43982</v>
      </c>
      <c r="G9" s="243">
        <f t="shared" si="0"/>
        <v>-9.3133134952183561E-4</v>
      </c>
      <c r="H9" s="244">
        <f t="shared" si="1"/>
        <v>-41</v>
      </c>
      <c r="I9" s="245">
        <f>F9/$F$7</f>
        <v>0.45335724740759065</v>
      </c>
      <c r="J9" s="242">
        <v>49326</v>
      </c>
      <c r="K9" s="243">
        <f t="shared" si="2"/>
        <v>0.12150425173934787</v>
      </c>
      <c r="L9" s="244">
        <f t="shared" si="3"/>
        <v>5344</v>
      </c>
      <c r="M9" s="245">
        <f>J9/$J$7</f>
        <v>0.48579335611648955</v>
      </c>
      <c r="N9" s="242">
        <v>61961</v>
      </c>
      <c r="O9" s="243">
        <f t="shared" si="4"/>
        <v>0.25615294165348912</v>
      </c>
      <c r="P9" s="244">
        <f t="shared" si="5"/>
        <v>12635</v>
      </c>
      <c r="Q9" s="243">
        <f t="shared" si="6"/>
        <v>3.1526037128878759</v>
      </c>
      <c r="R9" s="244">
        <f t="shared" si="7"/>
        <v>47040</v>
      </c>
      <c r="S9" s="245">
        <f>N9/$N$7</f>
        <v>0.53179473535141997</v>
      </c>
      <c r="T9" s="245">
        <f>N9/$N$6</f>
        <v>0.34118929753363103</v>
      </c>
      <c r="V9" s="29"/>
      <c r="W9" s="81"/>
      <c r="AE9" s="1" t="s">
        <v>177</v>
      </c>
    </row>
    <row r="10" spans="1:31" s="4" customFormat="1" x14ac:dyDescent="0.25">
      <c r="B10" s="246" t="s">
        <v>178</v>
      </c>
      <c r="C10" s="29">
        <v>2859</v>
      </c>
      <c r="D10" s="29">
        <v>4747</v>
      </c>
      <c r="E10" s="29">
        <v>6026</v>
      </c>
      <c r="F10" s="29">
        <v>15166</v>
      </c>
      <c r="G10" s="22">
        <f t="shared" si="0"/>
        <v>1.5167607036176567</v>
      </c>
      <c r="H10" s="20">
        <f t="shared" si="1"/>
        <v>9140</v>
      </c>
      <c r="I10" s="31">
        <f>F10/$F$7</f>
        <v>0.15632795266662544</v>
      </c>
      <c r="J10" s="29">
        <v>12973</v>
      </c>
      <c r="K10" s="22">
        <f t="shared" si="2"/>
        <v>-0.14459976262692864</v>
      </c>
      <c r="L10" s="20">
        <f t="shared" si="3"/>
        <v>-2193</v>
      </c>
      <c r="M10" s="31">
        <f>J10/$J$7</f>
        <v>0.12776623299880832</v>
      </c>
      <c r="N10" s="29">
        <v>26057</v>
      </c>
      <c r="O10" s="22">
        <f t="shared" si="4"/>
        <v>1.0085562321745165</v>
      </c>
      <c r="P10" s="20">
        <f t="shared" si="5"/>
        <v>13084</v>
      </c>
      <c r="Q10" s="22">
        <f t="shared" si="6"/>
        <v>8.1140258831759358</v>
      </c>
      <c r="R10" s="20">
        <f t="shared" si="7"/>
        <v>23198</v>
      </c>
      <c r="S10" s="31">
        <f>N10/$N$7</f>
        <v>0.22364028048372284</v>
      </c>
      <c r="T10" s="31">
        <f>N10/$N$6</f>
        <v>0.14348331250034416</v>
      </c>
      <c r="V10" s="29"/>
      <c r="W10" s="81"/>
      <c r="AE10" s="1" t="s">
        <v>179</v>
      </c>
    </row>
    <row r="11" spans="1:31" s="4" customFormat="1" x14ac:dyDescent="0.25">
      <c r="B11" s="246" t="s">
        <v>180</v>
      </c>
      <c r="C11" s="29">
        <f>C9-C10</f>
        <v>12062</v>
      </c>
      <c r="D11" s="29">
        <f>D9-D10</f>
        <v>24871</v>
      </c>
      <c r="E11" s="29">
        <f>E9-E10</f>
        <v>37997</v>
      </c>
      <c r="F11" s="29">
        <f>F9-F10</f>
        <v>28816</v>
      </c>
      <c r="G11" s="22">
        <f t="shared" si="0"/>
        <v>-0.24162433876358658</v>
      </c>
      <c r="H11" s="20">
        <f t="shared" si="1"/>
        <v>-9181</v>
      </c>
      <c r="I11" s="31">
        <f>F11/$F$7</f>
        <v>0.29702929474096523</v>
      </c>
      <c r="J11" s="29">
        <f>J9-J10</f>
        <v>36353</v>
      </c>
      <c r="K11" s="22">
        <f t="shared" si="2"/>
        <v>0.26155607995558028</v>
      </c>
      <c r="L11" s="20">
        <f t="shared" si="3"/>
        <v>7537</v>
      </c>
      <c r="M11" s="31">
        <f>J11/$J$7</f>
        <v>0.35802712311768126</v>
      </c>
      <c r="N11" s="29">
        <f>N9-N10</f>
        <v>35904</v>
      </c>
      <c r="O11" s="22">
        <f t="shared" si="4"/>
        <v>-1.235111270046485E-2</v>
      </c>
      <c r="P11" s="20">
        <f t="shared" si="5"/>
        <v>-449</v>
      </c>
      <c r="Q11" s="22">
        <f t="shared" si="6"/>
        <v>1.9766207925717127</v>
      </c>
      <c r="R11" s="20">
        <f t="shared" si="7"/>
        <v>23842</v>
      </c>
      <c r="S11" s="31">
        <f>N11/$N$7</f>
        <v>0.30815445486769716</v>
      </c>
      <c r="T11" s="31">
        <f>N11/$N$6</f>
        <v>0.1977059850332869</v>
      </c>
      <c r="V11" s="29"/>
      <c r="W11" s="81"/>
      <c r="AE11" s="1" t="s">
        <v>181</v>
      </c>
    </row>
    <row r="12" spans="1:31" s="4" customFormat="1" ht="7.5" customHeight="1" x14ac:dyDescent="0.25"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AE12" s="1" t="s">
        <v>182</v>
      </c>
    </row>
    <row r="13" spans="1:31" s="4" customFormat="1" x14ac:dyDescent="0.25">
      <c r="B13" s="173" t="s">
        <v>183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1" t="s">
        <v>185</v>
      </c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9"/>
      <c r="T39" s="89"/>
      <c r="AE39" s="1"/>
    </row>
    <row r="40" spans="2:31" s="4" customFormat="1" ht="18.75" hidden="1" x14ac:dyDescent="0.3">
      <c r="B40" s="235" t="s">
        <v>173</v>
      </c>
      <c r="C40" s="235"/>
      <c r="D40" s="235"/>
      <c r="E40" s="236"/>
      <c r="F40" s="236"/>
      <c r="G40" s="236"/>
      <c r="H40" s="236"/>
      <c r="I40" s="236"/>
      <c r="J40" s="236">
        <v>1824653</v>
      </c>
      <c r="K40" s="236"/>
      <c r="L40" s="236"/>
      <c r="M40" s="237"/>
      <c r="N40" s="236">
        <v>2354005</v>
      </c>
      <c r="O40" s="237"/>
      <c r="P40" s="237">
        <v>1</v>
      </c>
      <c r="Q40" s="237">
        <v>0.2901110512519367</v>
      </c>
      <c r="R40" s="236">
        <v>529352</v>
      </c>
      <c r="S40" s="248"/>
      <c r="T40" s="248"/>
      <c r="AE40" s="1"/>
    </row>
    <row r="41" spans="2:31" ht="18.75" hidden="1" x14ac:dyDescent="0.3">
      <c r="B41" s="235" t="s">
        <v>174</v>
      </c>
      <c r="C41" s="235"/>
      <c r="D41" s="235"/>
      <c r="E41" s="236"/>
      <c r="F41" s="236"/>
      <c r="G41" s="236"/>
      <c r="H41" s="236"/>
      <c r="I41" s="236"/>
      <c r="J41" s="236">
        <v>603938</v>
      </c>
      <c r="K41" s="236"/>
      <c r="L41" s="236"/>
      <c r="M41" s="237">
        <v>1</v>
      </c>
      <c r="N41" s="236">
        <v>936181</v>
      </c>
      <c r="O41" s="237">
        <v>1</v>
      </c>
      <c r="P41" s="237">
        <v>0.39769711619134201</v>
      </c>
      <c r="Q41" s="237">
        <v>0.55012766211101138</v>
      </c>
      <c r="R41" s="236">
        <v>332243</v>
      </c>
      <c r="S41" s="248"/>
      <c r="T41" s="248"/>
      <c r="AE41" s="1" t="s">
        <v>175</v>
      </c>
    </row>
    <row r="42" spans="2:31" ht="15.75" hidden="1" x14ac:dyDescent="0.25">
      <c r="B42" s="238" t="s">
        <v>102</v>
      </c>
      <c r="C42" s="238"/>
      <c r="D42" s="238"/>
      <c r="E42" s="239"/>
      <c r="F42" s="239"/>
      <c r="G42" s="239"/>
      <c r="H42" s="239"/>
      <c r="I42" s="239"/>
      <c r="J42" s="239">
        <v>276550.36166633503</v>
      </c>
      <c r="K42" s="239"/>
      <c r="L42" s="239"/>
      <c r="M42" s="240">
        <v>0.45791184139155844</v>
      </c>
      <c r="N42" s="239">
        <v>430252.45635520399</v>
      </c>
      <c r="O42" s="240">
        <v>0.4595825554622493</v>
      </c>
      <c r="P42" s="240">
        <v>0.18277465695918402</v>
      </c>
      <c r="Q42" s="240">
        <v>0.55578337978930015</v>
      </c>
      <c r="R42" s="239">
        <v>153702.09468886897</v>
      </c>
      <c r="S42" s="249"/>
      <c r="T42" s="249"/>
      <c r="AE42" s="1" t="s">
        <v>176</v>
      </c>
    </row>
    <row r="43" spans="2:31" s="4" customFormat="1" hidden="1" x14ac:dyDescent="0.25">
      <c r="B43" s="241" t="s">
        <v>105</v>
      </c>
      <c r="C43" s="250"/>
      <c r="D43" s="250"/>
      <c r="E43" s="242"/>
      <c r="F43" s="242"/>
      <c r="G43" s="242"/>
      <c r="H43" s="242"/>
      <c r="I43" s="242"/>
      <c r="J43" s="242">
        <v>327387.63833385095</v>
      </c>
      <c r="K43" s="242"/>
      <c r="L43" s="242"/>
      <c r="M43" s="245">
        <v>0.54208815860874948</v>
      </c>
      <c r="N43" s="242">
        <v>505927.5436448183</v>
      </c>
      <c r="O43" s="245">
        <v>0.54041637636826456</v>
      </c>
      <c r="P43" s="245">
        <v>0.21492203442423372</v>
      </c>
      <c r="Q43" s="243">
        <v>0.54534711884540576</v>
      </c>
      <c r="R43" s="244">
        <v>178539.90531096736</v>
      </c>
      <c r="S43" s="251"/>
      <c r="T43" s="251"/>
      <c r="AE43" s="1" t="s">
        <v>177</v>
      </c>
    </row>
    <row r="44" spans="2:31" s="4" customFormat="1" hidden="1" x14ac:dyDescent="0.25">
      <c r="B44" s="246" t="s">
        <v>178</v>
      </c>
      <c r="C44" s="246"/>
      <c r="D44" s="24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46" t="s">
        <v>180</v>
      </c>
      <c r="C45" s="246"/>
      <c r="D45" s="24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AE46" s="1" t="s">
        <v>182</v>
      </c>
    </row>
    <row r="47" spans="2:31" s="4" customFormat="1" hidden="1" x14ac:dyDescent="0.25">
      <c r="B47" s="280" t="s">
        <v>183</v>
      </c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49"/>
      <c r="T47" s="49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305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5" t="s">
        <v>173</v>
      </c>
      <c r="C124" s="236">
        <v>103516</v>
      </c>
      <c r="D124" s="236">
        <v>164258</v>
      </c>
      <c r="E124" s="236">
        <v>229131</v>
      </c>
      <c r="F124" s="236">
        <v>239109</v>
      </c>
      <c r="G124" s="237">
        <f t="shared" ref="G124:G129" si="8">F124/E124-1</f>
        <v>4.3547141155059865E-2</v>
      </c>
      <c r="H124" s="236">
        <f t="shared" ref="H124:H129" si="9">F124-E124</f>
        <v>9978</v>
      </c>
      <c r="I124" s="237"/>
      <c r="J124" s="236">
        <v>250871</v>
      </c>
      <c r="K124" s="237"/>
      <c r="L124" s="237">
        <f t="shared" ref="L124:L129" si="10">J124/F124-1</f>
        <v>4.9190954752853289E-2</v>
      </c>
      <c r="M124" s="236">
        <f t="shared" ref="M124:M129" si="11">J124-F124</f>
        <v>11762</v>
      </c>
      <c r="N124" s="237">
        <f t="shared" ref="N124:N129" si="12">J124/D124-1</f>
        <v>0.52729851818480689</v>
      </c>
      <c r="O124" s="236">
        <f t="shared" ref="O124:O129" si="13">J124-D124</f>
        <v>86613</v>
      </c>
      <c r="Z124" s="1"/>
      <c r="AE124"/>
    </row>
    <row r="125" spans="2:31" ht="18.75" x14ac:dyDescent="0.3">
      <c r="B125" s="235" t="s">
        <v>174</v>
      </c>
      <c r="C125" s="236">
        <v>61571</v>
      </c>
      <c r="D125" s="236">
        <v>104557</v>
      </c>
      <c r="E125" s="236">
        <v>134886</v>
      </c>
      <c r="F125" s="236">
        <v>146430</v>
      </c>
      <c r="G125" s="237">
        <f t="shared" si="8"/>
        <v>8.5583381522174262E-2</v>
      </c>
      <c r="H125" s="236">
        <f t="shared" si="9"/>
        <v>11544</v>
      </c>
      <c r="I125" s="237">
        <f>F125/$F$7</f>
        <v>1.5093697816809946</v>
      </c>
      <c r="J125" s="236">
        <v>156566</v>
      </c>
      <c r="K125" s="237">
        <f>J125/$J$125</f>
        <v>1</v>
      </c>
      <c r="L125" s="237">
        <f t="shared" si="10"/>
        <v>6.9220788089872309E-2</v>
      </c>
      <c r="M125" s="236">
        <f t="shared" si="11"/>
        <v>10136</v>
      </c>
      <c r="N125" s="237">
        <f t="shared" si="12"/>
        <v>0.49742245856327161</v>
      </c>
      <c r="O125" s="236">
        <f t="shared" si="13"/>
        <v>52009</v>
      </c>
      <c r="Z125" s="1"/>
      <c r="AE125"/>
    </row>
    <row r="126" spans="2:31" ht="15.75" x14ac:dyDescent="0.25">
      <c r="B126" s="238" t="s">
        <v>102</v>
      </c>
      <c r="C126" s="239">
        <v>33780</v>
      </c>
      <c r="D126" s="239">
        <v>51310</v>
      </c>
      <c r="E126" s="239">
        <v>65021</v>
      </c>
      <c r="F126" s="239">
        <v>80309</v>
      </c>
      <c r="G126" s="240">
        <f t="shared" si="8"/>
        <v>0.23512403684963323</v>
      </c>
      <c r="H126" s="239">
        <f t="shared" si="9"/>
        <v>15288</v>
      </c>
      <c r="I126" s="240">
        <f>F126/$F$7</f>
        <v>0.82780835755664128</v>
      </c>
      <c r="J126" s="239">
        <v>80773</v>
      </c>
      <c r="K126" s="240">
        <f>J126/$J$125</f>
        <v>0.51590383608190793</v>
      </c>
      <c r="L126" s="240">
        <f t="shared" si="10"/>
        <v>5.7776836967213807E-3</v>
      </c>
      <c r="M126" s="239">
        <f t="shared" si="11"/>
        <v>464</v>
      </c>
      <c r="N126" s="240">
        <f t="shared" si="12"/>
        <v>0.57421555252387457</v>
      </c>
      <c r="O126" s="239">
        <f t="shared" si="13"/>
        <v>29463</v>
      </c>
      <c r="Z126" s="1"/>
      <c r="AE126"/>
    </row>
    <row r="127" spans="2:31" x14ac:dyDescent="0.25">
      <c r="B127" s="241" t="s">
        <v>105</v>
      </c>
      <c r="C127" s="242">
        <v>27791</v>
      </c>
      <c r="D127" s="242">
        <v>53247</v>
      </c>
      <c r="E127" s="242">
        <v>69865</v>
      </c>
      <c r="F127" s="242">
        <v>66121</v>
      </c>
      <c r="G127" s="243">
        <f t="shared" si="8"/>
        <v>-5.3589064624633198E-2</v>
      </c>
      <c r="H127" s="244">
        <f t="shared" si="9"/>
        <v>-3744</v>
      </c>
      <c r="I127" s="245">
        <f>F127/$F$7</f>
        <v>0.68156142412435317</v>
      </c>
      <c r="J127" s="242">
        <v>75793</v>
      </c>
      <c r="K127" s="245">
        <f>J127/$J$125</f>
        <v>0.48409616391809207</v>
      </c>
      <c r="L127" s="243">
        <f t="shared" si="10"/>
        <v>0.14627727953297742</v>
      </c>
      <c r="M127" s="244">
        <f t="shared" si="11"/>
        <v>9672</v>
      </c>
      <c r="N127" s="243">
        <f t="shared" si="12"/>
        <v>0.42342291584502423</v>
      </c>
      <c r="O127" s="244">
        <f t="shared" si="13"/>
        <v>22546</v>
      </c>
      <c r="Z127" s="1"/>
      <c r="AE127"/>
    </row>
    <row r="128" spans="2:31" x14ac:dyDescent="0.25">
      <c r="B128" s="246" t="s">
        <v>178</v>
      </c>
      <c r="C128" s="29">
        <v>5360</v>
      </c>
      <c r="D128" s="29">
        <v>8578</v>
      </c>
      <c r="E128" s="29">
        <v>10079</v>
      </c>
      <c r="F128" s="29">
        <v>22004</v>
      </c>
      <c r="G128" s="22">
        <f t="shared" si="8"/>
        <v>1.1831530905843834</v>
      </c>
      <c r="H128" s="20">
        <f t="shared" si="9"/>
        <v>11925</v>
      </c>
      <c r="I128" s="31">
        <f>F128/$F$7</f>
        <v>0.22681262498196136</v>
      </c>
      <c r="J128" s="29">
        <v>22268</v>
      </c>
      <c r="K128" s="31">
        <f>J128/$J$125</f>
        <v>0.14222755898470932</v>
      </c>
      <c r="L128" s="22">
        <f t="shared" si="10"/>
        <v>1.1997818578440178E-2</v>
      </c>
      <c r="M128" s="20">
        <f t="shared" si="11"/>
        <v>264</v>
      </c>
      <c r="N128" s="22">
        <f t="shared" si="12"/>
        <v>1.5959431102821169</v>
      </c>
      <c r="O128" s="20">
        <f t="shared" si="13"/>
        <v>13690</v>
      </c>
      <c r="Z128" s="1"/>
      <c r="AE128"/>
    </row>
    <row r="129" spans="2:31" x14ac:dyDescent="0.25">
      <c r="B129" s="246" t="s">
        <v>180</v>
      </c>
      <c r="C129" s="29">
        <f>C127-C128</f>
        <v>22431</v>
      </c>
      <c r="D129" s="29">
        <f>D127-D128</f>
        <v>44669</v>
      </c>
      <c r="E129" s="29">
        <f>E127-E128</f>
        <v>59786</v>
      </c>
      <c r="F129" s="29">
        <f>F127-F128</f>
        <v>44117</v>
      </c>
      <c r="G129" s="22">
        <f t="shared" si="8"/>
        <v>-0.26208476900946709</v>
      </c>
      <c r="H129" s="20">
        <f t="shared" si="9"/>
        <v>-15669</v>
      </c>
      <c r="I129" s="31">
        <f>F129/$F$7</f>
        <v>0.4547487991423918</v>
      </c>
      <c r="J129" s="29">
        <f>J127-J128</f>
        <v>53525</v>
      </c>
      <c r="K129" s="31">
        <f>J129/$J$125</f>
        <v>0.34186860493338272</v>
      </c>
      <c r="L129" s="22">
        <f t="shared" si="10"/>
        <v>0.21325112768320609</v>
      </c>
      <c r="M129" s="20">
        <f t="shared" si="11"/>
        <v>9408</v>
      </c>
      <c r="N129" s="22">
        <f t="shared" si="12"/>
        <v>0.19825829993955546</v>
      </c>
      <c r="O129" s="20">
        <f t="shared" si="13"/>
        <v>8856</v>
      </c>
      <c r="Z129" s="1"/>
      <c r="AE129"/>
    </row>
    <row r="130" spans="2:31" x14ac:dyDescent="0.25"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Z130" s="1"/>
      <c r="AE130"/>
    </row>
    <row r="131" spans="2:31" x14ac:dyDescent="0.25">
      <c r="B131" s="173" t="s">
        <v>183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8A858-2821-48A8-8D08-80B70CEDC442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A5C61-4EF0-4247-ACC3-DC90BB3439C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191</v>
      </c>
      <c r="C6" s="254">
        <v>31132</v>
      </c>
      <c r="D6" s="254">
        <v>57767</v>
      </c>
      <c r="E6" s="254">
        <v>84383</v>
      </c>
      <c r="F6" s="255">
        <f>E6/$E$6</f>
        <v>1</v>
      </c>
      <c r="G6" s="254">
        <v>97014</v>
      </c>
      <c r="H6" s="255">
        <f>G6/E6-1</f>
        <v>0.14968654823838934</v>
      </c>
      <c r="I6" s="254">
        <f>G6-E6</f>
        <v>12631</v>
      </c>
      <c r="J6" s="255">
        <f>G6/$G$6</f>
        <v>1</v>
      </c>
      <c r="K6" s="254">
        <v>101537</v>
      </c>
      <c r="L6" s="255">
        <f t="shared" ref="L6:L12" si="0">K6/G6-1</f>
        <v>4.6622137011153031E-2</v>
      </c>
      <c r="M6" s="254">
        <f t="shared" ref="M6:M12" si="1">K6-G6</f>
        <v>4523</v>
      </c>
      <c r="N6" s="255">
        <f>K6/$K$6</f>
        <v>1</v>
      </c>
      <c r="O6" s="254">
        <v>116513</v>
      </c>
      <c r="P6" s="255">
        <f t="shared" ref="P6:P11" si="2">O6/K6-1</f>
        <v>0.14749303209667408</v>
      </c>
      <c r="Q6" s="254">
        <f t="shared" ref="Q6:Q12" si="3">O6-K6</f>
        <v>14976</v>
      </c>
      <c r="R6" s="255">
        <f>O6/C6-1</f>
        <v>2.7425478607220866</v>
      </c>
      <c r="S6" s="254">
        <f>O6-C6</f>
        <v>85381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31132</v>
      </c>
      <c r="D7" s="257">
        <v>57767</v>
      </c>
      <c r="E7" s="257">
        <v>84383</v>
      </c>
      <c r="F7" s="258">
        <f t="shared" ref="F7:F12" si="4">E7/$E$6</f>
        <v>1</v>
      </c>
      <c r="G7" s="257">
        <v>97014</v>
      </c>
      <c r="H7" s="259">
        <f>G7/E7-1</f>
        <v>0.14968654823838934</v>
      </c>
      <c r="I7" s="260">
        <f>G7-E7</f>
        <v>12631</v>
      </c>
      <c r="J7" s="258">
        <f>G7/$G$6</f>
        <v>1</v>
      </c>
      <c r="K7" s="257">
        <v>101537</v>
      </c>
      <c r="L7" s="261">
        <f t="shared" si="0"/>
        <v>4.6622137011153031E-2</v>
      </c>
      <c r="M7" s="262">
        <f t="shared" si="1"/>
        <v>4523</v>
      </c>
      <c r="N7" s="258">
        <f>K7/$K$6</f>
        <v>1</v>
      </c>
      <c r="O7" s="257">
        <v>116513</v>
      </c>
      <c r="P7" s="259">
        <f t="shared" si="2"/>
        <v>0.14749303209667408</v>
      </c>
      <c r="Q7" s="260">
        <f t="shared" si="3"/>
        <v>14976</v>
      </c>
      <c r="R7" s="259">
        <f t="shared" ref="R7:R10" si="5">O7/C7-1</f>
        <v>2.7425478607220866</v>
      </c>
      <c r="S7" s="260">
        <f t="shared" ref="S7:S10" si="6">O7-C7</f>
        <v>85381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13566</v>
      </c>
      <c r="D8" s="263">
        <v>17654</v>
      </c>
      <c r="E8" s="263">
        <v>31827</v>
      </c>
      <c r="F8" s="264">
        <f t="shared" si="4"/>
        <v>0.37717312728867192</v>
      </c>
      <c r="G8" s="263">
        <v>40573</v>
      </c>
      <c r="H8" s="265">
        <f>IFERROR(G8/E8-1,"-")</f>
        <v>0.27479812737612708</v>
      </c>
      <c r="I8" s="266">
        <f t="shared" ref="I8:I12" si="7">G8-E8</f>
        <v>8746</v>
      </c>
      <c r="J8" s="264">
        <f t="shared" ref="J8:J12" si="8">G8/$G$6</f>
        <v>0.41821798915620428</v>
      </c>
      <c r="K8" s="263">
        <v>46647</v>
      </c>
      <c r="L8" s="267">
        <f>IFERROR(K8/G8-1,"-")</f>
        <v>0.14970546915436378</v>
      </c>
      <c r="M8" s="268">
        <f>IF(G8=0,"nd",K8-G8)</f>
        <v>6074</v>
      </c>
      <c r="N8" s="269">
        <f t="shared" ref="N8:N12" si="9">K8/$K$6</f>
        <v>0.45940888543092667</v>
      </c>
      <c r="O8" s="263">
        <v>39787</v>
      </c>
      <c r="P8" s="267">
        <f>IFERROR(O8/K8-1,"-")</f>
        <v>-0.14706197611850713</v>
      </c>
      <c r="Q8" s="270">
        <f t="shared" si="3"/>
        <v>-6860</v>
      </c>
      <c r="R8" s="267">
        <f>IFERROR(O8/C8-1,"-")</f>
        <v>1.9328468229397022</v>
      </c>
      <c r="S8" s="270">
        <f t="shared" si="6"/>
        <v>26221</v>
      </c>
      <c r="T8" s="269">
        <f t="shared" ref="T8:T12" si="10">O8/$O$6</f>
        <v>0.34148120810553328</v>
      </c>
      <c r="V8" s="29"/>
      <c r="W8" s="81"/>
      <c r="AE8" s="1"/>
    </row>
    <row r="9" spans="1:31" s="4" customFormat="1" x14ac:dyDescent="0.25">
      <c r="B9" s="99" t="s">
        <v>63</v>
      </c>
      <c r="C9" s="263">
        <v>17566</v>
      </c>
      <c r="D9" s="263">
        <v>40113</v>
      </c>
      <c r="E9" s="263">
        <v>52556</v>
      </c>
      <c r="F9" s="269">
        <f t="shared" si="4"/>
        <v>0.62282687271132808</v>
      </c>
      <c r="G9" s="263">
        <v>56441</v>
      </c>
      <c r="H9" s="265">
        <f>IFERROR(G9/E9-1,"-")</f>
        <v>7.392115077250927E-2</v>
      </c>
      <c r="I9" s="270">
        <f t="shared" si="7"/>
        <v>3885</v>
      </c>
      <c r="J9" s="269">
        <f t="shared" si="8"/>
        <v>0.58178201084379577</v>
      </c>
      <c r="K9" s="263">
        <v>54890</v>
      </c>
      <c r="L9" s="267">
        <f>IFERROR(K9/G9-1,"-")</f>
        <v>-2.7480023387253971E-2</v>
      </c>
      <c r="M9" s="268">
        <f>IF(G9=0,"nd",K9-G9)</f>
        <v>-1551</v>
      </c>
      <c r="N9" s="269">
        <f t="shared" si="9"/>
        <v>0.54059111456907338</v>
      </c>
      <c r="O9" s="263">
        <v>76726</v>
      </c>
      <c r="P9" s="267">
        <f t="shared" si="2"/>
        <v>0.39781380943705602</v>
      </c>
      <c r="Q9" s="270">
        <f t="shared" si="3"/>
        <v>21836</v>
      </c>
      <c r="R9" s="271">
        <f t="shared" si="5"/>
        <v>3.3678697483775473</v>
      </c>
      <c r="S9" s="270">
        <f t="shared" si="6"/>
        <v>59160</v>
      </c>
      <c r="T9" s="269">
        <f t="shared" si="10"/>
        <v>0.65851879189446672</v>
      </c>
      <c r="V9" s="29"/>
      <c r="W9" s="81"/>
      <c r="AE9" s="1"/>
    </row>
    <row r="10" spans="1:31" s="4" customFormat="1" x14ac:dyDescent="0.25">
      <c r="B10" s="256" t="s">
        <v>193</v>
      </c>
      <c r="C10" s="272" t="e">
        <v>#REF!</v>
      </c>
      <c r="D10" s="272" t="e">
        <v>#REF!</v>
      </c>
      <c r="E10" s="272" t="e">
        <v>#REF!</v>
      </c>
      <c r="F10" s="273" t="str">
        <f>IFERROR(E10/$E$6,"-")</f>
        <v>-</v>
      </c>
      <c r="G10" s="272" t="e">
        <v>#REF!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e">
        <v>#REF!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e">
        <v>#REF!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#REF!</v>
      </c>
      <c r="S10" s="262" t="e">
        <f t="shared" si="6"/>
        <v>#REF!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3" t="s">
        <v>183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116.513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1" t="s">
        <v>185</v>
      </c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80" t="s">
        <v>183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7">
        <v>2024</v>
      </c>
      <c r="K133" s="253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191</v>
      </c>
      <c r="C134" s="254">
        <v>31132</v>
      </c>
      <c r="D134" s="239">
        <v>51310</v>
      </c>
      <c r="E134" s="239">
        <v>65021</v>
      </c>
      <c r="F134" s="239">
        <v>80309</v>
      </c>
      <c r="G134" s="240">
        <f>F134/E134-1</f>
        <v>0.23512403684963323</v>
      </c>
      <c r="H134" s="239">
        <f>F134-E134</f>
        <v>15288</v>
      </c>
      <c r="I134" s="240">
        <f>F134/F$134</f>
        <v>1</v>
      </c>
      <c r="J134" s="239">
        <v>80773</v>
      </c>
      <c r="K134" s="240">
        <f>J134/J$134</f>
        <v>1</v>
      </c>
      <c r="L134" s="240">
        <f>J134/F134-1</f>
        <v>5.7776836967213807E-3</v>
      </c>
      <c r="M134" s="239">
        <f>J134-F134</f>
        <v>464</v>
      </c>
      <c r="N134" s="240">
        <f>J134/D134-1</f>
        <v>0.57421555252387457</v>
      </c>
      <c r="O134" s="239">
        <f>J134-D134</f>
        <v>29463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31132</v>
      </c>
      <c r="D135" s="257">
        <v>51310</v>
      </c>
      <c r="E135" s="257">
        <v>65021</v>
      </c>
      <c r="F135" s="257">
        <v>80309</v>
      </c>
      <c r="G135" s="261">
        <f>IFERROR(F135/E135-1,"-")</f>
        <v>0.23512403684963323</v>
      </c>
      <c r="H135" s="257">
        <f t="shared" ref="H135:H138" si="14">F135-E135</f>
        <v>15288</v>
      </c>
      <c r="I135" s="259">
        <f>F135/F$134</f>
        <v>1</v>
      </c>
      <c r="J135" s="257">
        <v>80773</v>
      </c>
      <c r="K135" s="258">
        <f t="shared" ref="K135:K138" si="15">J135/J$134</f>
        <v>1</v>
      </c>
      <c r="L135" s="259">
        <f t="shared" ref="L135:L138" si="16">J135/F135-1</f>
        <v>5.7776836967213807E-3</v>
      </c>
      <c r="M135" s="260">
        <f t="shared" ref="M135:M138" si="17">J135-F135</f>
        <v>464</v>
      </c>
      <c r="N135" s="258">
        <f t="shared" ref="N135:N138" si="18">J135/D135-1</f>
        <v>0.57421555252387457</v>
      </c>
      <c r="O135" s="257">
        <f t="shared" ref="O135:O138" si="19">J135-D135</f>
        <v>29463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13566</v>
      </c>
      <c r="D136" s="263">
        <v>17131</v>
      </c>
      <c r="E136" s="263">
        <v>22240</v>
      </c>
      <c r="F136" s="263">
        <v>31283</v>
      </c>
      <c r="G136" s="267">
        <f t="shared" ref="G136:G138" si="20">IFERROR(F136/E136-1,"-")</f>
        <v>0.40660971223021591</v>
      </c>
      <c r="H136" s="263">
        <f t="shared" si="14"/>
        <v>9043</v>
      </c>
      <c r="I136" s="271">
        <f t="shared" ref="I136:I138" si="21">F136/F$134</f>
        <v>0.38953292906149994</v>
      </c>
      <c r="J136" s="263">
        <v>28362</v>
      </c>
      <c r="K136" s="269">
        <f t="shared" si="15"/>
        <v>0.35113218525992596</v>
      </c>
      <c r="L136" s="271">
        <f t="shared" si="16"/>
        <v>-9.337339769203723E-2</v>
      </c>
      <c r="M136" s="270">
        <f t="shared" si="17"/>
        <v>-2921</v>
      </c>
      <c r="N136" s="269">
        <f t="shared" si="18"/>
        <v>0.65559511995797104</v>
      </c>
      <c r="O136" s="263">
        <f t="shared" si="19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21691</v>
      </c>
      <c r="D137" s="263">
        <v>34179</v>
      </c>
      <c r="E137" s="263">
        <v>42781</v>
      </c>
      <c r="F137" s="263">
        <v>49026</v>
      </c>
      <c r="G137" s="265">
        <f t="shared" si="20"/>
        <v>0.14597601739089794</v>
      </c>
      <c r="H137" s="263">
        <f t="shared" si="14"/>
        <v>6245</v>
      </c>
      <c r="I137" s="275">
        <f t="shared" si="21"/>
        <v>0.61046707093850006</v>
      </c>
      <c r="J137" s="263">
        <v>52411</v>
      </c>
      <c r="K137" s="269">
        <f t="shared" si="15"/>
        <v>0.64886781474007404</v>
      </c>
      <c r="L137" s="271">
        <f t="shared" si="16"/>
        <v>6.9044996532452219E-2</v>
      </c>
      <c r="M137" s="270">
        <f t="shared" si="17"/>
        <v>3385</v>
      </c>
      <c r="N137" s="269">
        <f t="shared" si="18"/>
        <v>0.53342695807367102</v>
      </c>
      <c r="O137" s="263">
        <f t="shared" si="19"/>
        <v>18232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3CF47-6613-43A6-A925-3E33DEA8CD0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197</v>
      </c>
      <c r="C6" s="254">
        <v>16211</v>
      </c>
      <c r="D6" s="254">
        <v>28149</v>
      </c>
      <c r="E6" s="254">
        <v>40360</v>
      </c>
      <c r="F6" s="255">
        <f>E6/$E$6</f>
        <v>1</v>
      </c>
      <c r="G6" s="254">
        <v>53032</v>
      </c>
      <c r="H6" s="255">
        <f>G6/E6-1</f>
        <v>0.31397423191278495</v>
      </c>
      <c r="I6" s="254">
        <f>G6-E6</f>
        <v>12672</v>
      </c>
      <c r="J6" s="255">
        <f>G6/$G$6</f>
        <v>1</v>
      </c>
      <c r="K6" s="254">
        <v>52211</v>
      </c>
      <c r="L6" s="255">
        <f t="shared" ref="L6:L12" si="0">K6/G6-1</f>
        <v>-1.5481218886709947E-2</v>
      </c>
      <c r="M6" s="254">
        <f t="shared" ref="M6:M12" si="1">K6-G6</f>
        <v>-821</v>
      </c>
      <c r="N6" s="255">
        <f>K6/$K$6</f>
        <v>1</v>
      </c>
      <c r="O6" s="254">
        <v>54552</v>
      </c>
      <c r="P6" s="255">
        <f t="shared" ref="P6:P11" si="2">O6/K6-1</f>
        <v>4.4837294822930085E-2</v>
      </c>
      <c r="Q6" s="254">
        <f t="shared" ref="Q6:Q12" si="3">O6-K6</f>
        <v>2341</v>
      </c>
      <c r="R6" s="255">
        <f>O6/C6-1</f>
        <v>2.3651224477206836</v>
      </c>
      <c r="S6" s="254">
        <f>O6-C6</f>
        <v>38341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16211</v>
      </c>
      <c r="D7" s="257">
        <v>28149</v>
      </c>
      <c r="E7" s="257">
        <v>40360</v>
      </c>
      <c r="F7" s="258">
        <f t="shared" ref="F7:F12" si="4">E7/$E$6</f>
        <v>1</v>
      </c>
      <c r="G7" s="257">
        <v>53032</v>
      </c>
      <c r="H7" s="259">
        <f>G7/E7-1</f>
        <v>0.31397423191278495</v>
      </c>
      <c r="I7" s="260">
        <f>G7-E7</f>
        <v>12672</v>
      </c>
      <c r="J7" s="258">
        <f>G7/$G$6</f>
        <v>1</v>
      </c>
      <c r="K7" s="257">
        <v>52211</v>
      </c>
      <c r="L7" s="261">
        <f t="shared" si="0"/>
        <v>-1.5481218886709947E-2</v>
      </c>
      <c r="M7" s="262">
        <f t="shared" si="1"/>
        <v>-821</v>
      </c>
      <c r="N7" s="258">
        <f>K7/$K$6</f>
        <v>1</v>
      </c>
      <c r="O7" s="257">
        <v>54552</v>
      </c>
      <c r="P7" s="259">
        <f t="shared" si="2"/>
        <v>4.4837294822930085E-2</v>
      </c>
      <c r="Q7" s="260">
        <f t="shared" si="3"/>
        <v>2341</v>
      </c>
      <c r="R7" s="259">
        <f t="shared" ref="R7:R10" si="5">O7/C7-1</f>
        <v>2.3651224477206836</v>
      </c>
      <c r="S7" s="260">
        <f t="shared" ref="S7:S10" si="6">O7-C7</f>
        <v>38341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6694</v>
      </c>
      <c r="D8" s="263">
        <v>9160</v>
      </c>
      <c r="E8" s="263">
        <v>13456</v>
      </c>
      <c r="F8" s="264">
        <f t="shared" si="4"/>
        <v>0.33339940535183349</v>
      </c>
      <c r="G8" s="263">
        <v>22410</v>
      </c>
      <c r="H8" s="265">
        <f>IFERROR(G8/E8-1,"-")</f>
        <v>0.66542806183115344</v>
      </c>
      <c r="I8" s="266">
        <f t="shared" ref="I8:I12" si="7">G8-E8</f>
        <v>8954</v>
      </c>
      <c r="J8" s="264">
        <f t="shared" ref="J8:J12" si="8">G8/$G$6</f>
        <v>0.42257504902700255</v>
      </c>
      <c r="K8" s="263">
        <v>19174</v>
      </c>
      <c r="L8" s="267">
        <f>IFERROR(K8/G8-1,"-")</f>
        <v>-0.14439982150825525</v>
      </c>
      <c r="M8" s="268">
        <f>IF(G8=0,"nd",K8-G8)</f>
        <v>-3236</v>
      </c>
      <c r="N8" s="269">
        <f t="shared" ref="N8:N12" si="9">K8/$K$6</f>
        <v>0.36724061979276396</v>
      </c>
      <c r="O8" s="263">
        <v>15368</v>
      </c>
      <c r="P8" s="267">
        <f>IFERROR(O8/K8-1,"-")</f>
        <v>-0.19849796599561909</v>
      </c>
      <c r="Q8" s="270">
        <f t="shared" si="3"/>
        <v>-3806</v>
      </c>
      <c r="R8" s="267">
        <f>IFERROR(O8/C8-1,"-")</f>
        <v>1.2957872721840453</v>
      </c>
      <c r="S8" s="270">
        <f t="shared" si="6"/>
        <v>8674</v>
      </c>
      <c r="T8" s="269">
        <f t="shared" ref="T8:T12" si="10">O8/$O$6</f>
        <v>0.28171286112333188</v>
      </c>
      <c r="V8" s="29"/>
      <c r="W8" s="81"/>
      <c r="AE8" s="1"/>
    </row>
    <row r="9" spans="1:31" s="4" customFormat="1" x14ac:dyDescent="0.25">
      <c r="B9" s="99" t="s">
        <v>63</v>
      </c>
      <c r="C9" s="263">
        <v>9517</v>
      </c>
      <c r="D9" s="263">
        <v>18989</v>
      </c>
      <c r="E9" s="263">
        <v>26904</v>
      </c>
      <c r="F9" s="269">
        <f t="shared" si="4"/>
        <v>0.66660059464816646</v>
      </c>
      <c r="G9" s="263">
        <v>30622</v>
      </c>
      <c r="H9" s="265">
        <f>IFERROR(G9/E9-1,"-")</f>
        <v>0.13819506393101388</v>
      </c>
      <c r="I9" s="270">
        <f t="shared" si="7"/>
        <v>3718</v>
      </c>
      <c r="J9" s="269">
        <f t="shared" si="8"/>
        <v>0.5774249509729974</v>
      </c>
      <c r="K9" s="263">
        <v>33037</v>
      </c>
      <c r="L9" s="267">
        <f>IFERROR(K9/G9-1,"-")</f>
        <v>7.8864868395271293E-2</v>
      </c>
      <c r="M9" s="268">
        <f>IF(G9=0,"nd",K9-G9)</f>
        <v>2415</v>
      </c>
      <c r="N9" s="269">
        <f t="shared" si="9"/>
        <v>0.63275938020723599</v>
      </c>
      <c r="O9" s="263">
        <v>39184</v>
      </c>
      <c r="P9" s="267">
        <f t="shared" si="2"/>
        <v>0.18606410993734301</v>
      </c>
      <c r="Q9" s="270">
        <f t="shared" si="3"/>
        <v>6147</v>
      </c>
      <c r="R9" s="271">
        <f t="shared" si="5"/>
        <v>3.1172638436482085</v>
      </c>
      <c r="S9" s="270">
        <f t="shared" si="6"/>
        <v>29667</v>
      </c>
      <c r="T9" s="269">
        <f t="shared" si="10"/>
        <v>0.71828713887666817</v>
      </c>
      <c r="V9" s="29"/>
      <c r="W9" s="81"/>
      <c r="AE9" s="1"/>
    </row>
    <row r="10" spans="1:31" s="4" customFormat="1" x14ac:dyDescent="0.25">
      <c r="B10" s="256" t="s">
        <v>193</v>
      </c>
      <c r="C10" s="272" t="s">
        <v>229</v>
      </c>
      <c r="D10" s="272" t="s">
        <v>229</v>
      </c>
      <c r="E10" s="272" t="s">
        <v>229</v>
      </c>
      <c r="F10" s="273" t="str">
        <f>IFERROR(E10/$E$6,"-")</f>
        <v>-</v>
      </c>
      <c r="G10" s="272" t="s">
        <v>229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s">
        <v>229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s">
        <v>229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#VALUE!</v>
      </c>
      <c r="S10" s="262" t="e">
        <f t="shared" si="6"/>
        <v>#VALUE!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3" t="s">
        <v>183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54.552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1" t="s">
        <v>185</v>
      </c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80" t="s">
        <v>183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198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7">
        <v>2024</v>
      </c>
      <c r="K133" s="253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197</v>
      </c>
      <c r="C134" s="239">
        <v>33780</v>
      </c>
      <c r="D134" s="239">
        <v>51310</v>
      </c>
      <c r="E134" s="239">
        <v>65021</v>
      </c>
      <c r="F134" s="239">
        <v>80309</v>
      </c>
      <c r="G134" s="240">
        <f>F134/E134-1</f>
        <v>0.23512403684963323</v>
      </c>
      <c r="H134" s="239">
        <f>F134-E134</f>
        <v>15288</v>
      </c>
      <c r="I134" s="240">
        <f>F134/F$134</f>
        <v>1</v>
      </c>
      <c r="J134" s="239">
        <v>80773</v>
      </c>
      <c r="K134" s="240">
        <f>J134/J$134</f>
        <v>1</v>
      </c>
      <c r="L134" s="240">
        <f>J134/F134-1</f>
        <v>5.7776836967213807E-3</v>
      </c>
      <c r="M134" s="239">
        <f>J134-F134</f>
        <v>464</v>
      </c>
      <c r="N134" s="240">
        <f>J134/D134-1</f>
        <v>0.57421555252387457</v>
      </c>
      <c r="O134" s="239">
        <f>J134-D134</f>
        <v>29463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33780</v>
      </c>
      <c r="D135" s="257">
        <v>51310</v>
      </c>
      <c r="E135" s="257">
        <v>65021</v>
      </c>
      <c r="F135" s="257">
        <v>80309</v>
      </c>
      <c r="G135" s="261">
        <f>IFERROR(F135/E135-1,"-")</f>
        <v>0.23512403684963323</v>
      </c>
      <c r="H135" s="257">
        <f t="shared" ref="H135:H138" si="14">F135-E135</f>
        <v>15288</v>
      </c>
      <c r="I135" s="259">
        <f>F135/F$134</f>
        <v>1</v>
      </c>
      <c r="J135" s="257">
        <v>80773</v>
      </c>
      <c r="K135" s="258">
        <f t="shared" ref="K135:K138" si="15">J135/J$134</f>
        <v>1</v>
      </c>
      <c r="L135" s="259">
        <f t="shared" ref="L135:L138" si="16">J135/F135-1</f>
        <v>5.7776836967213807E-3</v>
      </c>
      <c r="M135" s="260">
        <f t="shared" ref="M135:M138" si="17">J135-F135</f>
        <v>464</v>
      </c>
      <c r="N135" s="258">
        <f t="shared" ref="N135:N138" si="18">J135/D135-1</f>
        <v>0.57421555252387457</v>
      </c>
      <c r="O135" s="257">
        <f t="shared" ref="O135:O138" si="19">J135-D135</f>
        <v>29463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12089</v>
      </c>
      <c r="D136" s="263">
        <v>17131</v>
      </c>
      <c r="E136" s="263">
        <v>22240</v>
      </c>
      <c r="F136" s="263">
        <v>31283</v>
      </c>
      <c r="G136" s="267">
        <f t="shared" ref="G136:G138" si="20">IFERROR(F136/E136-1,"-")</f>
        <v>0.40660971223021591</v>
      </c>
      <c r="H136" s="263">
        <f t="shared" si="14"/>
        <v>9043</v>
      </c>
      <c r="I136" s="271">
        <f t="shared" ref="I136:I138" si="21">F136/F$134</f>
        <v>0.38953292906149994</v>
      </c>
      <c r="J136" s="263">
        <v>28362</v>
      </c>
      <c r="K136" s="269">
        <f t="shared" si="15"/>
        <v>0.35113218525992596</v>
      </c>
      <c r="L136" s="271">
        <f t="shared" si="16"/>
        <v>-9.337339769203723E-2</v>
      </c>
      <c r="M136" s="270">
        <f t="shared" si="17"/>
        <v>-2921</v>
      </c>
      <c r="N136" s="269">
        <f t="shared" si="18"/>
        <v>0.65559511995797104</v>
      </c>
      <c r="O136" s="263">
        <f t="shared" si="19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21691</v>
      </c>
      <c r="D137" s="263">
        <v>34179</v>
      </c>
      <c r="E137" s="263">
        <v>42781</v>
      </c>
      <c r="F137" s="263">
        <v>49026</v>
      </c>
      <c r="G137" s="265">
        <f t="shared" si="20"/>
        <v>0.14597601739089794</v>
      </c>
      <c r="H137" s="263">
        <f t="shared" si="14"/>
        <v>6245</v>
      </c>
      <c r="I137" s="275">
        <f t="shared" si="21"/>
        <v>0.61046707093850006</v>
      </c>
      <c r="J137" s="263">
        <v>52411</v>
      </c>
      <c r="K137" s="269">
        <f t="shared" si="15"/>
        <v>0.64886781474007404</v>
      </c>
      <c r="L137" s="271">
        <f t="shared" si="16"/>
        <v>6.9044996532452219E-2</v>
      </c>
      <c r="M137" s="270">
        <f t="shared" si="17"/>
        <v>3385</v>
      </c>
      <c r="N137" s="269">
        <f t="shared" si="18"/>
        <v>0.53342695807367102</v>
      </c>
      <c r="O137" s="263">
        <f t="shared" si="19"/>
        <v>18232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C439B-F5DC-45DC-969F-1E3507FB1C6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199</v>
      </c>
      <c r="C6" s="254">
        <v>14921</v>
      </c>
      <c r="D6" s="254">
        <v>29618</v>
      </c>
      <c r="E6" s="254">
        <v>44023</v>
      </c>
      <c r="F6" s="255">
        <f>E6/$E$6</f>
        <v>1</v>
      </c>
      <c r="G6" s="254">
        <v>43982</v>
      </c>
      <c r="H6" s="255">
        <f>G6/E6-1</f>
        <v>-9.3133134952183561E-4</v>
      </c>
      <c r="I6" s="254">
        <f>G6-E6</f>
        <v>-41</v>
      </c>
      <c r="J6" s="255">
        <f>G6/$G$6</f>
        <v>1</v>
      </c>
      <c r="K6" s="254">
        <v>49326</v>
      </c>
      <c r="L6" s="255">
        <f t="shared" ref="L6:L12" si="0">K6/G6-1</f>
        <v>0.12150425173934787</v>
      </c>
      <c r="M6" s="254">
        <f t="shared" ref="M6:M12" si="1">K6-G6</f>
        <v>5344</v>
      </c>
      <c r="N6" s="255">
        <f>K6/$K$6</f>
        <v>1</v>
      </c>
      <c r="O6" s="254">
        <v>61961</v>
      </c>
      <c r="P6" s="255">
        <f t="shared" ref="P6:P11" si="2">O6/K6-1</f>
        <v>0.25615294165348912</v>
      </c>
      <c r="Q6" s="254">
        <f t="shared" ref="Q6:Q12" si="3">O6-K6</f>
        <v>12635</v>
      </c>
      <c r="R6" s="255">
        <f>O6/C6-1</f>
        <v>3.1526037128878759</v>
      </c>
      <c r="S6" s="254">
        <f>O6-C6</f>
        <v>47040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14921</v>
      </c>
      <c r="D7" s="257">
        <v>29618</v>
      </c>
      <c r="E7" s="257">
        <v>44023</v>
      </c>
      <c r="F7" s="258">
        <f t="shared" ref="F7:F12" si="4">E7/$E$6</f>
        <v>1</v>
      </c>
      <c r="G7" s="257">
        <v>43982</v>
      </c>
      <c r="H7" s="259">
        <f>G7/E7-1</f>
        <v>-9.3133134952183561E-4</v>
      </c>
      <c r="I7" s="260">
        <f>G7-E7</f>
        <v>-41</v>
      </c>
      <c r="J7" s="258">
        <f>G7/$G$6</f>
        <v>1</v>
      </c>
      <c r="K7" s="257">
        <v>49326</v>
      </c>
      <c r="L7" s="261">
        <f t="shared" si="0"/>
        <v>0.12150425173934787</v>
      </c>
      <c r="M7" s="262">
        <f t="shared" si="1"/>
        <v>5344</v>
      </c>
      <c r="N7" s="258">
        <f>K7/$K$6</f>
        <v>1</v>
      </c>
      <c r="O7" s="257">
        <v>61961</v>
      </c>
      <c r="P7" s="259">
        <f t="shared" si="2"/>
        <v>0.25615294165348912</v>
      </c>
      <c r="Q7" s="260">
        <f t="shared" si="3"/>
        <v>12635</v>
      </c>
      <c r="R7" s="259">
        <f t="shared" ref="R7:R10" si="5">O7/C7-1</f>
        <v>3.1526037128878759</v>
      </c>
      <c r="S7" s="260">
        <f t="shared" ref="S7:S10" si="6">O7-C7</f>
        <v>47040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6872</v>
      </c>
      <c r="D8" s="263">
        <v>8494</v>
      </c>
      <c r="E8" s="263">
        <v>18371</v>
      </c>
      <c r="F8" s="264">
        <f t="shared" si="4"/>
        <v>0.4173045907820912</v>
      </c>
      <c r="G8" s="263">
        <v>18163</v>
      </c>
      <c r="H8" s="265">
        <f>IFERROR(G8/E8-1,"-")</f>
        <v>-1.13221925861412E-2</v>
      </c>
      <c r="I8" s="266">
        <f t="shared" ref="I8:I12" si="7">G8-E8</f>
        <v>-208</v>
      </c>
      <c r="J8" s="264">
        <f t="shared" ref="J8:J12" si="8">G8/$G$6</f>
        <v>0.41296439452503297</v>
      </c>
      <c r="K8" s="263">
        <v>27473</v>
      </c>
      <c r="L8" s="267">
        <f>IFERROR(K8/G8-1,"-")</f>
        <v>0.51258052083906835</v>
      </c>
      <c r="M8" s="268">
        <f>IF(G8=0,"nd",K8-G8)</f>
        <v>9310</v>
      </c>
      <c r="N8" s="269">
        <f t="shared" ref="N8:N12" si="9">K8/$K$6</f>
        <v>0.5569679276649232</v>
      </c>
      <c r="O8" s="263">
        <v>24419</v>
      </c>
      <c r="P8" s="267">
        <f>IFERROR(O8/K8-1,"-")</f>
        <v>-0.11116368798456666</v>
      </c>
      <c r="Q8" s="270">
        <f t="shared" si="3"/>
        <v>-3054</v>
      </c>
      <c r="R8" s="267">
        <f>IFERROR(O8/C8-1,"-")</f>
        <v>2.5534051222351573</v>
      </c>
      <c r="S8" s="270">
        <f t="shared" si="6"/>
        <v>17547</v>
      </c>
      <c r="T8" s="269">
        <f t="shared" ref="T8:T12" si="10">O8/$O$6</f>
        <v>0.39410274204741691</v>
      </c>
      <c r="V8" s="29"/>
      <c r="W8" s="81"/>
      <c r="AE8" s="1"/>
    </row>
    <row r="9" spans="1:31" s="4" customFormat="1" x14ac:dyDescent="0.25">
      <c r="B9" s="99" t="s">
        <v>63</v>
      </c>
      <c r="C9" s="263">
        <v>8049</v>
      </c>
      <c r="D9" s="263">
        <v>21124</v>
      </c>
      <c r="E9" s="263">
        <v>25652</v>
      </c>
      <c r="F9" s="269">
        <f t="shared" si="4"/>
        <v>0.58269540921790886</v>
      </c>
      <c r="G9" s="263">
        <v>25819</v>
      </c>
      <c r="H9" s="265">
        <f>IFERROR(G9/E9-1,"-")</f>
        <v>6.5102136285670742E-3</v>
      </c>
      <c r="I9" s="270">
        <f t="shared" si="7"/>
        <v>167</v>
      </c>
      <c r="J9" s="269">
        <f t="shared" si="8"/>
        <v>0.58703560547496703</v>
      </c>
      <c r="K9" s="263">
        <v>21853</v>
      </c>
      <c r="L9" s="267">
        <f>IFERROR(K9/G9-1,"-")</f>
        <v>-0.15360780820326114</v>
      </c>
      <c r="M9" s="268">
        <f>IF(G9=0,"nd",K9-G9)</f>
        <v>-3966</v>
      </c>
      <c r="N9" s="269">
        <f t="shared" si="9"/>
        <v>0.44303207233507685</v>
      </c>
      <c r="O9" s="263">
        <v>37542</v>
      </c>
      <c r="P9" s="267">
        <f t="shared" si="2"/>
        <v>0.71793346451288143</v>
      </c>
      <c r="Q9" s="270">
        <f t="shared" si="3"/>
        <v>15689</v>
      </c>
      <c r="R9" s="271">
        <f t="shared" si="5"/>
        <v>3.6641818859485653</v>
      </c>
      <c r="S9" s="270">
        <f t="shared" si="6"/>
        <v>29493</v>
      </c>
      <c r="T9" s="269">
        <f t="shared" si="10"/>
        <v>0.60589725795258309</v>
      </c>
      <c r="V9" s="29"/>
      <c r="W9" s="81"/>
      <c r="AE9" s="1"/>
    </row>
    <row r="10" spans="1:31" s="4" customFormat="1" x14ac:dyDescent="0.25">
      <c r="B10" s="256" t="s">
        <v>193</v>
      </c>
      <c r="C10" s="272" t="s">
        <v>229</v>
      </c>
      <c r="D10" s="272" t="s">
        <v>229</v>
      </c>
      <c r="E10" s="272" t="s">
        <v>229</v>
      </c>
      <c r="F10" s="273" t="str">
        <f>IFERROR(E10/$E$6,"-")</f>
        <v>-</v>
      </c>
      <c r="G10" s="272" t="s">
        <v>229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s">
        <v>229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s">
        <v>229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#VALUE!</v>
      </c>
      <c r="S10" s="262" t="e">
        <f t="shared" si="6"/>
        <v>#VALUE!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3" t="s">
        <v>183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61.961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1" t="s">
        <v>185</v>
      </c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80" t="s">
        <v>183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7">
        <v>2024</v>
      </c>
      <c r="K133" s="253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199</v>
      </c>
      <c r="C134" s="239">
        <v>27791</v>
      </c>
      <c r="D134" s="239">
        <v>53247</v>
      </c>
      <c r="E134" s="239">
        <v>69865</v>
      </c>
      <c r="F134" s="239">
        <v>66121</v>
      </c>
      <c r="G134" s="240">
        <f>F134/E134-1</f>
        <v>-5.3589064624633198E-2</v>
      </c>
      <c r="H134" s="239">
        <f>F134-E134</f>
        <v>-3744</v>
      </c>
      <c r="I134" s="240">
        <f>F134/F$134</f>
        <v>1</v>
      </c>
      <c r="J134" s="239">
        <v>75793</v>
      </c>
      <c r="K134" s="240">
        <f>J134/J$134</f>
        <v>1</v>
      </c>
      <c r="L134" s="240">
        <f>J134/F134-1</f>
        <v>0.14627727953297742</v>
      </c>
      <c r="M134" s="239">
        <f>J134-F134</f>
        <v>9672</v>
      </c>
      <c r="N134" s="240">
        <f>J134/D134-1</f>
        <v>0.42342291584502423</v>
      </c>
      <c r="O134" s="239">
        <f>J134-D134</f>
        <v>22546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27791</v>
      </c>
      <c r="D135" s="257">
        <v>53247</v>
      </c>
      <c r="E135" s="257">
        <v>69865</v>
      </c>
      <c r="F135" s="257">
        <v>66121</v>
      </c>
      <c r="G135" s="261">
        <f>IFERROR(F135/E135-1,"-")</f>
        <v>-5.3589064624633198E-2</v>
      </c>
      <c r="H135" s="257">
        <f t="shared" ref="H135:H138" si="14">F135-E135</f>
        <v>-3744</v>
      </c>
      <c r="I135" s="259">
        <f>F135/F$134</f>
        <v>1</v>
      </c>
      <c r="J135" s="257">
        <v>75793</v>
      </c>
      <c r="K135" s="258">
        <f t="shared" ref="K135:K138" si="15">J135/J$134</f>
        <v>1</v>
      </c>
      <c r="L135" s="259">
        <f t="shared" ref="L135:L138" si="16">J135/F135-1</f>
        <v>0.14627727953297742</v>
      </c>
      <c r="M135" s="260">
        <f t="shared" ref="M135:M138" si="17">J135-F135</f>
        <v>9672</v>
      </c>
      <c r="N135" s="258">
        <f t="shared" ref="N135:N138" si="18">J135/D135-1</f>
        <v>0.42342291584502423</v>
      </c>
      <c r="O135" s="257">
        <f t="shared" ref="O135:O138" si="19">J135-D135</f>
        <v>22546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11647</v>
      </c>
      <c r="D136" s="263">
        <v>15693</v>
      </c>
      <c r="E136" s="263">
        <v>29334</v>
      </c>
      <c r="F136" s="263">
        <v>29429</v>
      </c>
      <c r="G136" s="267">
        <f t="shared" ref="G136:G138" si="20">IFERROR(F136/E136-1,"-")</f>
        <v>3.2385627599371691E-3</v>
      </c>
      <c r="H136" s="263">
        <f t="shared" si="14"/>
        <v>95</v>
      </c>
      <c r="I136" s="271">
        <f t="shared" ref="I136:I138" si="21">F136/F$134</f>
        <v>0.44507796312820436</v>
      </c>
      <c r="J136" s="263">
        <v>38467</v>
      </c>
      <c r="K136" s="269">
        <f t="shared" si="15"/>
        <v>0.50752708033723426</v>
      </c>
      <c r="L136" s="271">
        <f t="shared" si="16"/>
        <v>0.3071120323490435</v>
      </c>
      <c r="M136" s="270">
        <f t="shared" si="17"/>
        <v>9038</v>
      </c>
      <c r="N136" s="269">
        <f t="shared" si="18"/>
        <v>1.451220289300962</v>
      </c>
      <c r="O136" s="263">
        <f t="shared" si="19"/>
        <v>22774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16144</v>
      </c>
      <c r="D137" s="263">
        <v>37554</v>
      </c>
      <c r="E137" s="263">
        <v>40531</v>
      </c>
      <c r="F137" s="263">
        <v>36692</v>
      </c>
      <c r="G137" s="265">
        <f t="shared" si="20"/>
        <v>-9.4717623547408203E-2</v>
      </c>
      <c r="H137" s="263">
        <f t="shared" si="14"/>
        <v>-3839</v>
      </c>
      <c r="I137" s="275">
        <f t="shared" si="21"/>
        <v>0.55492203687179564</v>
      </c>
      <c r="J137" s="263">
        <v>37326</v>
      </c>
      <c r="K137" s="269">
        <f t="shared" si="15"/>
        <v>0.49247291966276568</v>
      </c>
      <c r="L137" s="271">
        <f t="shared" si="16"/>
        <v>1.7278970892837586E-2</v>
      </c>
      <c r="M137" s="270">
        <f t="shared" si="17"/>
        <v>634</v>
      </c>
      <c r="N137" s="269">
        <f t="shared" si="18"/>
        <v>-6.0712573893593191E-3</v>
      </c>
      <c r="O137" s="263">
        <f t="shared" si="19"/>
        <v>-228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49391-B028-4E40-8893-EC1AE36DD6D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282431</v>
      </c>
      <c r="D6" s="254">
        <v>509135</v>
      </c>
      <c r="E6" s="254">
        <v>705987</v>
      </c>
      <c r="F6" s="255">
        <f>E6/$E$6</f>
        <v>1</v>
      </c>
      <c r="G6" s="254">
        <v>728517</v>
      </c>
      <c r="H6" s="255">
        <f>G6/E6-1</f>
        <v>3.1912768932005786E-2</v>
      </c>
      <c r="I6" s="254">
        <f>G6-E6</f>
        <v>22530</v>
      </c>
      <c r="J6" s="255">
        <f>G6/$G$6</f>
        <v>1</v>
      </c>
      <c r="K6" s="254">
        <v>733514</v>
      </c>
      <c r="L6" s="255">
        <f>K6/G6-1</f>
        <v>6.8591398690764915E-3</v>
      </c>
      <c r="M6" s="254">
        <f>K6-G6</f>
        <v>4997</v>
      </c>
      <c r="N6" s="255">
        <f>K6/$K$6</f>
        <v>1</v>
      </c>
      <c r="O6" s="254">
        <v>740840</v>
      </c>
      <c r="P6" s="255">
        <f>O6/K6-1</f>
        <v>9.9875394334667522E-3</v>
      </c>
      <c r="Q6" s="254">
        <f>O6-K6</f>
        <v>7326</v>
      </c>
      <c r="R6" s="255">
        <f>IFERROR(O6/C6-1,"-")</f>
        <v>1.6230831601346876</v>
      </c>
      <c r="S6" s="254">
        <f>O6-C6</f>
        <v>458409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51841</v>
      </c>
      <c r="D7" s="263">
        <v>181377</v>
      </c>
      <c r="E7" s="263">
        <v>152312</v>
      </c>
      <c r="F7" s="269">
        <f t="shared" ref="F7:F16" si="0">E7/$E$6</f>
        <v>0.21574334938178749</v>
      </c>
      <c r="G7" s="263">
        <v>130902</v>
      </c>
      <c r="H7" s="271">
        <f>G7/E7-1</f>
        <v>-0.14056673144597931</v>
      </c>
      <c r="I7" s="270">
        <f>G7-E7</f>
        <v>-21410</v>
      </c>
      <c r="J7" s="269">
        <f>G7/$G$6</f>
        <v>0.17968283512944791</v>
      </c>
      <c r="K7" s="263">
        <v>116116</v>
      </c>
      <c r="L7" s="271">
        <f>K7/G7-1</f>
        <v>-0.11295472949229191</v>
      </c>
      <c r="M7" s="270">
        <f>K7-G7</f>
        <v>-14786</v>
      </c>
      <c r="N7" s="269">
        <f>K7/$K$6</f>
        <v>0.15830100038990394</v>
      </c>
      <c r="O7" s="263">
        <v>105730</v>
      </c>
      <c r="P7" s="271">
        <f>O7/K7-1</f>
        <v>-8.9445037720899845E-2</v>
      </c>
      <c r="Q7" s="270">
        <f>O7-K7</f>
        <v>-10386</v>
      </c>
      <c r="R7" s="271">
        <f t="shared" ref="R7:R16" si="1">IFERROR(O7/C7-1,"-")</f>
        <v>1.0395054107752553</v>
      </c>
      <c r="S7" s="270">
        <f t="shared" ref="S7:S16" si="2">O7-C7</f>
        <v>53889</v>
      </c>
      <c r="T7" s="269">
        <f>O7/$O$6</f>
        <v>0.14271637600561524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27117</v>
      </c>
      <c r="D8" s="263">
        <v>53696</v>
      </c>
      <c r="E8" s="263">
        <v>89466</v>
      </c>
      <c r="F8" s="269">
        <f t="shared" si="0"/>
        <v>0.12672471306128866</v>
      </c>
      <c r="G8" s="263">
        <v>83652</v>
      </c>
      <c r="H8" s="271">
        <f t="shared" ref="H8:H16" si="3">G8/E8-1</f>
        <v>-6.4985581114613389E-2</v>
      </c>
      <c r="I8" s="270">
        <f t="shared" ref="I8:I16" si="4">G8-E8</f>
        <v>-5814</v>
      </c>
      <c r="J8" s="269">
        <f t="shared" ref="J8:J16" si="5">G8/$G$6</f>
        <v>0.11482504869481426</v>
      </c>
      <c r="K8" s="263">
        <v>80352</v>
      </c>
      <c r="L8" s="271">
        <f t="shared" ref="L8:L16" si="6">K8/G8-1</f>
        <v>-3.9449146463921947E-2</v>
      </c>
      <c r="M8" s="270">
        <f t="shared" ref="M8:M16" si="7">K8-G8</f>
        <v>-3300</v>
      </c>
      <c r="N8" s="269">
        <f t="shared" ref="N8:N16" si="8">K8/$K$6</f>
        <v>0.10954392145207863</v>
      </c>
      <c r="O8" s="263">
        <v>81062</v>
      </c>
      <c r="P8" s="271">
        <f t="shared" ref="P8:P16" si="9">O8/K8-1</f>
        <v>8.8361210673038038E-3</v>
      </c>
      <c r="Q8" s="270">
        <f t="shared" ref="Q8:Q16" si="10">O8-K8</f>
        <v>710</v>
      </c>
      <c r="R8" s="271">
        <f t="shared" si="1"/>
        <v>1.9893424788877825</v>
      </c>
      <c r="S8" s="270">
        <f t="shared" si="2"/>
        <v>53945</v>
      </c>
      <c r="T8" s="269">
        <f t="shared" ref="T8:T16" si="11">O8/$O$6</f>
        <v>0.10941903784892824</v>
      </c>
      <c r="V8" s="29"/>
      <c r="W8" s="81"/>
      <c r="AE8" s="1"/>
    </row>
    <row r="9" spans="1:31" s="4" customFormat="1" x14ac:dyDescent="0.25">
      <c r="B9" s="246" t="s">
        <v>48</v>
      </c>
      <c r="C9" s="263">
        <v>2013</v>
      </c>
      <c r="D9" s="263">
        <v>3305</v>
      </c>
      <c r="E9" s="263">
        <v>3711</v>
      </c>
      <c r="F9" s="264">
        <f t="shared" si="0"/>
        <v>5.2564707282145426E-3</v>
      </c>
      <c r="G9" s="263">
        <v>14682</v>
      </c>
      <c r="H9" s="275">
        <f t="shared" si="3"/>
        <v>2.9563459983831852</v>
      </c>
      <c r="I9" s="266">
        <f t="shared" si="4"/>
        <v>10971</v>
      </c>
      <c r="J9" s="264">
        <f t="shared" si="5"/>
        <v>2.015327027372045E-2</v>
      </c>
      <c r="K9" s="263">
        <v>7864</v>
      </c>
      <c r="L9" s="271">
        <f t="shared" si="6"/>
        <v>-0.46437815011578809</v>
      </c>
      <c r="M9" s="270">
        <f t="shared" si="7"/>
        <v>-6818</v>
      </c>
      <c r="N9" s="269">
        <f t="shared" si="8"/>
        <v>1.0720995100298017E-2</v>
      </c>
      <c r="O9" s="263">
        <v>5738</v>
      </c>
      <c r="P9" s="271">
        <f t="shared" si="9"/>
        <v>-0.27034587995930826</v>
      </c>
      <c r="Q9" s="270">
        <f t="shared" si="10"/>
        <v>-2126</v>
      </c>
      <c r="R9" s="271">
        <f t="shared" si="1"/>
        <v>1.8504719324391457</v>
      </c>
      <c r="S9" s="270">
        <f t="shared" si="2"/>
        <v>3725</v>
      </c>
      <c r="T9" s="269">
        <f t="shared" si="11"/>
        <v>7.7452621348739273E-3</v>
      </c>
      <c r="V9" s="29"/>
      <c r="W9" s="81"/>
      <c r="AE9" s="1"/>
    </row>
    <row r="10" spans="1:31" s="4" customFormat="1" x14ac:dyDescent="0.25">
      <c r="B10" s="246" t="s">
        <v>50</v>
      </c>
      <c r="C10" s="263">
        <v>61574</v>
      </c>
      <c r="D10" s="263">
        <v>99731</v>
      </c>
      <c r="E10" s="263">
        <v>234682</v>
      </c>
      <c r="F10" s="269">
        <f t="shared" si="0"/>
        <v>0.33241688586333745</v>
      </c>
      <c r="G10" s="263">
        <v>242862</v>
      </c>
      <c r="H10" s="271">
        <f t="shared" si="3"/>
        <v>3.4855677043829525E-2</v>
      </c>
      <c r="I10" s="270">
        <f t="shared" si="4"/>
        <v>8180</v>
      </c>
      <c r="J10" s="269">
        <f t="shared" si="5"/>
        <v>0.3333649043193227</v>
      </c>
      <c r="K10" s="263">
        <v>271228</v>
      </c>
      <c r="L10" s="271">
        <f t="shared" si="6"/>
        <v>0.11679884049377831</v>
      </c>
      <c r="M10" s="270">
        <f t="shared" si="7"/>
        <v>28366</v>
      </c>
      <c r="N10" s="269">
        <f t="shared" si="8"/>
        <v>0.36976526692060413</v>
      </c>
      <c r="O10" s="263">
        <v>283233</v>
      </c>
      <c r="P10" s="271">
        <f t="shared" si="9"/>
        <v>4.4261654401462902E-2</v>
      </c>
      <c r="Q10" s="270">
        <f t="shared" si="10"/>
        <v>12005</v>
      </c>
      <c r="R10" s="271">
        <f t="shared" si="1"/>
        <v>3.5998798194042942</v>
      </c>
      <c r="S10" s="270">
        <f t="shared" si="2"/>
        <v>221659</v>
      </c>
      <c r="T10" s="269">
        <f>O10/$O$6</f>
        <v>0.38231332001511797</v>
      </c>
      <c r="V10" s="29"/>
      <c r="W10" s="81"/>
      <c r="AE10" s="1"/>
    </row>
    <row r="11" spans="1:31" s="4" customFormat="1" x14ac:dyDescent="0.25">
      <c r="B11" s="246" t="s">
        <v>52</v>
      </c>
      <c r="C11" s="263">
        <v>15835</v>
      </c>
      <c r="D11" s="263">
        <v>31893</v>
      </c>
      <c r="E11" s="263">
        <v>32003</v>
      </c>
      <c r="F11" s="264">
        <f t="shared" si="0"/>
        <v>4.5330863032888705E-2</v>
      </c>
      <c r="G11" s="263">
        <v>38275</v>
      </c>
      <c r="H11" s="275">
        <f t="shared" si="3"/>
        <v>0.19598162672249475</v>
      </c>
      <c r="I11" s="266">
        <f t="shared" si="4"/>
        <v>6272</v>
      </c>
      <c r="J11" s="264">
        <f t="shared" si="5"/>
        <v>5.2538238640965136E-2</v>
      </c>
      <c r="K11" s="263">
        <v>34967</v>
      </c>
      <c r="L11" s="271">
        <f t="shared" si="6"/>
        <v>-8.6427171783148293E-2</v>
      </c>
      <c r="M11" s="270">
        <f t="shared" si="7"/>
        <v>-3308</v>
      </c>
      <c r="N11" s="269">
        <f t="shared" si="8"/>
        <v>4.7670528442538246E-2</v>
      </c>
      <c r="O11" s="263">
        <v>38450</v>
      </c>
      <c r="P11" s="271">
        <f t="shared" si="9"/>
        <v>9.9608202019046521E-2</v>
      </c>
      <c r="Q11" s="270">
        <f t="shared" si="10"/>
        <v>3483</v>
      </c>
      <c r="R11" s="271">
        <f t="shared" si="1"/>
        <v>1.4281654562677613</v>
      </c>
      <c r="S11" s="270">
        <f t="shared" si="2"/>
        <v>22615</v>
      </c>
      <c r="T11" s="269">
        <f t="shared" si="11"/>
        <v>5.1900545326926194E-2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31132</v>
      </c>
      <c r="D12" s="263">
        <v>57767</v>
      </c>
      <c r="E12" s="263">
        <v>84383</v>
      </c>
      <c r="F12" s="269">
        <f t="shared" si="0"/>
        <v>0.1195248637722791</v>
      </c>
      <c r="G12" s="263">
        <v>97014</v>
      </c>
      <c r="H12" s="271">
        <f t="shared" si="3"/>
        <v>0.14968654823838934</v>
      </c>
      <c r="I12" s="270">
        <f t="shared" si="4"/>
        <v>12631</v>
      </c>
      <c r="J12" s="269">
        <f t="shared" si="5"/>
        <v>0.13316641890305922</v>
      </c>
      <c r="K12" s="263">
        <v>101537</v>
      </c>
      <c r="L12" s="271">
        <f t="shared" si="6"/>
        <v>4.6622137011153031E-2</v>
      </c>
      <c r="M12" s="270">
        <f t="shared" si="7"/>
        <v>4523</v>
      </c>
      <c r="N12" s="269">
        <f t="shared" si="8"/>
        <v>0.13842544245917596</v>
      </c>
      <c r="O12" s="263">
        <v>116513</v>
      </c>
      <c r="P12" s="271">
        <f t="shared" si="9"/>
        <v>0.14749303209667408</v>
      </c>
      <c r="Q12" s="270">
        <f t="shared" si="10"/>
        <v>14976</v>
      </c>
      <c r="R12" s="271">
        <f t="shared" si="1"/>
        <v>2.7425478607220866</v>
      </c>
      <c r="S12" s="270">
        <f t="shared" si="2"/>
        <v>85381</v>
      </c>
      <c r="T12" s="269">
        <f t="shared" si="11"/>
        <v>0.15727147562226662</v>
      </c>
      <c r="V12" s="29"/>
      <c r="W12" s="81"/>
      <c r="AE12" s="1"/>
    </row>
    <row r="13" spans="1:31" s="4" customFormat="1" x14ac:dyDescent="0.25">
      <c r="B13" s="246" t="s">
        <v>51</v>
      </c>
      <c r="C13" s="263">
        <v>9589</v>
      </c>
      <c r="D13" s="263">
        <v>10854</v>
      </c>
      <c r="E13" s="263">
        <v>21277</v>
      </c>
      <c r="F13" s="264">
        <f t="shared" si="0"/>
        <v>3.0137948715769552E-2</v>
      </c>
      <c r="G13" s="263">
        <v>26478</v>
      </c>
      <c r="H13" s="275">
        <f t="shared" si="3"/>
        <v>0.24444235559524374</v>
      </c>
      <c r="I13" s="266">
        <f t="shared" si="4"/>
        <v>5201</v>
      </c>
      <c r="J13" s="264">
        <f t="shared" si="5"/>
        <v>3.6345068131560417E-2</v>
      </c>
      <c r="K13" s="263">
        <v>22061</v>
      </c>
      <c r="L13" s="271">
        <f t="shared" si="6"/>
        <v>-0.16681773547851042</v>
      </c>
      <c r="M13" s="270">
        <f t="shared" si="7"/>
        <v>-4417</v>
      </c>
      <c r="N13" s="269">
        <f t="shared" si="8"/>
        <v>3.0075772241565941E-2</v>
      </c>
      <c r="O13" s="263">
        <v>22038</v>
      </c>
      <c r="P13" s="271">
        <f t="shared" si="9"/>
        <v>-1.0425638003717097E-3</v>
      </c>
      <c r="Q13" s="270">
        <f t="shared" si="10"/>
        <v>-23</v>
      </c>
      <c r="R13" s="271">
        <f t="shared" si="1"/>
        <v>1.2982584211075192</v>
      </c>
      <c r="S13" s="270">
        <f t="shared" si="2"/>
        <v>12449</v>
      </c>
      <c r="T13" s="269">
        <f t="shared" si="11"/>
        <v>2.9747313859942767E-2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10674</v>
      </c>
      <c r="D14" s="263">
        <v>32424</v>
      </c>
      <c r="E14" s="263">
        <v>21054</v>
      </c>
      <c r="F14" s="269">
        <f t="shared" si="0"/>
        <v>2.9822078876806515E-2</v>
      </c>
      <c r="G14" s="263">
        <v>23092</v>
      </c>
      <c r="H14" s="271">
        <f t="shared" si="3"/>
        <v>9.6798708083974505E-2</v>
      </c>
      <c r="I14" s="270">
        <f t="shared" si="4"/>
        <v>2038</v>
      </c>
      <c r="J14" s="269">
        <f t="shared" si="5"/>
        <v>3.1697269933302859E-2</v>
      </c>
      <c r="K14" s="263">
        <v>20158</v>
      </c>
      <c r="L14" s="271">
        <f t="shared" si="6"/>
        <v>-0.12705698943357002</v>
      </c>
      <c r="M14" s="270">
        <f t="shared" si="7"/>
        <v>-2934</v>
      </c>
      <c r="N14" s="269">
        <f t="shared" si="8"/>
        <v>2.7481411397737465E-2</v>
      </c>
      <c r="O14" s="263">
        <v>21078</v>
      </c>
      <c r="P14" s="271">
        <f t="shared" si="9"/>
        <v>4.5639448357972068E-2</v>
      </c>
      <c r="Q14" s="270">
        <f t="shared" si="10"/>
        <v>920</v>
      </c>
      <c r="R14" s="271">
        <f t="shared" si="1"/>
        <v>0.97470489038785835</v>
      </c>
      <c r="S14" s="270">
        <f t="shared" si="2"/>
        <v>10404</v>
      </c>
      <c r="T14" s="269">
        <f t="shared" si="11"/>
        <v>2.8451487500674909E-2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11442</v>
      </c>
      <c r="D15" s="263">
        <v>14930</v>
      </c>
      <c r="E15" s="263">
        <v>28193</v>
      </c>
      <c r="F15" s="264">
        <f t="shared" si="0"/>
        <v>3.9934163093654697E-2</v>
      </c>
      <c r="G15" s="263">
        <v>30315</v>
      </c>
      <c r="H15" s="275">
        <f t="shared" si="3"/>
        <v>7.5266910225942674E-2</v>
      </c>
      <c r="I15" s="266">
        <f t="shared" si="4"/>
        <v>2122</v>
      </c>
      <c r="J15" s="264">
        <f t="shared" si="5"/>
        <v>4.1611932185522095E-2</v>
      </c>
      <c r="K15" s="263">
        <v>41744</v>
      </c>
      <c r="L15" s="271">
        <f t="shared" si="6"/>
        <v>0.37700808180768597</v>
      </c>
      <c r="M15" s="270">
        <f t="shared" si="7"/>
        <v>11429</v>
      </c>
      <c r="N15" s="269">
        <f t="shared" si="8"/>
        <v>5.6909615903718264E-2</v>
      </c>
      <c r="O15" s="263">
        <v>30368</v>
      </c>
      <c r="P15" s="271">
        <f t="shared" si="9"/>
        <v>-0.27251820620927558</v>
      </c>
      <c r="Q15" s="270">
        <f t="shared" si="10"/>
        <v>-11376</v>
      </c>
      <c r="R15" s="271">
        <f t="shared" si="1"/>
        <v>1.6540814542912079</v>
      </c>
      <c r="S15" s="270">
        <f t="shared" si="2"/>
        <v>18926</v>
      </c>
      <c r="T15" s="269">
        <f t="shared" si="11"/>
        <v>4.099130716483991E-2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61214</v>
      </c>
      <c r="D16" s="263">
        <f>D6-SUM(D7:D15)</f>
        <v>23158</v>
      </c>
      <c r="E16" s="263">
        <f>E6-SUM(E7:E15)</f>
        <v>38906</v>
      </c>
      <c r="F16" s="269">
        <f t="shared" si="0"/>
        <v>5.5108663473973314E-2</v>
      </c>
      <c r="G16" s="263">
        <f>G6-SUM(G7:G15)</f>
        <v>41245</v>
      </c>
      <c r="H16" s="271">
        <f t="shared" si="3"/>
        <v>6.0119261810517743E-2</v>
      </c>
      <c r="I16" s="270">
        <f t="shared" si="4"/>
        <v>2339</v>
      </c>
      <c r="J16" s="269">
        <f t="shared" si="5"/>
        <v>5.6615013788284971E-2</v>
      </c>
      <c r="K16" s="263">
        <f>K6-SUM(K7:K15)</f>
        <v>37487</v>
      </c>
      <c r="L16" s="271">
        <f t="shared" si="6"/>
        <v>-9.1114074433264691E-2</v>
      </c>
      <c r="M16" s="270">
        <f t="shared" si="7"/>
        <v>-3758</v>
      </c>
      <c r="N16" s="269">
        <f t="shared" si="8"/>
        <v>5.110604569237942E-2</v>
      </c>
      <c r="O16" s="263">
        <f>O6-SUM(O7:O15)</f>
        <v>36630</v>
      </c>
      <c r="P16" s="271">
        <f t="shared" si="9"/>
        <v>-2.2861258569637499E-2</v>
      </c>
      <c r="Q16" s="270">
        <f t="shared" si="10"/>
        <v>-857</v>
      </c>
      <c r="R16" s="271">
        <f t="shared" si="1"/>
        <v>-0.40160747541412101</v>
      </c>
      <c r="S16" s="270">
        <f t="shared" si="2"/>
        <v>-24584</v>
      </c>
      <c r="T16" s="269">
        <f t="shared" si="11"/>
        <v>4.944387452081421E-2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3" t="s">
        <v>183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1" t="s">
        <v>185</v>
      </c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80" t="s">
        <v>183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456683</v>
      </c>
      <c r="D136" s="239">
        <v>800301</v>
      </c>
      <c r="E136" s="239">
        <v>1016781</v>
      </c>
      <c r="F136" s="239">
        <v>1041269</v>
      </c>
      <c r="G136" s="240">
        <f>F136/E136-1</f>
        <v>2.4083848931087504E-2</v>
      </c>
      <c r="H136" s="239">
        <f>F136-E136</f>
        <v>24488</v>
      </c>
      <c r="I136" s="240">
        <f>F136/F$136</f>
        <v>1</v>
      </c>
      <c r="J136" s="239">
        <v>1058434</v>
      </c>
      <c r="K136" s="240">
        <f>H136/H$136</f>
        <v>1</v>
      </c>
      <c r="L136" s="240">
        <f>J136/F136-1</f>
        <v>1.6484693196474609E-2</v>
      </c>
      <c r="M136" s="239">
        <f>J136-F136</f>
        <v>17165</v>
      </c>
      <c r="N136" s="240">
        <f>J136/C136-1</f>
        <v>1.3176557918731375</v>
      </c>
      <c r="O136" s="239">
        <f>J136-C136</f>
        <v>601751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117997</v>
      </c>
      <c r="D137" s="263">
        <v>247584</v>
      </c>
      <c r="E137" s="263">
        <v>207208</v>
      </c>
      <c r="F137" s="263">
        <v>181512</v>
      </c>
      <c r="G137" s="269">
        <f t="shared" ref="G137:G146" si="12">F137/E137-1</f>
        <v>-0.12401065595922933</v>
      </c>
      <c r="H137" s="276">
        <f t="shared" ref="H137:H146" si="13">F137-E137</f>
        <v>-25696</v>
      </c>
      <c r="I137" s="271">
        <f t="shared" ref="I137:K146" si="14">F137/F$136</f>
        <v>0.17431806766551197</v>
      </c>
      <c r="J137" s="263">
        <v>161819</v>
      </c>
      <c r="K137" s="271">
        <f t="shared" si="14"/>
        <v>-1.049330284220843</v>
      </c>
      <c r="L137" s="271">
        <f t="shared" ref="L137:L146" si="15">J137/F137-1</f>
        <v>-0.10849420423994005</v>
      </c>
      <c r="M137" s="270">
        <f t="shared" ref="M137:M146" si="16">J137-F137</f>
        <v>-19693</v>
      </c>
      <c r="N137" s="269">
        <f t="shared" ref="N137:N146" si="17">J137/C137-1</f>
        <v>0.37138232327940535</v>
      </c>
      <c r="O137" s="263">
        <f t="shared" ref="O137:O146" si="18">J137-C137</f>
        <v>43822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51760</v>
      </c>
      <c r="D138" s="263">
        <v>83468</v>
      </c>
      <c r="E138" s="263">
        <v>123951</v>
      </c>
      <c r="F138" s="263">
        <v>118966</v>
      </c>
      <c r="G138" s="269">
        <f t="shared" si="12"/>
        <v>-4.0217505304515511E-2</v>
      </c>
      <c r="H138" s="276">
        <f t="shared" si="13"/>
        <v>-4985</v>
      </c>
      <c r="I138" s="271">
        <f t="shared" si="14"/>
        <v>0.1142509764527706</v>
      </c>
      <c r="J138" s="263">
        <v>114660</v>
      </c>
      <c r="K138" s="271">
        <f t="shared" si="14"/>
        <v>-0.20356909506697157</v>
      </c>
      <c r="L138" s="271">
        <f t="shared" si="15"/>
        <v>-3.6195215439705497E-2</v>
      </c>
      <c r="M138" s="270">
        <f t="shared" si="16"/>
        <v>-4306</v>
      </c>
      <c r="N138" s="269">
        <f t="shared" si="17"/>
        <v>1.2152241112828439</v>
      </c>
      <c r="O138" s="263">
        <f t="shared" si="18"/>
        <v>62900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2339</v>
      </c>
      <c r="D139" s="263">
        <v>4950</v>
      </c>
      <c r="E139" s="263">
        <v>6762</v>
      </c>
      <c r="F139" s="263">
        <v>20250</v>
      </c>
      <c r="G139" s="269">
        <f t="shared" si="12"/>
        <v>1.9946761313220942</v>
      </c>
      <c r="H139" s="276">
        <f t="shared" si="13"/>
        <v>13488</v>
      </c>
      <c r="I139" s="271">
        <f t="shared" si="14"/>
        <v>1.9447424248681178E-2</v>
      </c>
      <c r="J139" s="263">
        <v>11054</v>
      </c>
      <c r="K139" s="275">
        <f t="shared" si="14"/>
        <v>0.55080039202874875</v>
      </c>
      <c r="L139" s="271">
        <f t="shared" si="15"/>
        <v>-0.45412345679012345</v>
      </c>
      <c r="M139" s="270">
        <f t="shared" si="16"/>
        <v>-9196</v>
      </c>
      <c r="N139" s="269">
        <f t="shared" si="17"/>
        <v>3.725951261222745</v>
      </c>
      <c r="O139" s="263">
        <f t="shared" si="18"/>
        <v>8715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103133</v>
      </c>
      <c r="D140" s="263">
        <v>181693</v>
      </c>
      <c r="E140" s="263">
        <v>342343</v>
      </c>
      <c r="F140" s="263">
        <v>341923</v>
      </c>
      <c r="G140" s="269">
        <f t="shared" si="12"/>
        <v>-1.2268397484394011E-3</v>
      </c>
      <c r="H140" s="276">
        <f t="shared" si="13"/>
        <v>-420</v>
      </c>
      <c r="I140" s="271">
        <f t="shared" si="14"/>
        <v>0.32837143908058342</v>
      </c>
      <c r="J140" s="263">
        <v>382237</v>
      </c>
      <c r="K140" s="271">
        <f t="shared" si="14"/>
        <v>-1.7151257758902319E-2</v>
      </c>
      <c r="L140" s="271">
        <f t="shared" si="15"/>
        <v>0.1179037385610211</v>
      </c>
      <c r="M140" s="270">
        <f t="shared" si="16"/>
        <v>40314</v>
      </c>
      <c r="N140" s="269">
        <f t="shared" si="17"/>
        <v>2.7062530906693301</v>
      </c>
      <c r="O140" s="263">
        <f t="shared" si="18"/>
        <v>279104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30584</v>
      </c>
      <c r="D141" s="263">
        <v>44398</v>
      </c>
      <c r="E141" s="263">
        <v>48630</v>
      </c>
      <c r="F141" s="263">
        <v>55684</v>
      </c>
      <c r="G141" s="269">
        <f t="shared" si="12"/>
        <v>0.14505449311124829</v>
      </c>
      <c r="H141" s="276">
        <f t="shared" si="13"/>
        <v>7054</v>
      </c>
      <c r="I141" s="271">
        <f t="shared" si="14"/>
        <v>5.3477055400669757E-2</v>
      </c>
      <c r="J141" s="263">
        <v>49807</v>
      </c>
      <c r="K141" s="275">
        <f t="shared" si="14"/>
        <v>0.28805945769356417</v>
      </c>
      <c r="L141" s="271">
        <f t="shared" si="15"/>
        <v>-0.10554198692622652</v>
      </c>
      <c r="M141" s="270">
        <f t="shared" si="16"/>
        <v>-5877</v>
      </c>
      <c r="N141" s="269">
        <f t="shared" si="17"/>
        <v>0.62853125817420863</v>
      </c>
      <c r="O141" s="263">
        <f t="shared" si="18"/>
        <v>19223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61571</v>
      </c>
      <c r="D142" s="263">
        <v>104557</v>
      </c>
      <c r="E142" s="263">
        <v>134886</v>
      </c>
      <c r="F142" s="263">
        <v>146430</v>
      </c>
      <c r="G142" s="269">
        <f t="shared" si="12"/>
        <v>8.5583381522174262E-2</v>
      </c>
      <c r="H142" s="276">
        <f t="shared" si="13"/>
        <v>11544</v>
      </c>
      <c r="I142" s="271">
        <f t="shared" si="14"/>
        <v>0.14062648556713012</v>
      </c>
      <c r="J142" s="263">
        <v>156566</v>
      </c>
      <c r="K142" s="271">
        <f t="shared" si="14"/>
        <v>0.47141457040182949</v>
      </c>
      <c r="L142" s="271">
        <f t="shared" si="15"/>
        <v>6.9220788089872309E-2</v>
      </c>
      <c r="M142" s="270">
        <f t="shared" si="16"/>
        <v>10136</v>
      </c>
      <c r="N142" s="269">
        <f t="shared" si="17"/>
        <v>1.5428529664939665</v>
      </c>
      <c r="O142" s="263">
        <f t="shared" si="18"/>
        <v>94995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16023</v>
      </c>
      <c r="D143" s="263">
        <v>21732</v>
      </c>
      <c r="E143" s="263">
        <v>33809</v>
      </c>
      <c r="F143" s="263">
        <v>37722</v>
      </c>
      <c r="G143" s="269">
        <f t="shared" si="12"/>
        <v>0.11573841284864983</v>
      </c>
      <c r="H143" s="276">
        <f t="shared" si="13"/>
        <v>3913</v>
      </c>
      <c r="I143" s="271">
        <f t="shared" si="14"/>
        <v>3.6226950000432162E-2</v>
      </c>
      <c r="J143" s="263">
        <v>35821</v>
      </c>
      <c r="K143" s="275">
        <f t="shared" si="14"/>
        <v>0.15979255145377327</v>
      </c>
      <c r="L143" s="271">
        <f t="shared" si="15"/>
        <v>-5.0394994963151474E-2</v>
      </c>
      <c r="M143" s="270">
        <f t="shared" si="16"/>
        <v>-1901</v>
      </c>
      <c r="N143" s="269">
        <f t="shared" si="17"/>
        <v>1.2355988266866378</v>
      </c>
      <c r="O143" s="263">
        <f t="shared" si="18"/>
        <v>19798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26839</v>
      </c>
      <c r="D144" s="263">
        <v>45216</v>
      </c>
      <c r="E144" s="263">
        <v>29061</v>
      </c>
      <c r="F144" s="263">
        <v>32018</v>
      </c>
      <c r="G144" s="269">
        <f t="shared" si="12"/>
        <v>0.10175148824885594</v>
      </c>
      <c r="H144" s="276">
        <f t="shared" si="13"/>
        <v>2957</v>
      </c>
      <c r="I144" s="271">
        <f t="shared" si="14"/>
        <v>3.0749018745396241E-2</v>
      </c>
      <c r="J144" s="263">
        <v>29188</v>
      </c>
      <c r="K144" s="271">
        <f t="shared" si="14"/>
        <v>0.12075302188827181</v>
      </c>
      <c r="L144" s="271">
        <f t="shared" si="15"/>
        <v>-8.838778187269658E-2</v>
      </c>
      <c r="M144" s="270">
        <f t="shared" si="16"/>
        <v>-2830</v>
      </c>
      <c r="N144" s="269">
        <f t="shared" si="17"/>
        <v>8.752188978724984E-2</v>
      </c>
      <c r="O144" s="263">
        <f t="shared" si="18"/>
        <v>2349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24273</v>
      </c>
      <c r="D145" s="263">
        <v>26311</v>
      </c>
      <c r="E145" s="263">
        <v>32375</v>
      </c>
      <c r="F145" s="263">
        <v>47068</v>
      </c>
      <c r="G145" s="269">
        <f t="shared" si="12"/>
        <v>0.45383783783783782</v>
      </c>
      <c r="H145" s="276">
        <f t="shared" si="13"/>
        <v>14693</v>
      </c>
      <c r="I145" s="271">
        <f t="shared" si="14"/>
        <v>4.5202536520342007E-2</v>
      </c>
      <c r="J145" s="263">
        <v>61312</v>
      </c>
      <c r="K145" s="275">
        <f t="shared" si="14"/>
        <v>0.60000816726559947</v>
      </c>
      <c r="L145" s="271">
        <f t="shared" si="15"/>
        <v>0.30262598793235318</v>
      </c>
      <c r="M145" s="270">
        <f t="shared" si="16"/>
        <v>14244</v>
      </c>
      <c r="N145" s="269">
        <f t="shared" si="17"/>
        <v>1.5259341655337204</v>
      </c>
      <c r="O145" s="263">
        <f t="shared" si="18"/>
        <v>37039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22164</v>
      </c>
      <c r="D146" s="263">
        <f>D136-SUM(D137:D145)</f>
        <v>40392</v>
      </c>
      <c r="E146" s="263">
        <f>E136-SUM(E137:E145)</f>
        <v>57756</v>
      </c>
      <c r="F146" s="263">
        <f>F136-SUM(F137:F145)</f>
        <v>59696</v>
      </c>
      <c r="G146" s="269">
        <f t="shared" si="12"/>
        <v>3.3589583766188813E-2</v>
      </c>
      <c r="H146" s="276">
        <f t="shared" si="13"/>
        <v>1940</v>
      </c>
      <c r="I146" s="271">
        <f t="shared" si="14"/>
        <v>5.7330046318482542E-2</v>
      </c>
      <c r="J146" s="263">
        <f>J136-SUM(J137:J145)</f>
        <v>55970</v>
      </c>
      <c r="K146" s="271">
        <f t="shared" si="14"/>
        <v>7.9222476314929763E-2</v>
      </c>
      <c r="L146" s="271">
        <f t="shared" si="15"/>
        <v>-6.2416242294291102E-2</v>
      </c>
      <c r="M146" s="270">
        <f t="shared" si="16"/>
        <v>-3726</v>
      </c>
      <c r="N146" s="269">
        <f t="shared" si="17"/>
        <v>1.5252661974372859</v>
      </c>
      <c r="O146" s="263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3" t="s">
        <v>183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7EA25-FB7B-4A7E-8CE3-847A5E78CDB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162991</v>
      </c>
      <c r="D6" s="254">
        <v>227881</v>
      </c>
      <c r="E6" s="254">
        <v>401631</v>
      </c>
      <c r="F6" s="255">
        <f>E6/$E$6</f>
        <v>1</v>
      </c>
      <c r="G6" s="254">
        <v>425404</v>
      </c>
      <c r="H6" s="255">
        <f>G6/E6-1</f>
        <v>5.9191148093648227E-2</v>
      </c>
      <c r="I6" s="254">
        <f>G6-E6</f>
        <v>23773</v>
      </c>
      <c r="J6" s="255">
        <f>G6/$G$6</f>
        <v>1</v>
      </c>
      <c r="K6" s="254">
        <v>436787</v>
      </c>
      <c r="L6" s="255">
        <f>K6/G6-1</f>
        <v>2.6758093482901035E-2</v>
      </c>
      <c r="M6" s="254">
        <f>K6-G6</f>
        <v>11383</v>
      </c>
      <c r="N6" s="255">
        <f>K6/$K$6</f>
        <v>1</v>
      </c>
      <c r="O6" s="254">
        <v>452320</v>
      </c>
      <c r="P6" s="255">
        <f>O6/K6-1</f>
        <v>3.5561955827439817E-2</v>
      </c>
      <c r="Q6" s="254">
        <f>O6-K6</f>
        <v>15533</v>
      </c>
      <c r="R6" s="255">
        <f>IFERROR(O6/C6-1,"-")</f>
        <v>1.775122552778988</v>
      </c>
      <c r="S6" s="254">
        <f>O6-C6</f>
        <v>289329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24286</v>
      </c>
      <c r="D7" s="263">
        <v>82985</v>
      </c>
      <c r="E7" s="263">
        <v>86269</v>
      </c>
      <c r="F7" s="269">
        <f t="shared" ref="F7:F16" si="0">E7/$E$6</f>
        <v>0.21479666659197125</v>
      </c>
      <c r="G7" s="263">
        <v>74723</v>
      </c>
      <c r="H7" s="271">
        <f>G7/E7-1</f>
        <v>-0.13383718369286768</v>
      </c>
      <c r="I7" s="270">
        <f>G7-E7</f>
        <v>-11546</v>
      </c>
      <c r="J7" s="269">
        <f>G7/$G$6</f>
        <v>0.17565185094639449</v>
      </c>
      <c r="K7" s="263">
        <v>71166</v>
      </c>
      <c r="L7" s="271">
        <f>K7/G7-1</f>
        <v>-4.7602478487212774E-2</v>
      </c>
      <c r="M7" s="270">
        <f>K7-G7</f>
        <v>-3557</v>
      </c>
      <c r="N7" s="269">
        <f>K7/$K$6</f>
        <v>0.16293067330300581</v>
      </c>
      <c r="O7" s="263">
        <v>56847</v>
      </c>
      <c r="P7" s="271">
        <f>O7/K7-1</f>
        <v>-0.20120563190287499</v>
      </c>
      <c r="Q7" s="270">
        <f>O7-K7</f>
        <v>-14319</v>
      </c>
      <c r="R7" s="271">
        <f t="shared" ref="R7:R16" si="1">IFERROR(O7/C7-1,"-")</f>
        <v>1.3407312855142881</v>
      </c>
      <c r="S7" s="270">
        <f t="shared" ref="S7:S16" si="2">O7-C7</f>
        <v>32561</v>
      </c>
      <c r="T7" s="269">
        <f>O7/$O$6</f>
        <v>0.12567872302794481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15074</v>
      </c>
      <c r="D8" s="263">
        <v>20665</v>
      </c>
      <c r="E8" s="263">
        <v>51989</v>
      </c>
      <c r="F8" s="269">
        <f t="shared" si="0"/>
        <v>0.12944468927946298</v>
      </c>
      <c r="G8" s="263">
        <v>46271</v>
      </c>
      <c r="H8" s="271">
        <f t="shared" ref="H8:H16" si="3">G8/E8-1</f>
        <v>-0.10998480447787029</v>
      </c>
      <c r="I8" s="270">
        <f t="shared" ref="I8:I16" si="4">G8-E8</f>
        <v>-5718</v>
      </c>
      <c r="J8" s="269">
        <f t="shared" ref="J8:J16" si="5">G8/$G$6</f>
        <v>0.10876954612556534</v>
      </c>
      <c r="K8" s="263">
        <v>43579</v>
      </c>
      <c r="L8" s="271">
        <f t="shared" ref="L8:L16" si="6">K8/G8-1</f>
        <v>-5.8178988999589398E-2</v>
      </c>
      <c r="M8" s="270">
        <f t="shared" ref="M8:M16" si="7">K8-G8</f>
        <v>-2692</v>
      </c>
      <c r="N8" s="269">
        <f t="shared" ref="N8:N16" si="8">K8/$K$6</f>
        <v>9.9771742290864884E-2</v>
      </c>
      <c r="O8" s="263">
        <v>45768</v>
      </c>
      <c r="P8" s="271">
        <f t="shared" ref="P8:P16" si="9">O8/K8-1</f>
        <v>5.0230615663507727E-2</v>
      </c>
      <c r="Q8" s="270">
        <f t="shared" ref="Q8:Q16" si="10">O8-K8</f>
        <v>2189</v>
      </c>
      <c r="R8" s="271">
        <f t="shared" si="1"/>
        <v>2.0362213082128169</v>
      </c>
      <c r="S8" s="270">
        <f t="shared" si="2"/>
        <v>30694</v>
      </c>
      <c r="T8" s="269">
        <f t="shared" ref="T8:T16" si="11">O8/$O$6</f>
        <v>0.10118500176865936</v>
      </c>
      <c r="V8" s="29"/>
      <c r="W8" s="81"/>
      <c r="AE8" s="1"/>
    </row>
    <row r="9" spans="1:31" s="4" customFormat="1" x14ac:dyDescent="0.25">
      <c r="B9" s="246" t="s">
        <v>48</v>
      </c>
      <c r="C9" s="263">
        <v>585</v>
      </c>
      <c r="D9" s="263">
        <v>1634</v>
      </c>
      <c r="E9" s="263">
        <v>1808</v>
      </c>
      <c r="F9" s="264">
        <f t="shared" si="0"/>
        <v>4.50164454437033E-3</v>
      </c>
      <c r="G9" s="263">
        <v>3786</v>
      </c>
      <c r="H9" s="275">
        <f t="shared" si="3"/>
        <v>1.0940265486725664</v>
      </c>
      <c r="I9" s="266">
        <f t="shared" si="4"/>
        <v>1978</v>
      </c>
      <c r="J9" s="264">
        <f t="shared" si="5"/>
        <v>8.899775272446897E-3</v>
      </c>
      <c r="K9" s="263">
        <v>2602</v>
      </c>
      <c r="L9" s="271">
        <f t="shared" si="6"/>
        <v>-0.31273111463285785</v>
      </c>
      <c r="M9" s="270">
        <f t="shared" si="7"/>
        <v>-1184</v>
      </c>
      <c r="N9" s="269">
        <f t="shared" si="8"/>
        <v>5.9571370027038349E-3</v>
      </c>
      <c r="O9" s="263">
        <v>2425</v>
      </c>
      <c r="P9" s="271">
        <f t="shared" si="9"/>
        <v>-6.8024596464258291E-2</v>
      </c>
      <c r="Q9" s="270">
        <f t="shared" si="10"/>
        <v>-177</v>
      </c>
      <c r="R9" s="271">
        <f t="shared" si="1"/>
        <v>3.1452991452991457</v>
      </c>
      <c r="S9" s="270">
        <f t="shared" si="2"/>
        <v>1840</v>
      </c>
      <c r="T9" s="269">
        <f t="shared" si="11"/>
        <v>5.361248673505483E-3</v>
      </c>
      <c r="V9" s="29"/>
      <c r="W9" s="81"/>
      <c r="AE9" s="1"/>
    </row>
    <row r="10" spans="1:31" s="4" customFormat="1" x14ac:dyDescent="0.25">
      <c r="B10" s="246" t="s">
        <v>50</v>
      </c>
      <c r="C10" s="263">
        <v>48691</v>
      </c>
      <c r="D10" s="263">
        <v>62274</v>
      </c>
      <c r="E10" s="263">
        <v>166478</v>
      </c>
      <c r="F10" s="269">
        <f t="shared" si="0"/>
        <v>0.41450485644783397</v>
      </c>
      <c r="G10" s="263">
        <v>177967</v>
      </c>
      <c r="H10" s="271">
        <f t="shared" si="3"/>
        <v>6.9012121721789166E-2</v>
      </c>
      <c r="I10" s="270">
        <f t="shared" si="4"/>
        <v>11489</v>
      </c>
      <c r="J10" s="269">
        <f t="shared" si="5"/>
        <v>0.41834820547056445</v>
      </c>
      <c r="K10" s="263">
        <v>192817</v>
      </c>
      <c r="L10" s="271">
        <f t="shared" si="6"/>
        <v>8.3442435957228112E-2</v>
      </c>
      <c r="M10" s="270">
        <f t="shared" si="7"/>
        <v>14850</v>
      </c>
      <c r="N10" s="269">
        <f t="shared" si="8"/>
        <v>0.44144399902011738</v>
      </c>
      <c r="O10" s="263">
        <v>212659</v>
      </c>
      <c r="P10" s="271">
        <f t="shared" si="9"/>
        <v>0.10290586410949243</v>
      </c>
      <c r="Q10" s="270">
        <f t="shared" si="10"/>
        <v>19842</v>
      </c>
      <c r="R10" s="271">
        <f t="shared" si="1"/>
        <v>3.3675217185927586</v>
      </c>
      <c r="S10" s="270">
        <f t="shared" si="2"/>
        <v>163968</v>
      </c>
      <c r="T10" s="269">
        <f>O10/$O$6</f>
        <v>0.47015166253979485</v>
      </c>
      <c r="V10" s="29"/>
      <c r="W10" s="81"/>
      <c r="AE10" s="1"/>
    </row>
    <row r="11" spans="1:31" s="4" customFormat="1" x14ac:dyDescent="0.25">
      <c r="B11" s="246" t="s">
        <v>52</v>
      </c>
      <c r="C11" s="263">
        <v>14075</v>
      </c>
      <c r="D11" s="263">
        <v>13146</v>
      </c>
      <c r="E11" s="263">
        <v>20322</v>
      </c>
      <c r="F11" s="264">
        <f t="shared" si="0"/>
        <v>5.0598683866534204E-2</v>
      </c>
      <c r="G11" s="263">
        <v>23017</v>
      </c>
      <c r="H11" s="275">
        <f t="shared" si="3"/>
        <v>0.13261490010825705</v>
      </c>
      <c r="I11" s="266">
        <f t="shared" si="4"/>
        <v>2695</v>
      </c>
      <c r="J11" s="264">
        <f t="shared" si="5"/>
        <v>5.4106214328027008E-2</v>
      </c>
      <c r="K11" s="263">
        <v>23606</v>
      </c>
      <c r="L11" s="271">
        <f t="shared" si="6"/>
        <v>2.5589781465872985E-2</v>
      </c>
      <c r="M11" s="270">
        <f t="shared" si="7"/>
        <v>589</v>
      </c>
      <c r="N11" s="269">
        <f t="shared" si="8"/>
        <v>5.4044648764729718E-2</v>
      </c>
      <c r="O11" s="263">
        <v>24169</v>
      </c>
      <c r="P11" s="271">
        <f t="shared" si="9"/>
        <v>2.3849868677454866E-2</v>
      </c>
      <c r="Q11" s="270">
        <f t="shared" si="10"/>
        <v>563</v>
      </c>
      <c r="R11" s="271">
        <f t="shared" si="1"/>
        <v>0.71715808170515105</v>
      </c>
      <c r="S11" s="270">
        <f t="shared" si="2"/>
        <v>10094</v>
      </c>
      <c r="T11" s="269">
        <f t="shared" si="11"/>
        <v>5.3433409975238766E-2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16211</v>
      </c>
      <c r="D12" s="263">
        <v>28149</v>
      </c>
      <c r="E12" s="263">
        <v>40360</v>
      </c>
      <c r="F12" s="269">
        <f t="shared" si="0"/>
        <v>0.10049025100154121</v>
      </c>
      <c r="G12" s="263">
        <v>53032</v>
      </c>
      <c r="H12" s="271">
        <f t="shared" si="3"/>
        <v>0.31397423191278495</v>
      </c>
      <c r="I12" s="270">
        <f t="shared" si="4"/>
        <v>12672</v>
      </c>
      <c r="J12" s="269">
        <f t="shared" si="5"/>
        <v>0.12466267359968407</v>
      </c>
      <c r="K12" s="263">
        <v>52211</v>
      </c>
      <c r="L12" s="271">
        <f t="shared" si="6"/>
        <v>-1.5481218886709947E-2</v>
      </c>
      <c r="M12" s="270">
        <f t="shared" si="7"/>
        <v>-821</v>
      </c>
      <c r="N12" s="269">
        <f t="shared" si="8"/>
        <v>0.11953423522220212</v>
      </c>
      <c r="O12" s="263">
        <v>54552</v>
      </c>
      <c r="P12" s="271">
        <f t="shared" si="9"/>
        <v>4.4837294822930085E-2</v>
      </c>
      <c r="Q12" s="270">
        <f t="shared" si="10"/>
        <v>2341</v>
      </c>
      <c r="R12" s="271">
        <f t="shared" si="1"/>
        <v>2.3651224477206836</v>
      </c>
      <c r="S12" s="270">
        <f t="shared" si="2"/>
        <v>38341</v>
      </c>
      <c r="T12" s="269">
        <f t="shared" si="11"/>
        <v>0.12060488149982314</v>
      </c>
      <c r="V12" s="29"/>
      <c r="W12" s="81"/>
      <c r="AE12" s="1"/>
    </row>
    <row r="13" spans="1:31" s="4" customFormat="1" x14ac:dyDescent="0.25">
      <c r="B13" s="246" t="s">
        <v>51</v>
      </c>
      <c r="C13" s="263">
        <v>4338</v>
      </c>
      <c r="D13" s="263">
        <v>5340</v>
      </c>
      <c r="E13" s="263">
        <v>11063</v>
      </c>
      <c r="F13" s="264">
        <f t="shared" si="0"/>
        <v>2.7545184510159824E-2</v>
      </c>
      <c r="G13" s="263">
        <v>17875</v>
      </c>
      <c r="H13" s="275">
        <f t="shared" si="3"/>
        <v>0.61574618096357225</v>
      </c>
      <c r="I13" s="266">
        <f t="shared" si="4"/>
        <v>6812</v>
      </c>
      <c r="J13" s="264">
        <f t="shared" si="5"/>
        <v>4.2018880875591205E-2</v>
      </c>
      <c r="K13" s="263">
        <v>15605</v>
      </c>
      <c r="L13" s="271">
        <f t="shared" si="6"/>
        <v>-0.12699300699300697</v>
      </c>
      <c r="M13" s="270">
        <f t="shared" si="7"/>
        <v>-2270</v>
      </c>
      <c r="N13" s="269">
        <f t="shared" si="8"/>
        <v>3.5726795898229573E-2</v>
      </c>
      <c r="O13" s="263">
        <v>14220</v>
      </c>
      <c r="P13" s="271">
        <f t="shared" si="9"/>
        <v>-8.8753604613905801E-2</v>
      </c>
      <c r="Q13" s="270">
        <f t="shared" si="10"/>
        <v>-1385</v>
      </c>
      <c r="R13" s="271">
        <f t="shared" si="1"/>
        <v>2.2780082987551866</v>
      </c>
      <c r="S13" s="270">
        <f t="shared" si="2"/>
        <v>9882</v>
      </c>
      <c r="T13" s="269">
        <f t="shared" si="11"/>
        <v>3.1437920056597096E-2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2990</v>
      </c>
      <c r="D14" s="263">
        <v>7676</v>
      </c>
      <c r="E14" s="263">
        <v>6342</v>
      </c>
      <c r="F14" s="269">
        <f t="shared" si="0"/>
        <v>1.5790613772343271E-2</v>
      </c>
      <c r="G14" s="263">
        <v>7983</v>
      </c>
      <c r="H14" s="271">
        <f t="shared" si="3"/>
        <v>0.25875118259224217</v>
      </c>
      <c r="I14" s="270">
        <f t="shared" si="4"/>
        <v>1641</v>
      </c>
      <c r="J14" s="269">
        <f t="shared" si="5"/>
        <v>1.8765690966704593E-2</v>
      </c>
      <c r="K14" s="263">
        <v>6844</v>
      </c>
      <c r="L14" s="271">
        <f t="shared" si="6"/>
        <v>-0.14267819115620695</v>
      </c>
      <c r="M14" s="270">
        <f t="shared" si="7"/>
        <v>-1139</v>
      </c>
      <c r="N14" s="269">
        <f t="shared" si="8"/>
        <v>1.5668964506727535E-2</v>
      </c>
      <c r="O14" s="263">
        <v>8448</v>
      </c>
      <c r="P14" s="271">
        <f t="shared" si="9"/>
        <v>0.23436586791350078</v>
      </c>
      <c r="Q14" s="270">
        <f t="shared" si="10"/>
        <v>1604</v>
      </c>
      <c r="R14" s="271">
        <f t="shared" si="1"/>
        <v>1.8254180602006689</v>
      </c>
      <c r="S14" s="270">
        <f t="shared" si="2"/>
        <v>5458</v>
      </c>
      <c r="T14" s="269">
        <f t="shared" si="11"/>
        <v>1.867704280155642E-2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7354</v>
      </c>
      <c r="D15" s="263">
        <v>1344</v>
      </c>
      <c r="E15" s="263">
        <v>5704</v>
      </c>
      <c r="F15" s="264">
        <f t="shared" si="0"/>
        <v>1.4202090974053297E-2</v>
      </c>
      <c r="G15" s="263">
        <v>9147</v>
      </c>
      <c r="H15" s="275">
        <f t="shared" si="3"/>
        <v>0.60361150070126235</v>
      </c>
      <c r="I15" s="266">
        <f t="shared" si="4"/>
        <v>3443</v>
      </c>
      <c r="J15" s="264">
        <f t="shared" si="5"/>
        <v>2.1501913475190641E-2</v>
      </c>
      <c r="K15" s="263">
        <v>15926</v>
      </c>
      <c r="L15" s="271">
        <f t="shared" si="6"/>
        <v>0.74111730622061889</v>
      </c>
      <c r="M15" s="270">
        <f t="shared" si="7"/>
        <v>6779</v>
      </c>
      <c r="N15" s="269">
        <f t="shared" si="8"/>
        <v>3.6461707880500106E-2</v>
      </c>
      <c r="O15" s="263">
        <v>19163</v>
      </c>
      <c r="P15" s="271">
        <f t="shared" si="9"/>
        <v>0.20325254301142781</v>
      </c>
      <c r="Q15" s="270">
        <f t="shared" si="10"/>
        <v>3237</v>
      </c>
      <c r="R15" s="271">
        <f t="shared" si="1"/>
        <v>1.6057927658417186</v>
      </c>
      <c r="S15" s="270">
        <f t="shared" si="2"/>
        <v>11809</v>
      </c>
      <c r="T15" s="269">
        <f t="shared" si="11"/>
        <v>4.2366024053767243E-2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29387</v>
      </c>
      <c r="D16" s="263">
        <f>D6-SUM(D7:D15)</f>
        <v>4668</v>
      </c>
      <c r="E16" s="263">
        <f>E6-SUM(E7:E15)</f>
        <v>11296</v>
      </c>
      <c r="F16" s="269">
        <f t="shared" si="0"/>
        <v>2.8125319011729672E-2</v>
      </c>
      <c r="G16" s="263">
        <f>G6-SUM(G7:G15)</f>
        <v>11603</v>
      </c>
      <c r="H16" s="271">
        <f t="shared" si="3"/>
        <v>2.7177762039660047E-2</v>
      </c>
      <c r="I16" s="270">
        <f t="shared" si="4"/>
        <v>307</v>
      </c>
      <c r="J16" s="269">
        <f t="shared" si="5"/>
        <v>2.7275248939831312E-2</v>
      </c>
      <c r="K16" s="263">
        <f>K6-SUM(K7:K15)</f>
        <v>12431</v>
      </c>
      <c r="L16" s="271">
        <f t="shared" si="6"/>
        <v>7.1360854951305619E-2</v>
      </c>
      <c r="M16" s="270">
        <f t="shared" si="7"/>
        <v>828</v>
      </c>
      <c r="N16" s="269">
        <f t="shared" si="8"/>
        <v>2.8460096110919052E-2</v>
      </c>
      <c r="O16" s="263">
        <f>O6-SUM(O7:O15)</f>
        <v>14069</v>
      </c>
      <c r="P16" s="271">
        <f t="shared" si="9"/>
        <v>0.1317673558040382</v>
      </c>
      <c r="Q16" s="270">
        <f t="shared" si="10"/>
        <v>1638</v>
      </c>
      <c r="R16" s="271">
        <f t="shared" si="1"/>
        <v>-0.52125089325211826</v>
      </c>
      <c r="S16" s="270">
        <f t="shared" si="2"/>
        <v>-15318</v>
      </c>
      <c r="T16" s="269">
        <f t="shared" si="11"/>
        <v>3.1104085603112841E-2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3" t="s">
        <v>183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1" t="s">
        <v>185</v>
      </c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80" t="s">
        <v>183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248294</v>
      </c>
      <c r="D136" s="239">
        <v>384253</v>
      </c>
      <c r="E136" s="239">
        <v>593573</v>
      </c>
      <c r="F136" s="239">
        <v>612478</v>
      </c>
      <c r="G136" s="240">
        <f>F136/E136-1</f>
        <v>3.1849494501939857E-2</v>
      </c>
      <c r="H136" s="239">
        <f>F136-E136</f>
        <v>18905</v>
      </c>
      <c r="I136" s="240">
        <f>F136/F$136</f>
        <v>1</v>
      </c>
      <c r="J136" s="239">
        <v>636461</v>
      </c>
      <c r="K136" s="240">
        <f>H136/H$136</f>
        <v>1</v>
      </c>
      <c r="L136" s="240">
        <f>J136/F136-1</f>
        <v>3.915732483452472E-2</v>
      </c>
      <c r="M136" s="239">
        <f>J136-F136</f>
        <v>23983</v>
      </c>
      <c r="N136" s="240">
        <f>J136/C136-1</f>
        <v>1.5633362062715972</v>
      </c>
      <c r="O136" s="239">
        <f>J136-C136</f>
        <v>388167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49521</v>
      </c>
      <c r="D137" s="263">
        <v>120918</v>
      </c>
      <c r="E137" s="263">
        <v>120397</v>
      </c>
      <c r="F137" s="263">
        <v>106138</v>
      </c>
      <c r="G137" s="269">
        <f t="shared" ref="G137:G146" si="12">F137/E137-1</f>
        <v>-0.11843318355108512</v>
      </c>
      <c r="H137" s="276">
        <f t="shared" ref="H137:H146" si="13">F137-E137</f>
        <v>-14259</v>
      </c>
      <c r="I137" s="271">
        <f t="shared" ref="I137:K146" si="14">F137/F$136</f>
        <v>0.17329275500507774</v>
      </c>
      <c r="J137" s="263">
        <v>101169</v>
      </c>
      <c r="K137" s="271">
        <f t="shared" si="14"/>
        <v>-0.75424490875429784</v>
      </c>
      <c r="L137" s="271">
        <f t="shared" ref="L137:L146" si="15">J137/F137-1</f>
        <v>-4.6816408826245048E-2</v>
      </c>
      <c r="M137" s="270">
        <f t="shared" ref="M137:M146" si="16">J137-F137</f>
        <v>-4969</v>
      </c>
      <c r="N137" s="269">
        <f t="shared" ref="N137:N145" si="17">J137/C137-1</f>
        <v>1.0429514751317623</v>
      </c>
      <c r="O137" s="263">
        <f t="shared" ref="O137:O146" si="18">J137-C137</f>
        <v>51648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26848</v>
      </c>
      <c r="D138" s="263">
        <v>39986</v>
      </c>
      <c r="E138" s="263">
        <v>75857</v>
      </c>
      <c r="F138" s="263">
        <v>67064</v>
      </c>
      <c r="G138" s="269">
        <f t="shared" si="12"/>
        <v>-0.1159154725338466</v>
      </c>
      <c r="H138" s="276">
        <f t="shared" si="13"/>
        <v>-8793</v>
      </c>
      <c r="I138" s="271">
        <f t="shared" si="14"/>
        <v>0.10949617782189727</v>
      </c>
      <c r="J138" s="263">
        <v>64415</v>
      </c>
      <c r="K138" s="271">
        <f t="shared" si="14"/>
        <v>-0.4651150489288548</v>
      </c>
      <c r="L138" s="271">
        <f t="shared" si="15"/>
        <v>-3.9499582488369267E-2</v>
      </c>
      <c r="M138" s="270">
        <f t="shared" si="16"/>
        <v>-2649</v>
      </c>
      <c r="N138" s="269">
        <f t="shared" si="17"/>
        <v>1.3992476162097733</v>
      </c>
      <c r="O138" s="263">
        <f t="shared" si="18"/>
        <v>37567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681</v>
      </c>
      <c r="D139" s="263">
        <v>2535</v>
      </c>
      <c r="E139" s="263">
        <v>3247</v>
      </c>
      <c r="F139" s="263">
        <v>5439</v>
      </c>
      <c r="G139" s="269">
        <f t="shared" si="12"/>
        <v>0.67508469356328926</v>
      </c>
      <c r="H139" s="277">
        <f t="shared" si="13"/>
        <v>2192</v>
      </c>
      <c r="I139" s="275">
        <f t="shared" si="14"/>
        <v>8.8803189665587982E-3</v>
      </c>
      <c r="J139" s="263">
        <v>3803</v>
      </c>
      <c r="K139" s="275">
        <f t="shared" si="14"/>
        <v>0.11594816186194129</v>
      </c>
      <c r="L139" s="271">
        <f t="shared" si="15"/>
        <v>-0.30079058650487223</v>
      </c>
      <c r="M139" s="270">
        <f t="shared" si="16"/>
        <v>-1636</v>
      </c>
      <c r="N139" s="269">
        <f t="shared" si="17"/>
        <v>4.5844346549192361</v>
      </c>
      <c r="O139" s="263">
        <f t="shared" si="18"/>
        <v>3122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74813</v>
      </c>
      <c r="D140" s="263">
        <v>114704</v>
      </c>
      <c r="E140" s="263">
        <v>244952</v>
      </c>
      <c r="F140" s="263">
        <v>249820</v>
      </c>
      <c r="G140" s="269">
        <f t="shared" si="12"/>
        <v>1.987328129592747E-2</v>
      </c>
      <c r="H140" s="276">
        <f t="shared" si="13"/>
        <v>4868</v>
      </c>
      <c r="I140" s="271">
        <f t="shared" si="14"/>
        <v>0.40788403828382408</v>
      </c>
      <c r="J140" s="263">
        <v>275953</v>
      </c>
      <c r="K140" s="271">
        <f t="shared" si="14"/>
        <v>0.25749801639777836</v>
      </c>
      <c r="L140" s="271">
        <f t="shared" si="15"/>
        <v>0.1046073172684332</v>
      </c>
      <c r="M140" s="270">
        <f t="shared" si="16"/>
        <v>26133</v>
      </c>
      <c r="N140" s="269">
        <f t="shared" si="17"/>
        <v>2.6885701682862604</v>
      </c>
      <c r="O140" s="263">
        <f t="shared" si="18"/>
        <v>201140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25621</v>
      </c>
      <c r="D141" s="263">
        <v>20278</v>
      </c>
      <c r="E141" s="263">
        <v>32271</v>
      </c>
      <c r="F141" s="263">
        <v>36164</v>
      </c>
      <c r="G141" s="269">
        <f t="shared" si="12"/>
        <v>0.12063462551516846</v>
      </c>
      <c r="H141" s="277">
        <f t="shared" si="13"/>
        <v>3893</v>
      </c>
      <c r="I141" s="275">
        <f t="shared" si="14"/>
        <v>5.9045386119991251E-2</v>
      </c>
      <c r="J141" s="263">
        <v>33708</v>
      </c>
      <c r="K141" s="275">
        <f t="shared" si="14"/>
        <v>0.20592435863528166</v>
      </c>
      <c r="L141" s="271">
        <f t="shared" si="15"/>
        <v>-6.791284149983412E-2</v>
      </c>
      <c r="M141" s="270">
        <f t="shared" si="16"/>
        <v>-2456</v>
      </c>
      <c r="N141" s="269">
        <f t="shared" si="17"/>
        <v>0.31563951446079397</v>
      </c>
      <c r="O141" s="263">
        <f t="shared" si="18"/>
        <v>8087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33780</v>
      </c>
      <c r="D142" s="263">
        <v>51310</v>
      </c>
      <c r="E142" s="263">
        <v>65021</v>
      </c>
      <c r="F142" s="263">
        <v>80309</v>
      </c>
      <c r="G142" s="269">
        <f t="shared" si="12"/>
        <v>0.23512403684963323</v>
      </c>
      <c r="H142" s="276">
        <f t="shared" si="13"/>
        <v>15288</v>
      </c>
      <c r="I142" s="271">
        <f t="shared" si="14"/>
        <v>0.1311214443620832</v>
      </c>
      <c r="J142" s="263">
        <v>80773</v>
      </c>
      <c r="K142" s="271">
        <f t="shared" si="14"/>
        <v>0.80867495371594811</v>
      </c>
      <c r="L142" s="271">
        <f t="shared" si="15"/>
        <v>5.7776836967213807E-3</v>
      </c>
      <c r="M142" s="270">
        <f t="shared" si="16"/>
        <v>464</v>
      </c>
      <c r="N142" s="269">
        <f t="shared" si="17"/>
        <v>1.3911486086441682</v>
      </c>
      <c r="O142" s="263">
        <f t="shared" si="18"/>
        <v>46993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7339</v>
      </c>
      <c r="D143" s="263">
        <v>10731</v>
      </c>
      <c r="E143" s="263">
        <v>17520</v>
      </c>
      <c r="F143" s="263">
        <v>25698</v>
      </c>
      <c r="G143" s="269">
        <f t="shared" si="12"/>
        <v>0.46678082191780823</v>
      </c>
      <c r="H143" s="277">
        <f t="shared" si="13"/>
        <v>8178</v>
      </c>
      <c r="I143" s="275">
        <f t="shared" si="14"/>
        <v>4.1957425409565728E-2</v>
      </c>
      <c r="J143" s="263">
        <v>23944</v>
      </c>
      <c r="K143" s="275">
        <f t="shared" si="14"/>
        <v>0.43258397249404917</v>
      </c>
      <c r="L143" s="271">
        <f t="shared" si="15"/>
        <v>-6.8254338859055186E-2</v>
      </c>
      <c r="M143" s="270">
        <f t="shared" si="16"/>
        <v>-1754</v>
      </c>
      <c r="N143" s="269">
        <f t="shared" si="17"/>
        <v>2.2625698324022347</v>
      </c>
      <c r="O143" s="263">
        <f t="shared" si="18"/>
        <v>16605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6781</v>
      </c>
      <c r="D144" s="263">
        <v>11021</v>
      </c>
      <c r="E144" s="263">
        <v>9118</v>
      </c>
      <c r="F144" s="263">
        <v>11280</v>
      </c>
      <c r="G144" s="269">
        <f t="shared" si="12"/>
        <v>0.23711340206185572</v>
      </c>
      <c r="H144" s="276">
        <f t="shared" si="13"/>
        <v>2162</v>
      </c>
      <c r="I144" s="271">
        <f t="shared" si="14"/>
        <v>1.8416988038754044E-2</v>
      </c>
      <c r="J144" s="263">
        <v>10812</v>
      </c>
      <c r="K144" s="271">
        <f t="shared" si="14"/>
        <v>0.1143612800846337</v>
      </c>
      <c r="L144" s="271">
        <f t="shared" si="15"/>
        <v>-4.1489361702127692E-2</v>
      </c>
      <c r="M144" s="270">
        <f t="shared" si="16"/>
        <v>-468</v>
      </c>
      <c r="N144" s="269">
        <f t="shared" si="17"/>
        <v>0.59445509511871397</v>
      </c>
      <c r="O144" s="263">
        <f t="shared" si="18"/>
        <v>4031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15343</v>
      </c>
      <c r="D145" s="263">
        <v>4744</v>
      </c>
      <c r="E145" s="263">
        <v>9037</v>
      </c>
      <c r="F145" s="263">
        <v>15069</v>
      </c>
      <c r="G145" s="269">
        <f t="shared" si="12"/>
        <v>0.66747814540223516</v>
      </c>
      <c r="H145" s="277">
        <f t="shared" si="13"/>
        <v>6032</v>
      </c>
      <c r="I145" s="275">
        <f t="shared" si="14"/>
        <v>2.4603332691133396E-2</v>
      </c>
      <c r="J145" s="263">
        <v>23750</v>
      </c>
      <c r="K145" s="275">
        <f t="shared" si="14"/>
        <v>0.31906902935731291</v>
      </c>
      <c r="L145" s="271">
        <f t="shared" si="15"/>
        <v>0.57608334992368437</v>
      </c>
      <c r="M145" s="270">
        <f t="shared" si="16"/>
        <v>8681</v>
      </c>
      <c r="N145" s="269">
        <f t="shared" si="17"/>
        <v>0.54793717004497156</v>
      </c>
      <c r="O145" s="263">
        <f t="shared" si="18"/>
        <v>8407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7567</v>
      </c>
      <c r="D146" s="263">
        <f>D136-SUM(D137:D145)</f>
        <v>8026</v>
      </c>
      <c r="E146" s="263">
        <f>E136-SUM(E137:E145)</f>
        <v>16153</v>
      </c>
      <c r="F146" s="263">
        <f>F136-SUM(F137:F145)</f>
        <v>15497</v>
      </c>
      <c r="G146" s="269">
        <f t="shared" si="12"/>
        <v>-4.0611651086485456E-2</v>
      </c>
      <c r="H146" s="276">
        <f t="shared" si="13"/>
        <v>-656</v>
      </c>
      <c r="I146" s="271">
        <f t="shared" si="14"/>
        <v>2.5302133301114488E-2</v>
      </c>
      <c r="J146" s="263">
        <f>J136-SUM(J137:J145)</f>
        <v>18134</v>
      </c>
      <c r="K146" s="271">
        <f t="shared" si="14"/>
        <v>-3.4699814863792644E-2</v>
      </c>
      <c r="L146" s="271">
        <f t="shared" si="15"/>
        <v>0.17016196683229001</v>
      </c>
      <c r="M146" s="270">
        <f t="shared" si="16"/>
        <v>2637</v>
      </c>
      <c r="N146" s="269">
        <f>J146/C146-1</f>
        <v>1.3964583058015068</v>
      </c>
      <c r="O146" s="263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3" t="s">
        <v>183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3D348-2BEA-446D-8AB1-B42A435880C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119440</v>
      </c>
      <c r="D6" s="254">
        <v>281254</v>
      </c>
      <c r="E6" s="254">
        <v>304356</v>
      </c>
      <c r="F6" s="255">
        <f>E6/$E$6</f>
        <v>1</v>
      </c>
      <c r="G6" s="254">
        <v>303113</v>
      </c>
      <c r="H6" s="255">
        <f>G6/E6-1</f>
        <v>-4.0840331716804901E-3</v>
      </c>
      <c r="I6" s="254">
        <f>G6-E6</f>
        <v>-1243</v>
      </c>
      <c r="J6" s="255">
        <f>G6/$G$6</f>
        <v>1</v>
      </c>
      <c r="K6" s="254">
        <v>296727</v>
      </c>
      <c r="L6" s="255">
        <f>K6/G6-1</f>
        <v>-2.1068050529010618E-2</v>
      </c>
      <c r="M6" s="254">
        <f>K6-G6</f>
        <v>-6386</v>
      </c>
      <c r="N6" s="255">
        <f>K6/$K$6</f>
        <v>1</v>
      </c>
      <c r="O6" s="254">
        <v>288520</v>
      </c>
      <c r="P6" s="255">
        <f>O6/K6-1</f>
        <v>-2.765842002918506E-2</v>
      </c>
      <c r="Q6" s="254">
        <f>O6-K6</f>
        <v>-8207</v>
      </c>
      <c r="R6" s="255">
        <f>IFERROR(O6/C6-1,"-")</f>
        <v>1.4156061620897522</v>
      </c>
      <c r="S6" s="254">
        <f>O6-C6</f>
        <v>169080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27555</v>
      </c>
      <c r="D7" s="263">
        <v>98392</v>
      </c>
      <c r="E7" s="263">
        <v>66043</v>
      </c>
      <c r="F7" s="269">
        <f t="shared" ref="F7:F16" si="0">E7/$E$6</f>
        <v>0.21699260077015076</v>
      </c>
      <c r="G7" s="263">
        <v>56179</v>
      </c>
      <c r="H7" s="271">
        <f>G7/E7-1</f>
        <v>-0.14935723695168301</v>
      </c>
      <c r="I7" s="270">
        <f>G7-E7</f>
        <v>-9864</v>
      </c>
      <c r="J7" s="269">
        <f>G7/$G$6</f>
        <v>0.18534012068106615</v>
      </c>
      <c r="K7" s="263">
        <v>44950</v>
      </c>
      <c r="L7" s="271">
        <f>K7/G7-1</f>
        <v>-0.19987895832962499</v>
      </c>
      <c r="M7" s="270">
        <f>K7-G7</f>
        <v>-11229</v>
      </c>
      <c r="N7" s="269">
        <f>K7/$K$6</f>
        <v>0.15148604609624336</v>
      </c>
      <c r="O7" s="263">
        <v>48883</v>
      </c>
      <c r="P7" s="271">
        <f>O7/K7-1</f>
        <v>8.7497219132369297E-2</v>
      </c>
      <c r="Q7" s="270">
        <f>O7-K7</f>
        <v>3933</v>
      </c>
      <c r="R7" s="271">
        <f t="shared" ref="R7:R16" si="1">IFERROR(O7/C7-1,"-")</f>
        <v>0.77401560515332979</v>
      </c>
      <c r="S7" s="270">
        <f t="shared" ref="S7:S16" si="2">O7-C7</f>
        <v>21328</v>
      </c>
      <c r="T7" s="269">
        <f>O7/$O$6</f>
        <v>0.1694267295161514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12043</v>
      </c>
      <c r="D8" s="263">
        <v>33031</v>
      </c>
      <c r="E8" s="263">
        <v>37477</v>
      </c>
      <c r="F8" s="269">
        <f t="shared" si="0"/>
        <v>0.12313540722049179</v>
      </c>
      <c r="G8" s="263">
        <v>37381</v>
      </c>
      <c r="H8" s="271">
        <f t="shared" ref="H8:H16" si="3">G8/E8-1</f>
        <v>-2.5615710969394412E-3</v>
      </c>
      <c r="I8" s="270">
        <f t="shared" ref="I8:I16" si="4">G8-E8</f>
        <v>-96</v>
      </c>
      <c r="J8" s="269">
        <f t="shared" ref="J8:J16" si="5">G8/$G$6</f>
        <v>0.12332364497728569</v>
      </c>
      <c r="K8" s="263">
        <v>36773</v>
      </c>
      <c r="L8" s="271">
        <f t="shared" ref="L8:L16" si="6">K8/G8-1</f>
        <v>-1.626494743318796E-2</v>
      </c>
      <c r="M8" s="270">
        <f t="shared" ref="M8:M16" si="7">K8-G8</f>
        <v>-608</v>
      </c>
      <c r="N8" s="269">
        <f t="shared" ref="N8:N16" si="8">K8/$K$6</f>
        <v>0.12392872910116033</v>
      </c>
      <c r="O8" s="263">
        <v>35294</v>
      </c>
      <c r="P8" s="271">
        <f t="shared" ref="P8:P16" si="9">O8/K8-1</f>
        <v>-4.0219726429717495E-2</v>
      </c>
      <c r="Q8" s="270">
        <f t="shared" ref="Q8:Q16" si="10">O8-K8</f>
        <v>-1479</v>
      </c>
      <c r="R8" s="271">
        <f t="shared" si="1"/>
        <v>1.9306651166652826</v>
      </c>
      <c r="S8" s="270">
        <f t="shared" si="2"/>
        <v>23251</v>
      </c>
      <c r="T8" s="269">
        <f t="shared" ref="T8:T16" si="11">O8/$O$6</f>
        <v>0.12232774157770691</v>
      </c>
      <c r="V8" s="29"/>
      <c r="W8" s="81"/>
      <c r="AE8" s="1"/>
    </row>
    <row r="9" spans="1:31" s="4" customFormat="1" x14ac:dyDescent="0.25">
      <c r="B9" s="246" t="s">
        <v>48</v>
      </c>
      <c r="C9" s="263">
        <v>1428</v>
      </c>
      <c r="D9" s="263">
        <v>1671</v>
      </c>
      <c r="E9" s="263">
        <v>1903</v>
      </c>
      <c r="F9" s="264">
        <f t="shared" si="0"/>
        <v>6.2525463601834693E-3</v>
      </c>
      <c r="G9" s="263">
        <v>10896</v>
      </c>
      <c r="H9" s="275">
        <f t="shared" si="3"/>
        <v>4.7256962690488704</v>
      </c>
      <c r="I9" s="266">
        <f t="shared" si="4"/>
        <v>8993</v>
      </c>
      <c r="J9" s="264">
        <f t="shared" si="5"/>
        <v>3.5946990066410875E-2</v>
      </c>
      <c r="K9" s="263">
        <v>5262</v>
      </c>
      <c r="L9" s="271">
        <f t="shared" si="6"/>
        <v>-0.51707048458149774</v>
      </c>
      <c r="M9" s="270">
        <f t="shared" si="7"/>
        <v>-5634</v>
      </c>
      <c r="N9" s="269">
        <f t="shared" si="8"/>
        <v>1.7733472181500166E-2</v>
      </c>
      <c r="O9" s="263">
        <v>3313</v>
      </c>
      <c r="P9" s="271">
        <f t="shared" si="9"/>
        <v>-0.37039148612694794</v>
      </c>
      <c r="Q9" s="270">
        <f t="shared" si="10"/>
        <v>-1949</v>
      </c>
      <c r="R9" s="271">
        <f t="shared" si="1"/>
        <v>1.320028011204482</v>
      </c>
      <c r="S9" s="270">
        <f t="shared" si="2"/>
        <v>1885</v>
      </c>
      <c r="T9" s="269">
        <f t="shared" si="11"/>
        <v>1.1482739498128379E-2</v>
      </c>
      <c r="V9" s="29"/>
      <c r="W9" s="81"/>
      <c r="AE9" s="1"/>
    </row>
    <row r="10" spans="1:31" s="4" customFormat="1" x14ac:dyDescent="0.25">
      <c r="B10" s="246" t="s">
        <v>50</v>
      </c>
      <c r="C10" s="263">
        <v>12883</v>
      </c>
      <c r="D10" s="263">
        <v>37457</v>
      </c>
      <c r="E10" s="263">
        <v>68204</v>
      </c>
      <c r="F10" s="269">
        <f t="shared" si="0"/>
        <v>0.22409283864947627</v>
      </c>
      <c r="G10" s="263">
        <v>64895</v>
      </c>
      <c r="H10" s="271">
        <f t="shared" si="3"/>
        <v>-4.8516216057709172E-2</v>
      </c>
      <c r="I10" s="270">
        <f t="shared" si="4"/>
        <v>-3309</v>
      </c>
      <c r="J10" s="269">
        <f t="shared" si="5"/>
        <v>0.21409507345445428</v>
      </c>
      <c r="K10" s="263">
        <v>78411</v>
      </c>
      <c r="L10" s="271">
        <f t="shared" si="6"/>
        <v>0.20827490561676565</v>
      </c>
      <c r="M10" s="270">
        <f t="shared" si="7"/>
        <v>13516</v>
      </c>
      <c r="N10" s="269">
        <f t="shared" si="8"/>
        <v>0.26425300023253701</v>
      </c>
      <c r="O10" s="263">
        <v>70574</v>
      </c>
      <c r="P10" s="271">
        <f t="shared" si="9"/>
        <v>-9.9947711418040819E-2</v>
      </c>
      <c r="Q10" s="270">
        <f t="shared" si="10"/>
        <v>-7837</v>
      </c>
      <c r="R10" s="271">
        <f t="shared" si="1"/>
        <v>4.4780718776682447</v>
      </c>
      <c r="S10" s="270">
        <f t="shared" si="2"/>
        <v>57691</v>
      </c>
      <c r="T10" s="269">
        <f>O10/$O$6</f>
        <v>0.24460695965617635</v>
      </c>
      <c r="V10" s="29"/>
      <c r="W10" s="81"/>
      <c r="AE10" s="1"/>
    </row>
    <row r="11" spans="1:31" s="4" customFormat="1" x14ac:dyDescent="0.25">
      <c r="B11" s="246" t="s">
        <v>52</v>
      </c>
      <c r="C11" s="263">
        <v>1760</v>
      </c>
      <c r="D11" s="263">
        <v>18747</v>
      </c>
      <c r="E11" s="263">
        <v>11681</v>
      </c>
      <c r="F11" s="264">
        <f t="shared" si="0"/>
        <v>3.8379397810458807E-2</v>
      </c>
      <c r="G11" s="263">
        <v>15258</v>
      </c>
      <c r="H11" s="275">
        <f t="shared" si="3"/>
        <v>0.30622378221042723</v>
      </c>
      <c r="I11" s="266">
        <f t="shared" si="4"/>
        <v>3577</v>
      </c>
      <c r="J11" s="264">
        <f t="shared" si="5"/>
        <v>5.0337662851807741E-2</v>
      </c>
      <c r="K11" s="263">
        <v>11361</v>
      </c>
      <c r="L11" s="271">
        <f t="shared" si="6"/>
        <v>-0.25540699960676372</v>
      </c>
      <c r="M11" s="270">
        <f t="shared" si="7"/>
        <v>-3897</v>
      </c>
      <c r="N11" s="269">
        <f t="shared" si="8"/>
        <v>3.8287719014447621E-2</v>
      </c>
      <c r="O11" s="263">
        <v>14281</v>
      </c>
      <c r="P11" s="271">
        <f t="shared" si="9"/>
        <v>0.25701962855382443</v>
      </c>
      <c r="Q11" s="270">
        <f t="shared" si="10"/>
        <v>2920</v>
      </c>
      <c r="R11" s="271">
        <f t="shared" si="1"/>
        <v>7.1142045454545446</v>
      </c>
      <c r="S11" s="270">
        <f t="shared" si="2"/>
        <v>12521</v>
      </c>
      <c r="T11" s="269">
        <f t="shared" si="11"/>
        <v>4.9497435186468874E-2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14921</v>
      </c>
      <c r="D12" s="263">
        <v>29618</v>
      </c>
      <c r="E12" s="263">
        <v>44023</v>
      </c>
      <c r="F12" s="269">
        <f t="shared" si="0"/>
        <v>0.14464311529918911</v>
      </c>
      <c r="G12" s="263">
        <v>43982</v>
      </c>
      <c r="H12" s="271">
        <f t="shared" si="3"/>
        <v>-9.3133134952183561E-4</v>
      </c>
      <c r="I12" s="270">
        <f t="shared" si="4"/>
        <v>-41</v>
      </c>
      <c r="J12" s="269">
        <f t="shared" si="5"/>
        <v>0.14510100193657152</v>
      </c>
      <c r="K12" s="263">
        <v>49326</v>
      </c>
      <c r="L12" s="271">
        <f t="shared" si="6"/>
        <v>0.12150425173934787</v>
      </c>
      <c r="M12" s="270">
        <f t="shared" si="7"/>
        <v>5344</v>
      </c>
      <c r="N12" s="269">
        <f t="shared" si="8"/>
        <v>0.16623360867059619</v>
      </c>
      <c r="O12" s="263">
        <v>61961</v>
      </c>
      <c r="P12" s="271">
        <f t="shared" si="9"/>
        <v>0.25615294165348912</v>
      </c>
      <c r="Q12" s="270">
        <f t="shared" si="10"/>
        <v>12635</v>
      </c>
      <c r="R12" s="271">
        <f t="shared" si="1"/>
        <v>3.1526037128878759</v>
      </c>
      <c r="S12" s="270">
        <f t="shared" si="2"/>
        <v>47040</v>
      </c>
      <c r="T12" s="269">
        <f t="shared" si="11"/>
        <v>0.21475460973242755</v>
      </c>
      <c r="V12" s="29"/>
      <c r="W12" s="81"/>
      <c r="AE12" s="1"/>
    </row>
    <row r="13" spans="1:31" s="4" customFormat="1" x14ac:dyDescent="0.25">
      <c r="B13" s="246" t="s">
        <v>51</v>
      </c>
      <c r="C13" s="263">
        <v>5251</v>
      </c>
      <c r="D13" s="263">
        <v>5514</v>
      </c>
      <c r="E13" s="263">
        <v>10214</v>
      </c>
      <c r="F13" s="264">
        <f t="shared" si="0"/>
        <v>3.3559384405104552E-2</v>
      </c>
      <c r="G13" s="263">
        <v>8603</v>
      </c>
      <c r="H13" s="275">
        <f t="shared" si="3"/>
        <v>-0.15772469159976499</v>
      </c>
      <c r="I13" s="266">
        <f t="shared" si="4"/>
        <v>-1611</v>
      </c>
      <c r="J13" s="264">
        <f t="shared" si="5"/>
        <v>2.8382154510034212E-2</v>
      </c>
      <c r="K13" s="263">
        <v>6456</v>
      </c>
      <c r="L13" s="271">
        <f t="shared" si="6"/>
        <v>-0.24956410554457742</v>
      </c>
      <c r="M13" s="270">
        <f t="shared" si="7"/>
        <v>-2147</v>
      </c>
      <c r="N13" s="269">
        <f t="shared" si="8"/>
        <v>2.1757372938761892E-2</v>
      </c>
      <c r="O13" s="263">
        <v>7818</v>
      </c>
      <c r="P13" s="271">
        <f t="shared" si="9"/>
        <v>0.2109665427509293</v>
      </c>
      <c r="Q13" s="270">
        <f t="shared" si="10"/>
        <v>1362</v>
      </c>
      <c r="R13" s="271">
        <f t="shared" si="1"/>
        <v>0.48885926490192344</v>
      </c>
      <c r="S13" s="270">
        <f t="shared" si="2"/>
        <v>2567</v>
      </c>
      <c r="T13" s="269">
        <f t="shared" si="11"/>
        <v>2.7096908359905726E-2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7684</v>
      </c>
      <c r="D14" s="263">
        <v>24748</v>
      </c>
      <c r="E14" s="263">
        <v>14712</v>
      </c>
      <c r="F14" s="269">
        <f t="shared" si="0"/>
        <v>4.8338130347356387E-2</v>
      </c>
      <c r="G14" s="263">
        <v>15109</v>
      </c>
      <c r="H14" s="271">
        <f t="shared" si="3"/>
        <v>2.6984774333877137E-2</v>
      </c>
      <c r="I14" s="270">
        <f t="shared" si="4"/>
        <v>397</v>
      </c>
      <c r="J14" s="269">
        <f t="shared" si="5"/>
        <v>4.9846097000128667E-2</v>
      </c>
      <c r="K14" s="263">
        <v>13314</v>
      </c>
      <c r="L14" s="271">
        <f t="shared" si="6"/>
        <v>-0.11880336223442978</v>
      </c>
      <c r="M14" s="270">
        <f t="shared" si="7"/>
        <v>-1795</v>
      </c>
      <c r="N14" s="269">
        <f t="shared" si="8"/>
        <v>4.4869526534491298E-2</v>
      </c>
      <c r="O14" s="263">
        <v>12630</v>
      </c>
      <c r="P14" s="271">
        <f t="shared" si="9"/>
        <v>-5.1374493014871514E-2</v>
      </c>
      <c r="Q14" s="270">
        <f t="shared" si="10"/>
        <v>-684</v>
      </c>
      <c r="R14" s="271">
        <f t="shared" si="1"/>
        <v>0.64367516918271739</v>
      </c>
      <c r="S14" s="270">
        <f t="shared" si="2"/>
        <v>4946</v>
      </c>
      <c r="T14" s="269">
        <f t="shared" si="11"/>
        <v>4.3775128240676558E-2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4088</v>
      </c>
      <c r="D15" s="263">
        <v>13586</v>
      </c>
      <c r="E15" s="263">
        <v>22489</v>
      </c>
      <c r="F15" s="264">
        <f t="shared" si="0"/>
        <v>7.3890444085216E-2</v>
      </c>
      <c r="G15" s="263">
        <v>21168</v>
      </c>
      <c r="H15" s="275">
        <f t="shared" si="3"/>
        <v>-5.8739828360531821E-2</v>
      </c>
      <c r="I15" s="266">
        <f t="shared" si="4"/>
        <v>-1321</v>
      </c>
      <c r="J15" s="264">
        <f t="shared" si="5"/>
        <v>6.9835341935185882E-2</v>
      </c>
      <c r="K15" s="263">
        <v>25818</v>
      </c>
      <c r="L15" s="271">
        <f t="shared" si="6"/>
        <v>0.21967120181405897</v>
      </c>
      <c r="M15" s="270">
        <f t="shared" si="7"/>
        <v>4650</v>
      </c>
      <c r="N15" s="269">
        <f t="shared" si="8"/>
        <v>8.7009271148227152E-2</v>
      </c>
      <c r="O15" s="263">
        <v>11205</v>
      </c>
      <c r="P15" s="271">
        <f t="shared" si="9"/>
        <v>-0.56600046479200561</v>
      </c>
      <c r="Q15" s="270">
        <f t="shared" si="10"/>
        <v>-14613</v>
      </c>
      <c r="R15" s="271">
        <f t="shared" si="1"/>
        <v>1.7409491193737767</v>
      </c>
      <c r="S15" s="270">
        <f t="shared" si="2"/>
        <v>7117</v>
      </c>
      <c r="T15" s="269">
        <f t="shared" si="11"/>
        <v>3.8836129211146542E-2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31827</v>
      </c>
      <c r="D16" s="263">
        <f>D6-SUM(D7:D15)</f>
        <v>18490</v>
      </c>
      <c r="E16" s="263">
        <f>E6-SUM(E7:E15)</f>
        <v>27610</v>
      </c>
      <c r="F16" s="269">
        <f t="shared" si="0"/>
        <v>9.0716135052372873E-2</v>
      </c>
      <c r="G16" s="263">
        <f>G6-SUM(G7:G15)</f>
        <v>29642</v>
      </c>
      <c r="H16" s="271">
        <f t="shared" si="3"/>
        <v>7.3596522998913505E-2</v>
      </c>
      <c r="I16" s="270">
        <f t="shared" si="4"/>
        <v>2032</v>
      </c>
      <c r="J16" s="269">
        <f t="shared" si="5"/>
        <v>9.7791912587054997E-2</v>
      </c>
      <c r="K16" s="263">
        <f>K6-SUM(K7:K15)</f>
        <v>25056</v>
      </c>
      <c r="L16" s="271">
        <f t="shared" si="6"/>
        <v>-0.15471290736117671</v>
      </c>
      <c r="M16" s="270">
        <f t="shared" si="7"/>
        <v>-4586</v>
      </c>
      <c r="N16" s="269">
        <f t="shared" si="8"/>
        <v>8.4441254082034997E-2</v>
      </c>
      <c r="O16" s="263">
        <f>O6-SUM(O7:O15)</f>
        <v>22561</v>
      </c>
      <c r="P16" s="271">
        <f t="shared" si="9"/>
        <v>-9.9576947637292412E-2</v>
      </c>
      <c r="Q16" s="270">
        <f t="shared" si="10"/>
        <v>-2495</v>
      </c>
      <c r="R16" s="271">
        <f t="shared" si="1"/>
        <v>-0.29113645646777897</v>
      </c>
      <c r="S16" s="270">
        <f t="shared" si="2"/>
        <v>-9266</v>
      </c>
      <c r="T16" s="269">
        <f t="shared" si="11"/>
        <v>7.8195619021211707E-2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3" t="s">
        <v>183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1" t="s">
        <v>185</v>
      </c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80" t="s">
        <v>183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208389</v>
      </c>
      <c r="D136" s="239">
        <v>416048</v>
      </c>
      <c r="E136" s="239">
        <v>423208</v>
      </c>
      <c r="F136" s="239">
        <v>428791</v>
      </c>
      <c r="G136" s="240">
        <f>F136/E136-1</f>
        <v>1.3192094667397569E-2</v>
      </c>
      <c r="H136" s="239">
        <f>F136-E136</f>
        <v>5583</v>
      </c>
      <c r="I136" s="240">
        <f>F136/F$136</f>
        <v>1</v>
      </c>
      <c r="J136" s="239">
        <v>421973</v>
      </c>
      <c r="K136" s="240">
        <f>H136/H$136</f>
        <v>1</v>
      </c>
      <c r="L136" s="240">
        <f>J136/F136-1</f>
        <v>-1.5900520300099585E-2</v>
      </c>
      <c r="M136" s="239">
        <f>J136-F136</f>
        <v>-6818</v>
      </c>
      <c r="N136" s="240">
        <f>J136/C136-1</f>
        <v>1.0249293388806513</v>
      </c>
      <c r="O136" s="239">
        <f>J136-C136</f>
        <v>213584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68476</v>
      </c>
      <c r="D137" s="263">
        <v>126666</v>
      </c>
      <c r="E137" s="263">
        <v>86811</v>
      </c>
      <c r="F137" s="263">
        <v>75374</v>
      </c>
      <c r="G137" s="269">
        <f t="shared" ref="G137:G146" si="12">F137/E137-1</f>
        <v>-0.13174597689232936</v>
      </c>
      <c r="H137" s="276">
        <f t="shared" ref="H137:H146" si="13">F137-E137</f>
        <v>-11437</v>
      </c>
      <c r="I137" s="271">
        <f t="shared" ref="I137:K146" si="14">F137/F$136</f>
        <v>0.17578260737748694</v>
      </c>
      <c r="J137" s="263">
        <v>60650</v>
      </c>
      <c r="K137" s="271">
        <f t="shared" si="14"/>
        <v>-2.0485402113559017</v>
      </c>
      <c r="L137" s="271">
        <f t="shared" ref="L137:L146" si="15">J137/F137-1</f>
        <v>-0.19534587523549229</v>
      </c>
      <c r="M137" s="270">
        <f t="shared" ref="M137:M146" si="16">J137-F137</f>
        <v>-14724</v>
      </c>
      <c r="N137" s="269">
        <f t="shared" ref="N137:N146" si="17">J137/C137-1</f>
        <v>-0.11428821776972953</v>
      </c>
      <c r="O137" s="263">
        <f t="shared" ref="O137:O146" si="18">J137-C137</f>
        <v>-7826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24912</v>
      </c>
      <c r="D138" s="263">
        <v>43482</v>
      </c>
      <c r="E138" s="263">
        <v>48094</v>
      </c>
      <c r="F138" s="263">
        <v>51902</v>
      </c>
      <c r="G138" s="269">
        <f t="shared" si="12"/>
        <v>7.9178275876408799E-2</v>
      </c>
      <c r="H138" s="276">
        <f t="shared" si="13"/>
        <v>3808</v>
      </c>
      <c r="I138" s="271">
        <f t="shared" si="14"/>
        <v>0.12104265248104555</v>
      </c>
      <c r="J138" s="263">
        <v>50245</v>
      </c>
      <c r="K138" s="271">
        <f t="shared" si="14"/>
        <v>0.68207057137739568</v>
      </c>
      <c r="L138" s="271">
        <f t="shared" si="15"/>
        <v>-3.1925552001849655E-2</v>
      </c>
      <c r="M138" s="270">
        <f t="shared" si="16"/>
        <v>-1657</v>
      </c>
      <c r="N138" s="269">
        <f t="shared" si="17"/>
        <v>1.0168994861913938</v>
      </c>
      <c r="O138" s="263">
        <f t="shared" si="18"/>
        <v>25333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1658</v>
      </c>
      <c r="D139" s="263">
        <v>2415</v>
      </c>
      <c r="E139" s="263">
        <v>3515</v>
      </c>
      <c r="F139" s="263">
        <v>14811</v>
      </c>
      <c r="G139" s="269">
        <f t="shared" si="12"/>
        <v>3.2136557610241825</v>
      </c>
      <c r="H139" s="277">
        <f t="shared" si="13"/>
        <v>11296</v>
      </c>
      <c r="I139" s="275">
        <f t="shared" si="14"/>
        <v>3.4541303338922691E-2</v>
      </c>
      <c r="J139" s="263">
        <v>7251</v>
      </c>
      <c r="K139" s="275">
        <f t="shared" si="14"/>
        <v>2.0232849722371484</v>
      </c>
      <c r="L139" s="271">
        <f t="shared" si="15"/>
        <v>-0.51043143609479436</v>
      </c>
      <c r="M139" s="270">
        <f t="shared" si="16"/>
        <v>-7560</v>
      </c>
      <c r="N139" s="269">
        <f t="shared" si="17"/>
        <v>3.3733413751507841</v>
      </c>
      <c r="O139" s="263">
        <f t="shared" si="18"/>
        <v>5593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28320</v>
      </c>
      <c r="D140" s="263">
        <v>66989</v>
      </c>
      <c r="E140" s="263">
        <v>97391</v>
      </c>
      <c r="F140" s="263">
        <v>92103</v>
      </c>
      <c r="G140" s="269">
        <f t="shared" si="12"/>
        <v>-5.4296598248298134E-2</v>
      </c>
      <c r="H140" s="276">
        <f t="shared" si="13"/>
        <v>-5288</v>
      </c>
      <c r="I140" s="271">
        <f t="shared" si="14"/>
        <v>0.21479695236140683</v>
      </c>
      <c r="J140" s="263">
        <v>106284</v>
      </c>
      <c r="K140" s="271">
        <f t="shared" si="14"/>
        <v>-0.94716102453877848</v>
      </c>
      <c r="L140" s="271">
        <f t="shared" si="15"/>
        <v>0.15396892609361257</v>
      </c>
      <c r="M140" s="270">
        <f t="shared" si="16"/>
        <v>14181</v>
      </c>
      <c r="N140" s="269">
        <f t="shared" si="17"/>
        <v>2.7529661016949154</v>
      </c>
      <c r="O140" s="263">
        <f t="shared" si="18"/>
        <v>77964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4963</v>
      </c>
      <c r="D141" s="263">
        <v>24120</v>
      </c>
      <c r="E141" s="263">
        <v>16359</v>
      </c>
      <c r="F141" s="263">
        <v>19520</v>
      </c>
      <c r="G141" s="269">
        <f t="shared" si="12"/>
        <v>0.19322696986368371</v>
      </c>
      <c r="H141" s="277">
        <f t="shared" si="13"/>
        <v>3161</v>
      </c>
      <c r="I141" s="275">
        <f t="shared" si="14"/>
        <v>4.5523343540326174E-2</v>
      </c>
      <c r="J141" s="263">
        <v>16099</v>
      </c>
      <c r="K141" s="275">
        <f t="shared" si="14"/>
        <v>0.56618305570481819</v>
      </c>
      <c r="L141" s="271">
        <f t="shared" si="15"/>
        <v>-0.17525614754098362</v>
      </c>
      <c r="M141" s="270">
        <f t="shared" si="16"/>
        <v>-3421</v>
      </c>
      <c r="N141" s="269">
        <f t="shared" si="17"/>
        <v>2.243804150715293</v>
      </c>
      <c r="O141" s="263">
        <f t="shared" si="18"/>
        <v>11136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27791</v>
      </c>
      <c r="D142" s="263">
        <v>53247</v>
      </c>
      <c r="E142" s="263">
        <v>69865</v>
      </c>
      <c r="F142" s="263">
        <v>66121</v>
      </c>
      <c r="G142" s="269">
        <f t="shared" si="12"/>
        <v>-5.3589064624633198E-2</v>
      </c>
      <c r="H142" s="276">
        <f t="shared" si="13"/>
        <v>-3744</v>
      </c>
      <c r="I142" s="271">
        <f t="shared" si="14"/>
        <v>0.1542033298273518</v>
      </c>
      <c r="J142" s="263">
        <v>75793</v>
      </c>
      <c r="K142" s="271">
        <f t="shared" si="14"/>
        <v>-0.67060720042987643</v>
      </c>
      <c r="L142" s="271">
        <f t="shared" si="15"/>
        <v>0.14627727953297742</v>
      </c>
      <c r="M142" s="270">
        <f t="shared" si="16"/>
        <v>9672</v>
      </c>
      <c r="N142" s="269">
        <f t="shared" si="17"/>
        <v>1.7272498290813574</v>
      </c>
      <c r="O142" s="263">
        <f t="shared" si="18"/>
        <v>48002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8684</v>
      </c>
      <c r="D143" s="263">
        <v>11001</v>
      </c>
      <c r="E143" s="263">
        <v>16289</v>
      </c>
      <c r="F143" s="263">
        <v>12024</v>
      </c>
      <c r="G143" s="269">
        <f t="shared" si="12"/>
        <v>-0.261833138928111</v>
      </c>
      <c r="H143" s="277">
        <f t="shared" si="13"/>
        <v>-4265</v>
      </c>
      <c r="I143" s="275">
        <f t="shared" si="14"/>
        <v>2.8041633336520589E-2</v>
      </c>
      <c r="J143" s="263">
        <v>11877</v>
      </c>
      <c r="K143" s="275">
        <f t="shared" si="14"/>
        <v>-0.76392620454952531</v>
      </c>
      <c r="L143" s="271">
        <f t="shared" si="15"/>
        <v>-1.2225548902195627E-2</v>
      </c>
      <c r="M143" s="270">
        <f t="shared" si="16"/>
        <v>-147</v>
      </c>
      <c r="N143" s="269">
        <f t="shared" si="17"/>
        <v>0.36768770152003682</v>
      </c>
      <c r="O143" s="263">
        <f t="shared" si="18"/>
        <v>3193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20058</v>
      </c>
      <c r="D144" s="263">
        <v>34195</v>
      </c>
      <c r="E144" s="263">
        <v>19943</v>
      </c>
      <c r="F144" s="263">
        <v>20738</v>
      </c>
      <c r="G144" s="269">
        <f t="shared" si="12"/>
        <v>3.9863611292182632E-2</v>
      </c>
      <c r="H144" s="276">
        <f t="shared" si="13"/>
        <v>795</v>
      </c>
      <c r="I144" s="271">
        <f t="shared" si="14"/>
        <v>4.8363888234594477E-2</v>
      </c>
      <c r="J144" s="263">
        <v>18376</v>
      </c>
      <c r="K144" s="271">
        <f t="shared" si="14"/>
        <v>0.14239656098871575</v>
      </c>
      <c r="L144" s="271">
        <f t="shared" si="15"/>
        <v>-0.1138971935577201</v>
      </c>
      <c r="M144" s="270">
        <f t="shared" si="16"/>
        <v>-2362</v>
      </c>
      <c r="N144" s="269">
        <f t="shared" si="17"/>
        <v>-8.3856815235816118E-2</v>
      </c>
      <c r="O144" s="263">
        <f t="shared" si="18"/>
        <v>-1682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8930</v>
      </c>
      <c r="D145" s="263">
        <v>21567</v>
      </c>
      <c r="E145" s="263">
        <v>23338</v>
      </c>
      <c r="F145" s="263">
        <v>31999</v>
      </c>
      <c r="G145" s="269">
        <f t="shared" si="12"/>
        <v>0.37111149198731685</v>
      </c>
      <c r="H145" s="277">
        <f t="shared" si="13"/>
        <v>8661</v>
      </c>
      <c r="I145" s="275">
        <f t="shared" si="14"/>
        <v>7.4626099894820552E-2</v>
      </c>
      <c r="J145" s="263">
        <v>37562</v>
      </c>
      <c r="K145" s="275">
        <f t="shared" si="14"/>
        <v>1.5513164965072541</v>
      </c>
      <c r="L145" s="271">
        <f t="shared" si="15"/>
        <v>0.17384918278696215</v>
      </c>
      <c r="M145" s="270">
        <f t="shared" si="16"/>
        <v>5563</v>
      </c>
      <c r="N145" s="269">
        <f t="shared" si="17"/>
        <v>3.2062709966405372</v>
      </c>
      <c r="O145" s="263">
        <f t="shared" si="18"/>
        <v>28632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14597</v>
      </c>
      <c r="D146" s="263">
        <f>D136-SUM(D137:D145)</f>
        <v>32366</v>
      </c>
      <c r="E146" s="263">
        <f>E136-SUM(E137:E145)</f>
        <v>41603</v>
      </c>
      <c r="F146" s="263">
        <f>F136-SUM(F137:F145)</f>
        <v>44199</v>
      </c>
      <c r="G146" s="269">
        <f t="shared" si="12"/>
        <v>6.2399346200995076E-2</v>
      </c>
      <c r="H146" s="276">
        <f t="shared" si="13"/>
        <v>2596</v>
      </c>
      <c r="I146" s="271">
        <f t="shared" si="14"/>
        <v>0.10307818960752441</v>
      </c>
      <c r="J146" s="263">
        <f>J136-SUM(J137:J145)</f>
        <v>37836</v>
      </c>
      <c r="K146" s="271">
        <f t="shared" si="14"/>
        <v>0.46498298405874977</v>
      </c>
      <c r="L146" s="271">
        <f t="shared" si="15"/>
        <v>-0.14396253308898388</v>
      </c>
      <c r="M146" s="270">
        <f t="shared" si="16"/>
        <v>-6363</v>
      </c>
      <c r="N146" s="269">
        <f t="shared" si="17"/>
        <v>1.592039460163047</v>
      </c>
      <c r="O146" s="263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3" t="s">
        <v>183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B5C7-6963-44ED-B59E-B828A1E4CA4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309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206</v>
      </c>
      <c r="D6" s="304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156566</v>
      </c>
      <c r="D8" s="121">
        <f t="shared" ref="D8:D21" si="0">C8/C9-1</f>
        <v>6.9220788089872309E-2</v>
      </c>
    </row>
    <row r="9" spans="1:5" x14ac:dyDescent="0.25">
      <c r="A9" s="1"/>
      <c r="B9" s="119">
        <v>2023</v>
      </c>
      <c r="C9" s="120">
        <v>146430</v>
      </c>
      <c r="D9" s="121">
        <f t="shared" si="0"/>
        <v>8.5583381522174262E-2</v>
      </c>
    </row>
    <row r="10" spans="1:5" x14ac:dyDescent="0.25">
      <c r="A10" s="1"/>
      <c r="B10" s="119">
        <v>2022</v>
      </c>
      <c r="C10" s="120">
        <v>134886</v>
      </c>
      <c r="D10" s="121">
        <f t="shared" si="0"/>
        <v>0.29007144428397913</v>
      </c>
    </row>
    <row r="11" spans="1:5" x14ac:dyDescent="0.25">
      <c r="A11" s="1"/>
      <c r="B11" s="119">
        <v>2021</v>
      </c>
      <c r="C11" s="120">
        <v>104557</v>
      </c>
      <c r="D11" s="121">
        <f t="shared" si="0"/>
        <v>0.69815335141543899</v>
      </c>
    </row>
    <row r="12" spans="1:5" x14ac:dyDescent="0.25">
      <c r="A12" s="1" t="s">
        <v>74</v>
      </c>
      <c r="B12" s="119">
        <v>2020</v>
      </c>
      <c r="C12" s="120">
        <v>61571</v>
      </c>
      <c r="D12" s="121">
        <f t="shared" si="0"/>
        <v>-0.48751477418388245</v>
      </c>
    </row>
    <row r="13" spans="1:5" x14ac:dyDescent="0.25">
      <c r="A13" s="1" t="s">
        <v>76</v>
      </c>
      <c r="B13" s="119">
        <v>2019</v>
      </c>
      <c r="C13" s="120">
        <v>120142</v>
      </c>
      <c r="D13" s="121">
        <f t="shared" si="0"/>
        <v>-0.11034263160622915</v>
      </c>
    </row>
    <row r="14" spans="1:5" x14ac:dyDescent="0.25">
      <c r="A14" s="1" t="s">
        <v>78</v>
      </c>
      <c r="B14" s="119">
        <v>2018</v>
      </c>
      <c r="C14" s="120">
        <v>135043</v>
      </c>
      <c r="D14" s="121">
        <f t="shared" si="0"/>
        <v>-0.15583879779712828</v>
      </c>
    </row>
    <row r="15" spans="1:5" x14ac:dyDescent="0.25">
      <c r="A15" s="1" t="s">
        <v>80</v>
      </c>
      <c r="B15" s="119">
        <v>2017</v>
      </c>
      <c r="C15" s="120">
        <v>159973</v>
      </c>
      <c r="D15" s="121">
        <f t="shared" si="0"/>
        <v>-2.5837920787255775E-2</v>
      </c>
    </row>
    <row r="16" spans="1:5" x14ac:dyDescent="0.25">
      <c r="A16" s="1" t="s">
        <v>82</v>
      </c>
      <c r="B16" s="119">
        <v>2016</v>
      </c>
      <c r="C16" s="120">
        <v>164216</v>
      </c>
      <c r="D16" s="121">
        <f>C16/C17-1</f>
        <v>6.7557728312876986E-2</v>
      </c>
    </row>
    <row r="17" spans="1:4" x14ac:dyDescent="0.25">
      <c r="A17" s="1" t="s">
        <v>84</v>
      </c>
      <c r="B17" s="119">
        <v>2015</v>
      </c>
      <c r="C17" s="120">
        <v>153824</v>
      </c>
      <c r="D17" s="121">
        <f t="shared" si="0"/>
        <v>0.17402288147882428</v>
      </c>
    </row>
    <row r="18" spans="1:4" x14ac:dyDescent="0.25">
      <c r="A18" s="1" t="s">
        <v>86</v>
      </c>
      <c r="B18" s="119">
        <v>2014</v>
      </c>
      <c r="C18" s="120">
        <v>131023</v>
      </c>
      <c r="D18" s="121">
        <f t="shared" si="0"/>
        <v>0.10748307369809051</v>
      </c>
    </row>
    <row r="19" spans="1:4" x14ac:dyDescent="0.25">
      <c r="A19" s="1" t="s">
        <v>88</v>
      </c>
      <c r="B19" s="119">
        <v>2013</v>
      </c>
      <c r="C19" s="120">
        <v>118307</v>
      </c>
      <c r="D19" s="121">
        <f t="shared" si="0"/>
        <v>-3.5794899437388006E-3</v>
      </c>
    </row>
    <row r="20" spans="1:4" x14ac:dyDescent="0.25">
      <c r="A20" s="1" t="s">
        <v>90</v>
      </c>
      <c r="B20" s="119">
        <v>2012</v>
      </c>
      <c r="C20" s="120">
        <v>118732</v>
      </c>
      <c r="D20" s="121">
        <f>C20/C21-1</f>
        <v>-7.0066887012641188E-2</v>
      </c>
    </row>
    <row r="21" spans="1:4" x14ac:dyDescent="0.25">
      <c r="A21" s="1" t="s">
        <v>92</v>
      </c>
      <c r="B21" s="119">
        <v>2011</v>
      </c>
      <c r="C21" s="120">
        <v>127678</v>
      </c>
      <c r="D21" s="121">
        <f t="shared" si="0"/>
        <v>-5.2025095593421722E-2</v>
      </c>
    </row>
    <row r="22" spans="1:4" x14ac:dyDescent="0.25">
      <c r="A22" s="1" t="s">
        <v>94</v>
      </c>
      <c r="B22" s="119">
        <v>2010</v>
      </c>
      <c r="C22" s="120">
        <v>134685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A4C4-0972-4240-9CDB-DB7B7B4269B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310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207</v>
      </c>
      <c r="D6" s="304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80773</v>
      </c>
      <c r="D8" s="121">
        <f t="shared" ref="D8:D21" si="0">C8/C9-1</f>
        <v>5.7776836967213807E-3</v>
      </c>
    </row>
    <row r="9" spans="1:5" x14ac:dyDescent="0.25">
      <c r="A9" s="1"/>
      <c r="B9" s="119">
        <v>2023</v>
      </c>
      <c r="C9" s="120">
        <v>80309</v>
      </c>
      <c r="D9" s="121">
        <f t="shared" si="0"/>
        <v>0.23512403684963323</v>
      </c>
    </row>
    <row r="10" spans="1:5" x14ac:dyDescent="0.25">
      <c r="A10" s="1"/>
      <c r="B10" s="119">
        <v>2022</v>
      </c>
      <c r="C10" s="120">
        <v>65021</v>
      </c>
      <c r="D10" s="121">
        <f t="shared" si="0"/>
        <v>0.26721886571818354</v>
      </c>
    </row>
    <row r="11" spans="1:5" x14ac:dyDescent="0.25">
      <c r="A11" s="1"/>
      <c r="B11" s="119">
        <v>2021</v>
      </c>
      <c r="C11" s="120">
        <v>51310</v>
      </c>
      <c r="D11" s="121">
        <f t="shared" si="0"/>
        <v>0.51894612196566015</v>
      </c>
    </row>
    <row r="12" spans="1:5" x14ac:dyDescent="0.25">
      <c r="A12" s="1" t="s">
        <v>74</v>
      </c>
      <c r="B12" s="119">
        <v>2020</v>
      </c>
      <c r="C12" s="120">
        <v>33780</v>
      </c>
      <c r="D12" s="121">
        <f t="shared" si="0"/>
        <v>-0.42809738258896823</v>
      </c>
    </row>
    <row r="13" spans="1:5" x14ac:dyDescent="0.25">
      <c r="A13" s="1" t="s">
        <v>76</v>
      </c>
      <c r="B13" s="119">
        <v>2019</v>
      </c>
      <c r="C13" s="120">
        <v>59066</v>
      </c>
      <c r="D13" s="121">
        <f t="shared" si="0"/>
        <v>-1.2307280692953393E-2</v>
      </c>
    </row>
    <row r="14" spans="1:5" x14ac:dyDescent="0.25">
      <c r="A14" s="1" t="s">
        <v>78</v>
      </c>
      <c r="B14" s="119">
        <v>2018</v>
      </c>
      <c r="C14" s="120">
        <v>59802</v>
      </c>
      <c r="D14" s="121">
        <f t="shared" si="0"/>
        <v>-9.2919548598471069E-2</v>
      </c>
    </row>
    <row r="15" spans="1:5" x14ac:dyDescent="0.25">
      <c r="A15" s="1" t="s">
        <v>80</v>
      </c>
      <c r="B15" s="119">
        <v>2017</v>
      </c>
      <c r="C15" s="120">
        <v>65928</v>
      </c>
      <c r="D15" s="121">
        <f>C15/C16-1</f>
        <v>-6.8168647792964054E-2</v>
      </c>
    </row>
    <row r="16" spans="1:5" x14ac:dyDescent="0.25">
      <c r="A16" s="1" t="s">
        <v>82</v>
      </c>
      <c r="B16" s="119">
        <v>2016</v>
      </c>
      <c r="C16" s="120">
        <v>70751</v>
      </c>
      <c r="D16" s="121">
        <f>C16/C17-1</f>
        <v>0.2092741039533732</v>
      </c>
    </row>
    <row r="17" spans="1:4" x14ac:dyDescent="0.25">
      <c r="A17" s="1" t="s">
        <v>84</v>
      </c>
      <c r="B17" s="119">
        <v>2015</v>
      </c>
      <c r="C17" s="120">
        <v>58507</v>
      </c>
      <c r="D17" s="121">
        <f t="shared" si="0"/>
        <v>0.30616390953943706</v>
      </c>
    </row>
    <row r="18" spans="1:4" x14ac:dyDescent="0.25">
      <c r="A18" s="1" t="s">
        <v>86</v>
      </c>
      <c r="B18" s="119">
        <v>2014</v>
      </c>
      <c r="C18" s="120">
        <v>44793</v>
      </c>
      <c r="D18" s="121">
        <f t="shared" si="0"/>
        <v>-0.16617647058823526</v>
      </c>
    </row>
    <row r="19" spans="1:4" x14ac:dyDescent="0.25">
      <c r="A19" s="1" t="s">
        <v>88</v>
      </c>
      <c r="B19" s="119">
        <v>2013</v>
      </c>
      <c r="C19" s="120">
        <v>53720</v>
      </c>
      <c r="D19" s="121">
        <f t="shared" si="0"/>
        <v>-0.10682517249979218</v>
      </c>
    </row>
    <row r="20" spans="1:4" x14ac:dyDescent="0.25">
      <c r="A20" s="1" t="s">
        <v>90</v>
      </c>
      <c r="B20" s="119">
        <v>2012</v>
      </c>
      <c r="C20" s="120">
        <v>60145</v>
      </c>
      <c r="D20" s="121">
        <f>C20/C21-1</f>
        <v>-8.7010641043156145E-2</v>
      </c>
    </row>
    <row r="21" spans="1:4" x14ac:dyDescent="0.25">
      <c r="A21" s="1" t="s">
        <v>92</v>
      </c>
      <c r="B21" s="119">
        <v>2011</v>
      </c>
      <c r="C21" s="120">
        <v>65877</v>
      </c>
      <c r="D21" s="121">
        <f t="shared" si="0"/>
        <v>-0.1162550474222932</v>
      </c>
    </row>
    <row r="22" spans="1:4" x14ac:dyDescent="0.25">
      <c r="A22" s="1" t="s">
        <v>94</v>
      </c>
      <c r="B22" s="119">
        <v>2010</v>
      </c>
      <c r="C22" s="120">
        <v>74543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EFE36-854C-4D26-855A-86D97A45CC7B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311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208</v>
      </c>
      <c r="D6" s="304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75793</v>
      </c>
      <c r="D8" s="121">
        <f t="shared" ref="D8:D21" si="0">C8/C9-1</f>
        <v>0.14627727953297742</v>
      </c>
    </row>
    <row r="9" spans="1:5" x14ac:dyDescent="0.25">
      <c r="A9" s="1"/>
      <c r="B9" s="119">
        <v>2023</v>
      </c>
      <c r="C9" s="120">
        <v>66121</v>
      </c>
      <c r="D9" s="121">
        <f t="shared" si="0"/>
        <v>-5.3589064624633198E-2</v>
      </c>
    </row>
    <row r="10" spans="1:5" x14ac:dyDescent="0.25">
      <c r="A10" s="1"/>
      <c r="B10" s="119">
        <v>2022</v>
      </c>
      <c r="C10" s="120">
        <v>69865</v>
      </c>
      <c r="D10" s="121">
        <f t="shared" si="0"/>
        <v>0.31209270005821921</v>
      </c>
    </row>
    <row r="11" spans="1:5" x14ac:dyDescent="0.25">
      <c r="A11" s="1"/>
      <c r="B11" s="119">
        <v>2021</v>
      </c>
      <c r="C11" s="120">
        <v>53247</v>
      </c>
      <c r="D11" s="121">
        <f t="shared" si="0"/>
        <v>0.91597999352308301</v>
      </c>
    </row>
    <row r="12" spans="1:5" x14ac:dyDescent="0.25">
      <c r="A12" s="1" t="s">
        <v>74</v>
      </c>
      <c r="B12" s="119">
        <v>2020</v>
      </c>
      <c r="C12" s="120">
        <v>27791</v>
      </c>
      <c r="D12" s="121">
        <f t="shared" si="0"/>
        <v>-0.5449767502783418</v>
      </c>
    </row>
    <row r="13" spans="1:5" x14ac:dyDescent="0.25">
      <c r="A13" s="1" t="s">
        <v>76</v>
      </c>
      <c r="B13" s="119">
        <v>2019</v>
      </c>
      <c r="C13" s="120">
        <v>61076</v>
      </c>
      <c r="D13" s="121">
        <f t="shared" si="0"/>
        <v>-0.18826171900958255</v>
      </c>
    </row>
    <row r="14" spans="1:5" x14ac:dyDescent="0.25">
      <c r="A14" s="1" t="s">
        <v>78</v>
      </c>
      <c r="B14" s="119">
        <v>2018</v>
      </c>
      <c r="C14" s="120">
        <v>75241</v>
      </c>
      <c r="D14" s="121">
        <f t="shared" si="0"/>
        <v>-0.19994683396246482</v>
      </c>
    </row>
    <row r="15" spans="1:5" x14ac:dyDescent="0.25">
      <c r="A15" s="1" t="s">
        <v>80</v>
      </c>
      <c r="B15" s="119">
        <v>2017</v>
      </c>
      <c r="C15" s="120">
        <v>94045</v>
      </c>
      <c r="D15" s="121">
        <f>C15/C16-1</f>
        <v>6.2055314823730168E-3</v>
      </c>
    </row>
    <row r="16" spans="1:5" x14ac:dyDescent="0.25">
      <c r="A16" s="1" t="s">
        <v>82</v>
      </c>
      <c r="B16" s="119">
        <v>2016</v>
      </c>
      <c r="C16" s="120">
        <v>93465</v>
      </c>
      <c r="D16" s="121">
        <f>C16/C17-1</f>
        <v>-1.942990232592301E-2</v>
      </c>
    </row>
    <row r="17" spans="1:4" x14ac:dyDescent="0.25">
      <c r="A17" s="1" t="s">
        <v>84</v>
      </c>
      <c r="B17" s="119">
        <v>2015</v>
      </c>
      <c r="C17" s="120">
        <v>95317</v>
      </c>
      <c r="D17" s="121">
        <f t="shared" si="0"/>
        <v>0.10538095790328184</v>
      </c>
    </row>
    <row r="18" spans="1:4" x14ac:dyDescent="0.25">
      <c r="A18" s="1" t="s">
        <v>86</v>
      </c>
      <c r="B18" s="119">
        <v>2014</v>
      </c>
      <c r="C18" s="120">
        <v>86230</v>
      </c>
      <c r="D18" s="121">
        <f t="shared" si="0"/>
        <v>0.33509839441373646</v>
      </c>
    </row>
    <row r="19" spans="1:4" x14ac:dyDescent="0.25">
      <c r="A19" s="1" t="s">
        <v>88</v>
      </c>
      <c r="B19" s="119">
        <v>2013</v>
      </c>
      <c r="C19" s="120">
        <v>64587</v>
      </c>
      <c r="D19" s="121">
        <f t="shared" si="0"/>
        <v>0.10241179783911103</v>
      </c>
    </row>
    <row r="20" spans="1:4" x14ac:dyDescent="0.25">
      <c r="A20" s="1" t="s">
        <v>90</v>
      </c>
      <c r="B20" s="119">
        <v>2012</v>
      </c>
      <c r="C20" s="120">
        <v>58587</v>
      </c>
      <c r="D20" s="121">
        <f>C20/C21-1</f>
        <v>-5.2005630976845074E-2</v>
      </c>
    </row>
    <row r="21" spans="1:4" x14ac:dyDescent="0.25">
      <c r="A21" s="1" t="s">
        <v>92</v>
      </c>
      <c r="B21" s="119">
        <v>2011</v>
      </c>
      <c r="C21" s="120">
        <v>61801</v>
      </c>
      <c r="D21" s="121">
        <f t="shared" si="0"/>
        <v>2.7584716171726864E-2</v>
      </c>
    </row>
    <row r="22" spans="1:4" x14ac:dyDescent="0.25">
      <c r="A22" s="1" t="s">
        <v>94</v>
      </c>
      <c r="B22" s="119">
        <v>2010</v>
      </c>
      <c r="C22" s="120">
        <v>60142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6814D-02FF-47CE-BA0C-3B348D87A352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1" t="s">
        <v>60</v>
      </c>
      <c r="D5" s="301"/>
      <c r="E5" s="301"/>
      <c r="F5" s="301"/>
      <c r="G5" s="301"/>
      <c r="H5" s="301"/>
      <c r="I5" s="88"/>
      <c r="J5" s="88"/>
      <c r="K5" s="88"/>
      <c r="L5" s="88"/>
      <c r="M5" s="89"/>
      <c r="N5" s="302" t="s">
        <v>61</v>
      </c>
      <c r="O5" s="302"/>
      <c r="P5" s="302"/>
      <c r="Q5" s="302"/>
      <c r="R5" s="302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224</v>
      </c>
      <c r="O6" s="92" t="s">
        <v>225</v>
      </c>
      <c r="P6" s="92" t="s">
        <v>226</v>
      </c>
      <c r="Q6" s="92" t="s">
        <v>227</v>
      </c>
      <c r="R6" s="92" t="s">
        <v>228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99473</v>
      </c>
      <c r="O7" s="94">
        <v>124678</v>
      </c>
      <c r="P7" s="94">
        <v>124185</v>
      </c>
      <c r="Q7" s="94">
        <v>127485</v>
      </c>
      <c r="R7" s="94">
        <v>125343</v>
      </c>
      <c r="S7" s="95">
        <f t="shared" ref="S7:S52" si="4">IFERROR(R7/Q7-1,"-")</f>
        <v>-1.6801976703141541E-2</v>
      </c>
      <c r="T7" s="95">
        <f t="shared" ref="T7:T52" si="5">IFERROR(R7/N7-1,"-")</f>
        <v>0.26007057191398664</v>
      </c>
      <c r="U7" s="94">
        <f t="shared" ref="U7:U52" si="6">IFERROR(R7-Q7,"-")</f>
        <v>-2142</v>
      </c>
      <c r="V7" s="94">
        <f t="shared" ref="V7:V52" si="7">IFERROR(R7-N7,"-")</f>
        <v>25870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71722</v>
      </c>
      <c r="O8" s="97">
        <v>89730</v>
      </c>
      <c r="P8" s="97">
        <v>88181</v>
      </c>
      <c r="Q8" s="97">
        <v>91848</v>
      </c>
      <c r="R8" s="97">
        <v>89325</v>
      </c>
      <c r="S8" s="98">
        <f t="shared" si="4"/>
        <v>-2.7469297099555812E-2</v>
      </c>
      <c r="T8" s="98">
        <f t="shared" si="5"/>
        <v>0.24543375812163637</v>
      </c>
      <c r="U8" s="97">
        <f t="shared" si="6"/>
        <v>-2523</v>
      </c>
      <c r="V8" s="97">
        <f t="shared" si="7"/>
        <v>17603</v>
      </c>
      <c r="W8" s="98">
        <f>R8/R7</f>
        <v>0.71264450348244412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58385</v>
      </c>
      <c r="O9" s="53">
        <v>71609</v>
      </c>
      <c r="P9" s="53">
        <v>72405</v>
      </c>
      <c r="Q9" s="53">
        <v>75308</v>
      </c>
      <c r="R9" s="53">
        <v>73652</v>
      </c>
      <c r="S9" s="100">
        <f t="shared" si="4"/>
        <v>-2.1989695649864527E-2</v>
      </c>
      <c r="T9" s="100">
        <f t="shared" si="5"/>
        <v>0.26148839599212126</v>
      </c>
      <c r="U9" s="53">
        <f t="shared" si="6"/>
        <v>-1656</v>
      </c>
      <c r="V9" s="53">
        <f t="shared" si="7"/>
        <v>15267</v>
      </c>
      <c r="W9" s="100">
        <f>R9/R7</f>
        <v>0.587603615678578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13337</v>
      </c>
      <c r="O10" s="53">
        <v>18121</v>
      </c>
      <c r="P10" s="53">
        <v>15776</v>
      </c>
      <c r="Q10" s="53">
        <v>16540</v>
      </c>
      <c r="R10" s="53">
        <v>15673</v>
      </c>
      <c r="S10" s="100">
        <f t="shared" si="4"/>
        <v>-5.2418379685610694E-2</v>
      </c>
      <c r="T10" s="100">
        <f t="shared" si="5"/>
        <v>0.17515183324585748</v>
      </c>
      <c r="U10" s="53">
        <f t="shared" si="6"/>
        <v>-867</v>
      </c>
      <c r="V10" s="53">
        <f t="shared" si="7"/>
        <v>2336</v>
      </c>
      <c r="W10" s="100">
        <f>R10/R7</f>
        <v>0.12504088780386619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27751</v>
      </c>
      <c r="O11" s="97">
        <v>34948</v>
      </c>
      <c r="P11" s="97">
        <v>36004</v>
      </c>
      <c r="Q11" s="97">
        <v>35637</v>
      </c>
      <c r="R11" s="97">
        <v>36018</v>
      </c>
      <c r="S11" s="98">
        <f t="shared" si="4"/>
        <v>1.0691135617476144E-2</v>
      </c>
      <c r="T11" s="98">
        <f t="shared" si="5"/>
        <v>0.29789917480451145</v>
      </c>
      <c r="U11" s="97">
        <f t="shared" si="6"/>
        <v>381</v>
      </c>
      <c r="V11" s="97">
        <f t="shared" si="7"/>
        <v>8267</v>
      </c>
      <c r="W11" s="98">
        <f>R11/R7</f>
        <v>0.28735549651755582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37662</v>
      </c>
      <c r="O12" s="101">
        <v>44069</v>
      </c>
      <c r="P12" s="101">
        <v>44891</v>
      </c>
      <c r="Q12" s="101">
        <v>46395</v>
      </c>
      <c r="R12" s="101">
        <v>45273</v>
      </c>
      <c r="S12" s="102">
        <f t="shared" si="4"/>
        <v>-2.4183640478499857E-2</v>
      </c>
      <c r="T12" s="102">
        <f t="shared" si="5"/>
        <v>0.20208698422813454</v>
      </c>
      <c r="U12" s="101">
        <f t="shared" si="6"/>
        <v>-1122</v>
      </c>
      <c r="V12" s="101">
        <f t="shared" si="7"/>
        <v>7611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30395</v>
      </c>
      <c r="O13" s="97">
        <v>34314</v>
      </c>
      <c r="P13" s="97">
        <v>34058</v>
      </c>
      <c r="Q13" s="97">
        <v>35008</v>
      </c>
      <c r="R13" s="97">
        <v>33654</v>
      </c>
      <c r="S13" s="98">
        <f t="shared" si="4"/>
        <v>-3.8676873857404037E-2</v>
      </c>
      <c r="T13" s="98">
        <f t="shared" si="5"/>
        <v>0.10722158249712122</v>
      </c>
      <c r="U13" s="97">
        <f t="shared" si="6"/>
        <v>-1354</v>
      </c>
      <c r="V13" s="97">
        <f t="shared" si="7"/>
        <v>3259</v>
      </c>
      <c r="W13" s="98">
        <f>R13/R12</f>
        <v>0.74335696772911009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26473</v>
      </c>
      <c r="O14" s="53">
        <v>29302</v>
      </c>
      <c r="P14" s="53">
        <v>29733</v>
      </c>
      <c r="Q14" s="53">
        <v>31003</v>
      </c>
      <c r="R14" s="53">
        <v>29549</v>
      </c>
      <c r="S14" s="100">
        <f t="shared" si="4"/>
        <v>-4.689868722381707E-2</v>
      </c>
      <c r="T14" s="100">
        <f t="shared" si="5"/>
        <v>0.11619385789294756</v>
      </c>
      <c r="U14" s="53">
        <f t="shared" si="6"/>
        <v>-1454</v>
      </c>
      <c r="V14" s="53">
        <f t="shared" si="7"/>
        <v>3076</v>
      </c>
      <c r="W14" s="100">
        <f>R14/R12</f>
        <v>0.65268482318379606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9.0672144545313985E-2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0.25664303227088991</v>
      </c>
    </row>
    <row r="17" spans="2:23" x14ac:dyDescent="0.25">
      <c r="B17" s="93" t="s">
        <v>53</v>
      </c>
      <c r="C17" s="101">
        <v>2690</v>
      </c>
      <c r="D17" s="101">
        <v>1526</v>
      </c>
      <c r="E17" s="101">
        <v>2270</v>
      </c>
      <c r="F17" s="101">
        <v>2680</v>
      </c>
      <c r="G17" s="101">
        <v>2774</v>
      </c>
      <c r="H17" s="101">
        <v>2714</v>
      </c>
      <c r="I17" s="102">
        <f t="shared" si="0"/>
        <v>-2.1629416005767843E-2</v>
      </c>
      <c r="J17" s="102">
        <f t="shared" si="1"/>
        <v>0.77850589777195278</v>
      </c>
      <c r="K17" s="101">
        <f t="shared" si="2"/>
        <v>-60</v>
      </c>
      <c r="L17" s="101">
        <f t="shared" si="3"/>
        <v>1188</v>
      </c>
      <c r="M17" s="95">
        <f>H17/H17</f>
        <v>1</v>
      </c>
      <c r="N17" s="101">
        <v>2246</v>
      </c>
      <c r="O17" s="101">
        <v>2624</v>
      </c>
      <c r="P17" s="101">
        <v>2651</v>
      </c>
      <c r="Q17" s="101">
        <v>2630</v>
      </c>
      <c r="R17" s="101">
        <v>2532</v>
      </c>
      <c r="S17" s="102">
        <f t="shared" si="4"/>
        <v>-3.7262357414448721E-2</v>
      </c>
      <c r="T17" s="102">
        <f t="shared" si="5"/>
        <v>0.12733748886910057</v>
      </c>
      <c r="U17" s="101">
        <f t="shared" si="6"/>
        <v>-98</v>
      </c>
      <c r="V17" s="101">
        <f t="shared" si="7"/>
        <v>286</v>
      </c>
      <c r="W17" s="95">
        <f>R17/R17</f>
        <v>1</v>
      </c>
    </row>
    <row r="18" spans="2:23" x14ac:dyDescent="0.25">
      <c r="B18" s="96" t="s">
        <v>62</v>
      </c>
      <c r="C18" s="97">
        <v>2690</v>
      </c>
      <c r="D18" s="97">
        <v>1526</v>
      </c>
      <c r="E18" s="97">
        <v>2270</v>
      </c>
      <c r="F18" s="97">
        <v>2680</v>
      </c>
      <c r="G18" s="97">
        <v>2774</v>
      </c>
      <c r="H18" s="97">
        <v>2714</v>
      </c>
      <c r="I18" s="98">
        <f t="shared" si="0"/>
        <v>-2.1629416005767843E-2</v>
      </c>
      <c r="J18" s="98">
        <f t="shared" si="1"/>
        <v>0.77850589777195278</v>
      </c>
      <c r="K18" s="97">
        <f t="shared" si="2"/>
        <v>-60</v>
      </c>
      <c r="L18" s="97">
        <f t="shared" si="3"/>
        <v>1188</v>
      </c>
      <c r="M18" s="98">
        <f>H18/H17</f>
        <v>1</v>
      </c>
      <c r="N18" s="97">
        <v>2246</v>
      </c>
      <c r="O18" s="97">
        <v>2624</v>
      </c>
      <c r="P18" s="97">
        <v>2651</v>
      </c>
      <c r="Q18" s="97">
        <v>2630</v>
      </c>
      <c r="R18" s="97">
        <v>2532</v>
      </c>
      <c r="S18" s="98">
        <f t="shared" si="4"/>
        <v>-3.7262357414448721E-2</v>
      </c>
      <c r="T18" s="98">
        <f t="shared" si="5"/>
        <v>0.12733748886910057</v>
      </c>
      <c r="U18" s="97">
        <f t="shared" si="6"/>
        <v>-98</v>
      </c>
      <c r="V18" s="97">
        <f t="shared" si="7"/>
        <v>286</v>
      </c>
      <c r="W18" s="98">
        <f>R18/R17</f>
        <v>1</v>
      </c>
    </row>
    <row r="19" spans="2:23" x14ac:dyDescent="0.25">
      <c r="B19" s="99" t="s">
        <v>63</v>
      </c>
      <c r="C19" s="53">
        <v>1381</v>
      </c>
      <c r="D19" s="53">
        <v>846</v>
      </c>
      <c r="E19" s="53">
        <v>1514</v>
      </c>
      <c r="F19" s="53">
        <v>1660</v>
      </c>
      <c r="G19" s="53">
        <v>1674</v>
      </c>
      <c r="H19" s="53">
        <v>1711</v>
      </c>
      <c r="I19" s="100">
        <f t="shared" si="0"/>
        <v>2.2102747909199527E-2</v>
      </c>
      <c r="J19" s="100">
        <f t="shared" si="1"/>
        <v>1.0224586288416075</v>
      </c>
      <c r="K19" s="53">
        <f t="shared" si="2"/>
        <v>37</v>
      </c>
      <c r="L19" s="53">
        <f t="shared" si="3"/>
        <v>865</v>
      </c>
      <c r="M19" s="100">
        <f>H19/H17</f>
        <v>0.63043478260869568</v>
      </c>
      <c r="N19" s="53">
        <v>1526</v>
      </c>
      <c r="O19" s="53">
        <v>1542</v>
      </c>
      <c r="P19" s="53">
        <v>1674</v>
      </c>
      <c r="Q19" s="53">
        <v>1549</v>
      </c>
      <c r="R19" s="53">
        <v>1715</v>
      </c>
      <c r="S19" s="100">
        <f t="shared" si="4"/>
        <v>0.10716591349257576</v>
      </c>
      <c r="T19" s="100">
        <f t="shared" si="5"/>
        <v>0.12385321100917435</v>
      </c>
      <c r="U19" s="53">
        <f t="shared" si="6"/>
        <v>166</v>
      </c>
      <c r="V19" s="53">
        <f t="shared" si="7"/>
        <v>189</v>
      </c>
      <c r="W19" s="100">
        <f>R19/R17</f>
        <v>0.6773301737756714</v>
      </c>
    </row>
    <row r="20" spans="2:23" x14ac:dyDescent="0.25">
      <c r="B20" s="99" t="s">
        <v>64</v>
      </c>
      <c r="C20" s="53">
        <v>1309</v>
      </c>
      <c r="D20" s="53">
        <v>680</v>
      </c>
      <c r="E20" s="53">
        <v>756</v>
      </c>
      <c r="F20" s="53">
        <v>1020</v>
      </c>
      <c r="G20" s="53">
        <v>1100</v>
      </c>
      <c r="H20" s="53">
        <v>1003</v>
      </c>
      <c r="I20" s="100">
        <f t="shared" si="0"/>
        <v>-8.8181818181818139E-2</v>
      </c>
      <c r="J20" s="100">
        <f t="shared" si="1"/>
        <v>0.47500000000000009</v>
      </c>
      <c r="K20" s="53">
        <f t="shared" si="2"/>
        <v>-97</v>
      </c>
      <c r="L20" s="53">
        <f t="shared" si="3"/>
        <v>323</v>
      </c>
      <c r="M20" s="100">
        <f>H20/H17</f>
        <v>0.36956521739130432</v>
      </c>
      <c r="N20" s="53">
        <v>720</v>
      </c>
      <c r="O20" s="53">
        <v>1082</v>
      </c>
      <c r="P20" s="53">
        <v>977</v>
      </c>
      <c r="Q20" s="53">
        <v>1081</v>
      </c>
      <c r="R20" s="53">
        <v>817</v>
      </c>
      <c r="S20" s="100">
        <f t="shared" si="4"/>
        <v>-0.24421831637372804</v>
      </c>
      <c r="T20" s="100">
        <f t="shared" si="5"/>
        <v>0.13472222222222219</v>
      </c>
      <c r="U20" s="53">
        <f t="shared" si="6"/>
        <v>-264</v>
      </c>
      <c r="V20" s="53">
        <f t="shared" si="7"/>
        <v>97</v>
      </c>
      <c r="W20" s="100">
        <f>R20/R17</f>
        <v>0.3226698262243286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229</v>
      </c>
      <c r="O21" s="97" t="s">
        <v>229</v>
      </c>
      <c r="P21" s="97" t="s">
        <v>229</v>
      </c>
      <c r="Q21" s="97" t="s">
        <v>229</v>
      </c>
      <c r="R21" s="97" t="s">
        <v>229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15262</v>
      </c>
      <c r="O29" s="101">
        <v>18637</v>
      </c>
      <c r="P29" s="101">
        <v>19434</v>
      </c>
      <c r="Q29" s="101">
        <v>20210</v>
      </c>
      <c r="R29" s="101">
        <v>20111</v>
      </c>
      <c r="S29" s="102">
        <f t="shared" si="4"/>
        <v>-4.8985650667986436E-3</v>
      </c>
      <c r="T29" s="102">
        <f t="shared" si="5"/>
        <v>0.31771720613287902</v>
      </c>
      <c r="U29" s="101">
        <f t="shared" si="6"/>
        <v>-99</v>
      </c>
      <c r="V29" s="101">
        <f t="shared" si="7"/>
        <v>4849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12016</v>
      </c>
      <c r="O30" s="97">
        <v>14288</v>
      </c>
      <c r="P30" s="97">
        <v>15087</v>
      </c>
      <c r="Q30" s="97">
        <v>15777</v>
      </c>
      <c r="R30" s="97">
        <v>15658</v>
      </c>
      <c r="S30" s="98">
        <f t="shared" si="4"/>
        <v>-7.5426253406858379E-3</v>
      </c>
      <c r="T30" s="98">
        <f t="shared" si="5"/>
        <v>0.30309587217043932</v>
      </c>
      <c r="U30" s="97">
        <f t="shared" si="6"/>
        <v>-119</v>
      </c>
      <c r="V30" s="97">
        <f t="shared" si="7"/>
        <v>3642</v>
      </c>
      <c r="W30" s="98">
        <f>R30/R29</f>
        <v>0.7785788871761723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10082</v>
      </c>
      <c r="O31" s="53">
        <v>12383</v>
      </c>
      <c r="P31" s="53">
        <v>12988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0.33882166236857758</v>
      </c>
      <c r="U31" s="53">
        <f t="shared" si="6"/>
        <v>-176</v>
      </c>
      <c r="V31" s="53">
        <f t="shared" si="7"/>
        <v>3416</v>
      </c>
      <c r="W31" s="100">
        <f>R31/R29</f>
        <v>0.67117497886728661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1934</v>
      </c>
      <c r="O32" s="53">
        <v>1905</v>
      </c>
      <c r="P32" s="53">
        <v>2099</v>
      </c>
      <c r="Q32" s="53">
        <v>2103</v>
      </c>
      <c r="R32" s="53">
        <v>2160</v>
      </c>
      <c r="S32" s="100">
        <f t="shared" si="4"/>
        <v>2.7104136947218249E-2</v>
      </c>
      <c r="T32" s="100">
        <f t="shared" si="5"/>
        <v>0.11685625646328845</v>
      </c>
      <c r="U32" s="53">
        <f t="shared" si="6"/>
        <v>57</v>
      </c>
      <c r="V32" s="53">
        <f t="shared" si="7"/>
        <v>226</v>
      </c>
      <c r="W32" s="100">
        <f>R32/R29</f>
        <v>0.10740390830888569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3246</v>
      </c>
      <c r="O33" s="97">
        <v>4349</v>
      </c>
      <c r="P33" s="97">
        <v>4347</v>
      </c>
      <c r="Q33" s="97">
        <v>4433</v>
      </c>
      <c r="R33" s="97">
        <v>4453</v>
      </c>
      <c r="S33" s="98">
        <f t="shared" si="4"/>
        <v>4.5116174148431831E-3</v>
      </c>
      <c r="T33" s="98">
        <f t="shared" si="5"/>
        <v>0.37184226740603821</v>
      </c>
      <c r="U33" s="97">
        <f t="shared" si="6"/>
        <v>20</v>
      </c>
      <c r="V33" s="97">
        <f t="shared" si="7"/>
        <v>1207</v>
      </c>
      <c r="W33" s="98">
        <f>R33/R29</f>
        <v>0.22142111282382776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625</v>
      </c>
      <c r="O34" s="101">
        <v>663</v>
      </c>
      <c r="P34" s="101">
        <v>638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625</v>
      </c>
      <c r="O35" s="97">
        <v>663</v>
      </c>
      <c r="P35" s="97">
        <v>638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3470</v>
      </c>
      <c r="O36" s="101">
        <v>4791</v>
      </c>
      <c r="P36" s="101">
        <v>4791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0.33573487031700289</v>
      </c>
      <c r="U36" s="101">
        <f t="shared" si="6"/>
        <v>-162</v>
      </c>
      <c r="V36" s="101">
        <f t="shared" si="7"/>
        <v>1165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3915</v>
      </c>
      <c r="P37" s="97">
        <v>3915</v>
      </c>
      <c r="Q37" s="97">
        <v>3915</v>
      </c>
      <c r="R37" s="97">
        <v>3753</v>
      </c>
      <c r="S37" s="98">
        <f t="shared" si="4"/>
        <v>-4.1379310344827558E-2</v>
      </c>
      <c r="T37" s="98">
        <f t="shared" si="5"/>
        <v>0.28088737201365177</v>
      </c>
      <c r="U37" s="97">
        <f t="shared" si="6"/>
        <v>-162</v>
      </c>
      <c r="V37" s="97">
        <f t="shared" si="7"/>
        <v>823</v>
      </c>
      <c r="W37" s="98">
        <f>R37/R36</f>
        <v>0.80970873786407771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540</v>
      </c>
      <c r="O38" s="97">
        <v>876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0.6333333333333333</v>
      </c>
      <c r="U38" s="97">
        <f t="shared" si="6"/>
        <v>0</v>
      </c>
      <c r="V38" s="97">
        <f t="shared" si="7"/>
        <v>342</v>
      </c>
      <c r="W38" s="98">
        <f>R38/R36</f>
        <v>0.19029126213592232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2246</v>
      </c>
      <c r="O39" s="101">
        <v>2624</v>
      </c>
      <c r="P39" s="101">
        <v>2651</v>
      </c>
      <c r="Q39" s="101">
        <v>2630</v>
      </c>
      <c r="R39" s="101">
        <v>2532</v>
      </c>
      <c r="S39" s="102">
        <f t="shared" si="4"/>
        <v>-3.7262357414448721E-2</v>
      </c>
      <c r="T39" s="102">
        <f t="shared" si="5"/>
        <v>0.12733748886910057</v>
      </c>
      <c r="U39" s="101">
        <f t="shared" si="6"/>
        <v>-98</v>
      </c>
      <c r="V39" s="101">
        <f t="shared" si="7"/>
        <v>286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2246</v>
      </c>
      <c r="O40" s="97">
        <v>2624</v>
      </c>
      <c r="P40" s="97">
        <v>2651</v>
      </c>
      <c r="Q40" s="97">
        <v>2630</v>
      </c>
      <c r="R40" s="97">
        <v>2532</v>
      </c>
      <c r="S40" s="98">
        <f t="shared" si="4"/>
        <v>-3.7262357414448721E-2</v>
      </c>
      <c r="T40" s="98">
        <f t="shared" si="5"/>
        <v>0.12733748886910057</v>
      </c>
      <c r="U40" s="97">
        <f t="shared" si="6"/>
        <v>-98</v>
      </c>
      <c r="V40" s="97">
        <f t="shared" si="7"/>
        <v>286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1526</v>
      </c>
      <c r="O41" s="53">
        <v>1542</v>
      </c>
      <c r="P41" s="53">
        <v>1674</v>
      </c>
      <c r="Q41" s="53">
        <v>1549</v>
      </c>
      <c r="R41" s="53">
        <v>1715</v>
      </c>
      <c r="S41" s="100">
        <f t="shared" si="4"/>
        <v>0.10716591349257576</v>
      </c>
      <c r="T41" s="100">
        <f t="shared" si="5"/>
        <v>0.12385321100917435</v>
      </c>
      <c r="U41" s="53">
        <f t="shared" si="6"/>
        <v>166</v>
      </c>
      <c r="V41" s="53">
        <f t="shared" si="7"/>
        <v>189</v>
      </c>
      <c r="W41" s="100">
        <f>R41/R39</f>
        <v>0.6773301737756714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1082</v>
      </c>
      <c r="P42" s="53">
        <v>977</v>
      </c>
      <c r="Q42" s="53">
        <v>1081</v>
      </c>
      <c r="R42" s="53">
        <v>817</v>
      </c>
      <c r="S42" s="100">
        <f t="shared" si="4"/>
        <v>-0.24421831637372804</v>
      </c>
      <c r="T42" s="100">
        <f t="shared" si="5"/>
        <v>0.13472222222222219</v>
      </c>
      <c r="U42" s="53">
        <f t="shared" si="6"/>
        <v>-264</v>
      </c>
      <c r="V42" s="53">
        <f t="shared" si="7"/>
        <v>97</v>
      </c>
      <c r="W42" s="100">
        <f>R42/R39</f>
        <v>0.3226698262243286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6415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3694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3043</v>
      </c>
      <c r="P48" s="101">
        <v>3048</v>
      </c>
      <c r="Q48" s="101">
        <v>3075</v>
      </c>
      <c r="R48" s="101">
        <v>3075</v>
      </c>
      <c r="S48" s="102">
        <f t="shared" si="4"/>
        <v>0</v>
      </c>
      <c r="T48" s="102">
        <f t="shared" si="5"/>
        <v>0.10571736785329011</v>
      </c>
      <c r="U48" s="101">
        <f t="shared" si="6"/>
        <v>0</v>
      </c>
      <c r="V48" s="101">
        <f t="shared" si="7"/>
        <v>294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2839</v>
      </c>
      <c r="P49" s="97">
        <v>2634</v>
      </c>
      <c r="Q49" s="97">
        <v>2687</v>
      </c>
      <c r="R49" s="97">
        <v>2687</v>
      </c>
      <c r="S49" s="98">
        <f t="shared" si="4"/>
        <v>0</v>
      </c>
      <c r="T49" s="98">
        <f t="shared" si="5"/>
        <v>-2.3264267539076733E-2</v>
      </c>
      <c r="U49" s="97">
        <f t="shared" si="6"/>
        <v>0</v>
      </c>
      <c r="V49" s="97">
        <f t="shared" si="7"/>
        <v>-64</v>
      </c>
      <c r="W49" s="98">
        <f>R49/R48</f>
        <v>0.87382113821138208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0.66764227642276419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786</v>
      </c>
      <c r="P51" s="53">
        <v>581</v>
      </c>
      <c r="Q51" s="53">
        <v>634</v>
      </c>
      <c r="R51" s="53">
        <v>634</v>
      </c>
      <c r="S51" s="100">
        <f t="shared" si="4"/>
        <v>0</v>
      </c>
      <c r="T51" s="100">
        <f t="shared" si="5"/>
        <v>8.1911262798634921E-2</v>
      </c>
      <c r="U51" s="53">
        <f t="shared" si="6"/>
        <v>0</v>
      </c>
      <c r="V51" s="53">
        <f t="shared" si="7"/>
        <v>48</v>
      </c>
      <c r="W51" s="100">
        <f>R51/R48</f>
        <v>0.20617886178861788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0.35382113821138211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70142-1D0B-4178-BE92-6F1B9A02A8AA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1" t="s">
        <v>66</v>
      </c>
      <c r="D5" s="301"/>
      <c r="E5" s="301"/>
      <c r="F5" s="301"/>
      <c r="G5" s="301"/>
      <c r="H5" s="301"/>
      <c r="I5" s="88"/>
      <c r="J5" s="88"/>
      <c r="K5" s="89"/>
      <c r="L5" s="302" t="s">
        <v>67</v>
      </c>
      <c r="M5" s="302"/>
      <c r="N5" s="302"/>
      <c r="O5" s="302"/>
      <c r="P5" s="302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224</v>
      </c>
      <c r="M6" s="92" t="s">
        <v>225</v>
      </c>
      <c r="N6" s="92" t="s">
        <v>226</v>
      </c>
      <c r="O6" s="92" t="s">
        <v>227</v>
      </c>
      <c r="P6" s="92" t="s">
        <v>228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221</v>
      </c>
      <c r="M7" s="94">
        <v>293</v>
      </c>
      <c r="N7" s="94">
        <v>302</v>
      </c>
      <c r="O7" s="94">
        <v>318</v>
      </c>
      <c r="P7" s="94">
        <v>322</v>
      </c>
      <c r="Q7" s="95">
        <f t="shared" ref="Q7:Q52" si="0">IFERROR(P7/O7-1,"-")</f>
        <v>1.2578616352201255E-2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147</v>
      </c>
      <c r="M8" s="97">
        <v>192</v>
      </c>
      <c r="N8" s="97">
        <v>194</v>
      </c>
      <c r="O8" s="97">
        <v>207</v>
      </c>
      <c r="P8" s="97">
        <v>209</v>
      </c>
      <c r="Q8" s="98">
        <f t="shared" si="0"/>
        <v>9.6618357487923134E-3</v>
      </c>
      <c r="R8" s="97">
        <f t="shared" si="1"/>
        <v>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103</v>
      </c>
      <c r="M9" s="53">
        <v>128</v>
      </c>
      <c r="N9" s="53">
        <v>131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44</v>
      </c>
      <c r="M10" s="53">
        <v>64</v>
      </c>
      <c r="N10" s="53">
        <v>63</v>
      </c>
      <c r="O10" s="53">
        <v>72</v>
      </c>
      <c r="P10" s="53">
        <v>73</v>
      </c>
      <c r="Q10" s="100">
        <f t="shared" si="0"/>
        <v>1.388888888888884E-2</v>
      </c>
      <c r="R10" s="53">
        <f t="shared" si="1"/>
        <v>1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74</v>
      </c>
      <c r="M11" s="97">
        <v>101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68</v>
      </c>
      <c r="M12" s="101">
        <v>84</v>
      </c>
      <c r="N12" s="101">
        <v>88</v>
      </c>
      <c r="O12" s="101">
        <v>94</v>
      </c>
      <c r="P12" s="101">
        <v>93</v>
      </c>
      <c r="Q12" s="102">
        <f t="shared" si="0"/>
        <v>-1.0638297872340385E-2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50</v>
      </c>
      <c r="M13" s="97">
        <v>60</v>
      </c>
      <c r="N13" s="97">
        <v>60</v>
      </c>
      <c r="O13" s="97">
        <v>62</v>
      </c>
      <c r="P13" s="97">
        <v>61</v>
      </c>
      <c r="Q13" s="98">
        <f t="shared" si="0"/>
        <v>-1.6129032258064502E-2</v>
      </c>
      <c r="R13" s="97">
        <f t="shared" si="1"/>
        <v>-1</v>
      </c>
      <c r="S13" s="98">
        <f>P13/P12</f>
        <v>0.65591397849462363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42</v>
      </c>
      <c r="M14" s="53">
        <v>48</v>
      </c>
      <c r="N14" s="53">
        <v>49</v>
      </c>
      <c r="O14" s="53">
        <v>51</v>
      </c>
      <c r="P14" s="53">
        <v>50</v>
      </c>
      <c r="Q14" s="100">
        <f t="shared" si="0"/>
        <v>-1.9607843137254943E-2</v>
      </c>
      <c r="R14" s="53">
        <f t="shared" si="1"/>
        <v>-1</v>
      </c>
      <c r="S14" s="100">
        <f>P14/P12</f>
        <v>0.5376344086021505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0.11827956989247312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0.34408602150537637</v>
      </c>
    </row>
    <row r="17" spans="2:19" x14ac:dyDescent="0.25">
      <c r="B17" s="93" t="s">
        <v>53</v>
      </c>
      <c r="C17" s="101">
        <v>23</v>
      </c>
      <c r="D17" s="101">
        <v>11</v>
      </c>
      <c r="E17" s="101">
        <v>12</v>
      </c>
      <c r="F17" s="101">
        <v>17</v>
      </c>
      <c r="G17" s="101">
        <v>19</v>
      </c>
      <c r="H17" s="101">
        <v>20</v>
      </c>
      <c r="I17" s="102">
        <f t="shared" si="2"/>
        <v>5.2631578947368363E-2</v>
      </c>
      <c r="J17" s="101">
        <f t="shared" si="3"/>
        <v>1</v>
      </c>
      <c r="K17" s="95">
        <f>H17/H17</f>
        <v>1</v>
      </c>
      <c r="L17" s="101">
        <v>11</v>
      </c>
      <c r="M17" s="101">
        <v>16</v>
      </c>
      <c r="N17" s="101">
        <v>17</v>
      </c>
      <c r="O17" s="101">
        <v>18</v>
      </c>
      <c r="P17" s="101">
        <v>18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23</v>
      </c>
      <c r="D18" s="97">
        <v>11</v>
      </c>
      <c r="E18" s="97">
        <v>12</v>
      </c>
      <c r="F18" s="97">
        <v>17</v>
      </c>
      <c r="G18" s="97">
        <v>19</v>
      </c>
      <c r="H18" s="97">
        <v>20</v>
      </c>
      <c r="I18" s="98">
        <f t="shared" si="2"/>
        <v>5.2631578947368363E-2</v>
      </c>
      <c r="J18" s="97">
        <f t="shared" si="3"/>
        <v>1</v>
      </c>
      <c r="K18" s="98">
        <f>H18/H17</f>
        <v>1</v>
      </c>
      <c r="L18" s="97">
        <v>11</v>
      </c>
      <c r="M18" s="97">
        <v>16</v>
      </c>
      <c r="N18" s="97">
        <v>17</v>
      </c>
      <c r="O18" s="97">
        <v>18</v>
      </c>
      <c r="P18" s="97">
        <v>18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63</v>
      </c>
      <c r="C19" s="53">
        <v>5</v>
      </c>
      <c r="D19" s="53">
        <v>4</v>
      </c>
      <c r="E19" s="53">
        <v>7</v>
      </c>
      <c r="F19" s="53">
        <v>7</v>
      </c>
      <c r="G19" s="53">
        <v>7</v>
      </c>
      <c r="H19" s="53">
        <v>7</v>
      </c>
      <c r="I19" s="100">
        <f t="shared" si="2"/>
        <v>0</v>
      </c>
      <c r="J19" s="53">
        <f t="shared" si="3"/>
        <v>0</v>
      </c>
      <c r="K19" s="100">
        <f>H19/H17</f>
        <v>0.35</v>
      </c>
      <c r="L19" s="53">
        <v>6</v>
      </c>
      <c r="M19" s="53">
        <v>6</v>
      </c>
      <c r="N19" s="53">
        <v>7</v>
      </c>
      <c r="O19" s="53">
        <v>6</v>
      </c>
      <c r="P19" s="53">
        <v>7</v>
      </c>
      <c r="Q19" s="100">
        <f t="shared" si="0"/>
        <v>0.16666666666666674</v>
      </c>
      <c r="R19" s="53">
        <f t="shared" si="1"/>
        <v>1</v>
      </c>
      <c r="S19" s="100">
        <f>P19/P17</f>
        <v>0.3888888888888889</v>
      </c>
    </row>
    <row r="20" spans="2:19" x14ac:dyDescent="0.25">
      <c r="B20" s="99" t="s">
        <v>64</v>
      </c>
      <c r="C20" s="53">
        <v>18</v>
      </c>
      <c r="D20" s="53">
        <v>7</v>
      </c>
      <c r="E20" s="53">
        <v>6</v>
      </c>
      <c r="F20" s="53">
        <v>10</v>
      </c>
      <c r="G20" s="53">
        <v>12</v>
      </c>
      <c r="H20" s="53">
        <v>13</v>
      </c>
      <c r="I20" s="100">
        <f t="shared" si="2"/>
        <v>8.3333333333333259E-2</v>
      </c>
      <c r="J20" s="53">
        <f t="shared" si="3"/>
        <v>1</v>
      </c>
      <c r="K20" s="100">
        <f>H20/H17</f>
        <v>0.65</v>
      </c>
      <c r="L20" s="53">
        <v>5</v>
      </c>
      <c r="M20" s="53">
        <v>10</v>
      </c>
      <c r="N20" s="53">
        <v>10</v>
      </c>
      <c r="O20" s="53">
        <v>12</v>
      </c>
      <c r="P20" s="53">
        <v>11</v>
      </c>
      <c r="Q20" s="100">
        <f t="shared" si="0"/>
        <v>-8.333333333333337E-2</v>
      </c>
      <c r="R20" s="53">
        <f t="shared" si="1"/>
        <v>-1</v>
      </c>
      <c r="S20" s="100">
        <f>P20/P17</f>
        <v>0.61111111111111116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229</v>
      </c>
      <c r="M21" s="97" t="s">
        <v>229</v>
      </c>
      <c r="N21" s="97" t="s">
        <v>229</v>
      </c>
      <c r="O21" s="97" t="s">
        <v>229</v>
      </c>
      <c r="P21" s="97" t="s">
        <v>229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47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34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21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13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4</v>
      </c>
      <c r="M34" s="101">
        <v>5</v>
      </c>
      <c r="N34" s="101">
        <v>4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4</v>
      </c>
      <c r="M35" s="97">
        <v>5</v>
      </c>
      <c r="N35" s="97">
        <v>4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8</v>
      </c>
      <c r="M36" s="101">
        <v>12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4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11</v>
      </c>
      <c r="M39" s="101">
        <v>16</v>
      </c>
      <c r="N39" s="101">
        <v>17</v>
      </c>
      <c r="O39" s="101">
        <v>18</v>
      </c>
      <c r="P39" s="101">
        <v>18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11</v>
      </c>
      <c r="M40" s="97">
        <v>16</v>
      </c>
      <c r="N40" s="97">
        <v>17</v>
      </c>
      <c r="O40" s="97">
        <v>18</v>
      </c>
      <c r="P40" s="97">
        <v>18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6</v>
      </c>
      <c r="M41" s="53">
        <v>6</v>
      </c>
      <c r="N41" s="53">
        <v>7</v>
      </c>
      <c r="O41" s="53">
        <v>6</v>
      </c>
      <c r="P41" s="53">
        <v>7</v>
      </c>
      <c r="Q41" s="100">
        <f t="shared" si="0"/>
        <v>0.16666666666666674</v>
      </c>
      <c r="R41" s="53">
        <f t="shared" si="1"/>
        <v>1</v>
      </c>
      <c r="S41" s="100">
        <f>P41/P39</f>
        <v>0.3888888888888889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10</v>
      </c>
      <c r="O42" s="53">
        <v>12</v>
      </c>
      <c r="P42" s="53">
        <v>11</v>
      </c>
      <c r="Q42" s="100">
        <f t="shared" si="0"/>
        <v>-8.333333333333337E-2</v>
      </c>
      <c r="R42" s="53">
        <f t="shared" si="1"/>
        <v>-1</v>
      </c>
      <c r="S42" s="100">
        <f>P42/P39</f>
        <v>0.61111111111111116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14</v>
      </c>
      <c r="N48" s="101">
        <v>15</v>
      </c>
      <c r="O48" s="101">
        <v>17</v>
      </c>
      <c r="P48" s="101">
        <v>17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12</v>
      </c>
      <c r="N49" s="97">
        <v>12</v>
      </c>
      <c r="O49" s="97">
        <v>14</v>
      </c>
      <c r="P49" s="97">
        <v>14</v>
      </c>
      <c r="Q49" s="98">
        <f t="shared" si="0"/>
        <v>0</v>
      </c>
      <c r="R49" s="97">
        <f t="shared" si="1"/>
        <v>0</v>
      </c>
      <c r="S49" s="98">
        <f>P49/P48</f>
        <v>0.82352941176470584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0.47058823529411764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4</v>
      </c>
      <c r="N51" s="53">
        <v>4</v>
      </c>
      <c r="O51" s="53">
        <v>6</v>
      </c>
      <c r="P51" s="53">
        <v>6</v>
      </c>
      <c r="Q51" s="100">
        <f t="shared" si="0"/>
        <v>0</v>
      </c>
      <c r="R51" s="53">
        <f t="shared" si="1"/>
        <v>0</v>
      </c>
      <c r="S51" s="100">
        <f>P51/P48</f>
        <v>0.35294117647058826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0.23529411764705882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977AA-71DA-4B2B-A0E3-3BC671502912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E47F7-3186-4E13-B502-D6F0315883CE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1" t="s">
        <v>235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20553</v>
      </c>
      <c r="D9" s="121">
        <v>0</v>
      </c>
      <c r="E9" s="120">
        <v>4767</v>
      </c>
      <c r="F9" s="121">
        <f t="shared" ref="F9:L21" si="0">IFERROR(E9/C9-1,"-")</f>
        <v>-0.76806305648810391</v>
      </c>
      <c r="G9" s="120">
        <v>14146</v>
      </c>
      <c r="H9" s="121">
        <f>IFERROR(G9/E9-1,"-")</f>
        <v>1.9674847912733373</v>
      </c>
      <c r="I9" s="120">
        <v>23609</v>
      </c>
      <c r="J9" s="121">
        <f t="shared" si="0"/>
        <v>0.66895235402233855</v>
      </c>
      <c r="K9" s="120">
        <v>23867</v>
      </c>
      <c r="L9" s="121">
        <f t="shared" si="0"/>
        <v>1.0928035918505552E-2</v>
      </c>
      <c r="M9" s="120">
        <v>24602</v>
      </c>
      <c r="N9" s="121">
        <f t="shared" ref="N9:N16" si="1">IFERROR(M9/K9-1,"-")</f>
        <v>3.0795659278501697E-2</v>
      </c>
    </row>
    <row r="10" spans="1:15" x14ac:dyDescent="0.25">
      <c r="A10" s="1" t="s">
        <v>74</v>
      </c>
      <c r="B10" s="119" t="s">
        <v>75</v>
      </c>
      <c r="C10" s="120">
        <v>23364</v>
      </c>
      <c r="D10" s="121">
        <v>0.11634574036026568</v>
      </c>
      <c r="E10" s="120">
        <v>8041</v>
      </c>
      <c r="F10" s="121">
        <f t="shared" si="0"/>
        <v>-0.65583804143126179</v>
      </c>
      <c r="G10" s="120">
        <v>17059</v>
      </c>
      <c r="H10" s="121">
        <f t="shared" si="0"/>
        <v>1.1215023007088671</v>
      </c>
      <c r="I10" s="120">
        <v>22775</v>
      </c>
      <c r="J10" s="121">
        <f t="shared" si="0"/>
        <v>0.33507239580280213</v>
      </c>
      <c r="K10" s="120">
        <v>22625</v>
      </c>
      <c r="L10" s="121">
        <f t="shared" si="0"/>
        <v>-6.5861690450055299E-3</v>
      </c>
      <c r="M10" s="120">
        <v>24926</v>
      </c>
      <c r="N10" s="121">
        <f t="shared" si="1"/>
        <v>0.10170165745856363</v>
      </c>
    </row>
    <row r="11" spans="1:15" x14ac:dyDescent="0.25">
      <c r="A11" s="1" t="s">
        <v>76</v>
      </c>
      <c r="B11" s="119" t="s">
        <v>77</v>
      </c>
      <c r="C11" s="120">
        <v>8936</v>
      </c>
      <c r="D11" s="121">
        <v>-0.58969649662518941</v>
      </c>
      <c r="E11" s="120">
        <v>10312</v>
      </c>
      <c r="F11" s="121">
        <f t="shared" si="0"/>
        <v>0.15398388540734098</v>
      </c>
      <c r="G11" s="120">
        <v>20054</v>
      </c>
      <c r="H11" s="121">
        <f t="shared" si="0"/>
        <v>0.94472459270752518</v>
      </c>
      <c r="I11" s="120">
        <v>25174</v>
      </c>
      <c r="J11" s="121">
        <f t="shared" si="0"/>
        <v>0.25531066121472024</v>
      </c>
      <c r="K11" s="120">
        <v>22971</v>
      </c>
      <c r="L11" s="121">
        <f t="shared" si="0"/>
        <v>-8.7510923969174592E-2</v>
      </c>
      <c r="M11" s="120">
        <v>26883</v>
      </c>
      <c r="N11" s="121">
        <f t="shared" si="1"/>
        <v>0.17030168473292417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9597</v>
      </c>
      <c r="F12" s="121" t="str">
        <f t="shared" si="0"/>
        <v>-</v>
      </c>
      <c r="G12" s="120">
        <v>17340</v>
      </c>
      <c r="H12" s="121">
        <f t="shared" si="0"/>
        <v>0.8068146295717411</v>
      </c>
      <c r="I12" s="120">
        <v>19154</v>
      </c>
      <c r="J12" s="121">
        <f t="shared" si="0"/>
        <v>0.10461361014994242</v>
      </c>
      <c r="K12" s="120">
        <v>19029</v>
      </c>
      <c r="L12" s="121">
        <f t="shared" si="0"/>
        <v>-6.5260519995823385E-3</v>
      </c>
      <c r="M12" s="120">
        <v>20857</v>
      </c>
      <c r="N12" s="121">
        <f t="shared" si="1"/>
        <v>9.6063902464659234E-2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12545</v>
      </c>
      <c r="F13" s="121" t="str">
        <f t="shared" si="0"/>
        <v>-</v>
      </c>
      <c r="G13" s="120">
        <v>18214</v>
      </c>
      <c r="H13" s="121">
        <f t="shared" si="0"/>
        <v>0.45189318453567151</v>
      </c>
      <c r="I13" s="120">
        <v>17881</v>
      </c>
      <c r="J13" s="121">
        <f t="shared" si="0"/>
        <v>-1.828263972768196E-2</v>
      </c>
      <c r="K13" s="120">
        <v>17439</v>
      </c>
      <c r="L13" s="121">
        <f t="shared" si="0"/>
        <v>-2.4718975448800418E-2</v>
      </c>
      <c r="M13" s="120">
        <v>22620</v>
      </c>
      <c r="N13" s="121">
        <f t="shared" si="1"/>
        <v>0.29709272320660585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13541</v>
      </c>
      <c r="F14" s="121" t="str">
        <f t="shared" si="0"/>
        <v>-</v>
      </c>
      <c r="G14" s="120">
        <v>17608</v>
      </c>
      <c r="H14" s="121">
        <f t="shared" si="0"/>
        <v>0.30034709401078197</v>
      </c>
      <c r="I14" s="120">
        <v>17983</v>
      </c>
      <c r="J14" s="121">
        <f t="shared" si="0"/>
        <v>2.1297137664697763E-2</v>
      </c>
      <c r="K14" s="120">
        <v>19479</v>
      </c>
      <c r="L14" s="121">
        <f t="shared" si="0"/>
        <v>8.3189679141411288E-2</v>
      </c>
      <c r="M14" s="120">
        <v>20873</v>
      </c>
      <c r="N14" s="121">
        <f t="shared" si="1"/>
        <v>7.1564248678063658E-2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14398</v>
      </c>
      <c r="F15" s="121" t="str">
        <f t="shared" si="0"/>
        <v>-</v>
      </c>
      <c r="G15" s="120">
        <v>18083</v>
      </c>
      <c r="H15" s="121">
        <f t="shared" si="0"/>
        <v>0.25593832476732881</v>
      </c>
      <c r="I15" s="120">
        <v>16810</v>
      </c>
      <c r="J15" s="121">
        <f t="shared" si="0"/>
        <v>-7.0397611015871275E-2</v>
      </c>
      <c r="K15" s="120">
        <v>21632</v>
      </c>
      <c r="L15" s="121">
        <f t="shared" si="0"/>
        <v>0.28685306365258767</v>
      </c>
      <c r="M15" s="120">
        <v>23873</v>
      </c>
      <c r="N15" s="121">
        <f t="shared" si="1"/>
        <v>0.10359652366863914</v>
      </c>
    </row>
    <row r="16" spans="1:15" x14ac:dyDescent="0.25">
      <c r="A16" s="1" t="s">
        <v>86</v>
      </c>
      <c r="B16" s="119" t="s">
        <v>87</v>
      </c>
      <c r="C16" s="120">
        <v>6776</v>
      </c>
      <c r="D16" s="121">
        <v>-0.50873631552236642</v>
      </c>
      <c r="E16" s="120">
        <v>13925</v>
      </c>
      <c r="F16" s="121">
        <f t="shared" si="0"/>
        <v>1.0550472255017711</v>
      </c>
      <c r="G16" s="120">
        <v>15520</v>
      </c>
      <c r="H16" s="121">
        <f t="shared" si="0"/>
        <v>0.1145421903052064</v>
      </c>
      <c r="I16" s="120">
        <v>14993</v>
      </c>
      <c r="J16" s="121">
        <f t="shared" si="0"/>
        <v>-3.39561855670103E-2</v>
      </c>
      <c r="K16" s="120">
        <v>15201</v>
      </c>
      <c r="L16" s="121">
        <f t="shared" si="0"/>
        <v>1.3873140799039563E-2</v>
      </c>
      <c r="M16" s="120">
        <v>16969</v>
      </c>
      <c r="N16" s="121">
        <f t="shared" si="1"/>
        <v>0.11630813762252479</v>
      </c>
    </row>
    <row r="17" spans="1:15" x14ac:dyDescent="0.25">
      <c r="A17" s="1" t="s">
        <v>88</v>
      </c>
      <c r="B17" s="119" t="s">
        <v>89</v>
      </c>
      <c r="C17" s="120">
        <v>7423</v>
      </c>
      <c r="D17" s="121">
        <v>-0.53583041520760388</v>
      </c>
      <c r="E17" s="120">
        <v>16473</v>
      </c>
      <c r="F17" s="121">
        <f t="shared" si="0"/>
        <v>1.2191836184830929</v>
      </c>
      <c r="G17" s="120">
        <v>19959</v>
      </c>
      <c r="H17" s="121">
        <f t="shared" si="0"/>
        <v>0.21161901293024954</v>
      </c>
      <c r="I17" s="120">
        <v>15933</v>
      </c>
      <c r="J17" s="121">
        <f t="shared" si="0"/>
        <v>-0.2017135127010371</v>
      </c>
      <c r="K17" s="120">
        <v>19577</v>
      </c>
      <c r="L17" s="121">
        <f t="shared" si="0"/>
        <v>0.22870771355049269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9298</v>
      </c>
      <c r="D18" s="121">
        <v>-0.50216844246934733</v>
      </c>
      <c r="E18" s="120">
        <v>19721</v>
      </c>
      <c r="F18" s="121">
        <f t="shared" si="0"/>
        <v>1.1209937620993764</v>
      </c>
      <c r="G18" s="120">
        <v>21932</v>
      </c>
      <c r="H18" s="121">
        <f t="shared" si="0"/>
        <v>0.11211399016277057</v>
      </c>
      <c r="I18" s="120">
        <v>20553</v>
      </c>
      <c r="J18" s="121">
        <f t="shared" si="0"/>
        <v>-6.2876162684661674E-2</v>
      </c>
      <c r="K18" s="120">
        <v>19337</v>
      </c>
      <c r="L18" s="121">
        <f t="shared" si="0"/>
        <v>-5.9164112295042037E-2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8104</v>
      </c>
      <c r="D19" s="121">
        <v>-0.62628545077242337</v>
      </c>
      <c r="E19" s="120">
        <v>22740</v>
      </c>
      <c r="F19" s="121">
        <f t="shared" si="0"/>
        <v>1.8060217176702862</v>
      </c>
      <c r="G19" s="120">
        <v>25251</v>
      </c>
      <c r="H19" s="121">
        <f t="shared" si="0"/>
        <v>0.11042216358839041</v>
      </c>
      <c r="I19" s="120">
        <v>23667</v>
      </c>
      <c r="J19" s="121">
        <f t="shared" si="0"/>
        <v>-6.2730188903409756E-2</v>
      </c>
      <c r="K19" s="120">
        <v>25085</v>
      </c>
      <c r="L19" s="121">
        <f t="shared" si="0"/>
        <v>5.9914649089449545E-2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6962</v>
      </c>
      <c r="D20" s="121">
        <v>-0.66725612961812364</v>
      </c>
      <c r="E20" s="120">
        <v>18198</v>
      </c>
      <c r="F20" s="121">
        <f t="shared" si="0"/>
        <v>1.6139040505601838</v>
      </c>
      <c r="G20" s="120">
        <v>23965</v>
      </c>
      <c r="H20" s="121">
        <f t="shared" si="0"/>
        <v>0.3169029563688317</v>
      </c>
      <c r="I20" s="120">
        <v>20577</v>
      </c>
      <c r="J20" s="121">
        <f t="shared" si="0"/>
        <v>-0.14137283538493639</v>
      </c>
      <c r="K20" s="120">
        <v>24629</v>
      </c>
      <c r="L20" s="121">
        <f t="shared" si="0"/>
        <v>0.19691889002284113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103516</v>
      </c>
      <c r="D21" s="124">
        <v>-0.53035864165324509</v>
      </c>
      <c r="E21" s="123">
        <v>164258</v>
      </c>
      <c r="F21" s="124">
        <f t="shared" si="0"/>
        <v>0.58678851578499946</v>
      </c>
      <c r="G21" s="123">
        <v>229131</v>
      </c>
      <c r="H21" s="124">
        <f t="shared" si="0"/>
        <v>0.39494575606667559</v>
      </c>
      <c r="I21" s="123">
        <v>239109</v>
      </c>
      <c r="J21" s="124">
        <f t="shared" si="0"/>
        <v>4.3547141155059865E-2</v>
      </c>
      <c r="K21" s="123">
        <v>250871</v>
      </c>
      <c r="L21" s="124">
        <f t="shared" si="0"/>
        <v>4.9190954752853289E-2</v>
      </c>
      <c r="M21" s="123">
        <v>181603</v>
      </c>
      <c r="N21" s="124">
        <v>0.11932718206640658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1" t="s">
        <v>236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5">
        <f>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9789</v>
      </c>
      <c r="D31" s="121">
        <v>7.9034391534391624E-2</v>
      </c>
      <c r="E31" s="120">
        <v>2598</v>
      </c>
      <c r="F31" s="121">
        <f t="shared" ref="F31:L43" si="2">IFERROR(E31/C31-1,"-")</f>
        <v>-0.73460006129328836</v>
      </c>
      <c r="G31" s="120">
        <v>6573</v>
      </c>
      <c r="H31" s="121">
        <f t="shared" si="2"/>
        <v>1.5300230946882216</v>
      </c>
      <c r="I31" s="120">
        <v>10452</v>
      </c>
      <c r="J31" s="121">
        <f t="shared" si="2"/>
        <v>0.59014148790506615</v>
      </c>
      <c r="K31" s="120">
        <v>11900</v>
      </c>
      <c r="L31" s="121">
        <f t="shared" si="2"/>
        <v>0.1385380788365862</v>
      </c>
      <c r="M31" s="120">
        <v>11916</v>
      </c>
      <c r="N31" s="121">
        <f t="shared" ref="N31" si="3">IFERROR(M31/K31-1,"-")</f>
        <v>1.3445378151260012E-3</v>
      </c>
    </row>
    <row r="32" spans="1:15" x14ac:dyDescent="0.25">
      <c r="B32" s="119" t="s">
        <v>75</v>
      </c>
      <c r="C32" s="120">
        <v>12212</v>
      </c>
      <c r="D32" s="121">
        <v>0.22034575796942146</v>
      </c>
      <c r="E32" s="120">
        <v>5069</v>
      </c>
      <c r="F32" s="121">
        <f t="shared" si="2"/>
        <v>-0.58491647559777271</v>
      </c>
      <c r="G32" s="120">
        <v>8995</v>
      </c>
      <c r="H32" s="121">
        <f t="shared" si="2"/>
        <v>0.77451173801538764</v>
      </c>
      <c r="I32" s="120">
        <v>12083</v>
      </c>
      <c r="J32" s="121">
        <f t="shared" si="2"/>
        <v>0.3433018343524179</v>
      </c>
      <c r="K32" s="120">
        <v>11880</v>
      </c>
      <c r="L32" s="121">
        <f t="shared" si="2"/>
        <v>-1.680046346106101E-2</v>
      </c>
      <c r="M32" s="120">
        <v>13464</v>
      </c>
      <c r="N32" s="121">
        <f>IFERROR(M32/K32-1,"-")</f>
        <v>0.1333333333333333</v>
      </c>
    </row>
    <row r="33" spans="2:15" x14ac:dyDescent="0.25">
      <c r="B33" s="119" t="s">
        <v>77</v>
      </c>
      <c r="C33" s="120">
        <v>4939</v>
      </c>
      <c r="D33" s="121">
        <v>-0.53082549634273768</v>
      </c>
      <c r="E33" s="120">
        <v>6171</v>
      </c>
      <c r="F33" s="121">
        <f t="shared" si="2"/>
        <v>0.24944320712694878</v>
      </c>
      <c r="G33" s="120">
        <v>11575</v>
      </c>
      <c r="H33" s="121">
        <f t="shared" si="2"/>
        <v>0.8757089612704585</v>
      </c>
      <c r="I33" s="120">
        <v>15380</v>
      </c>
      <c r="J33" s="121">
        <f t="shared" si="2"/>
        <v>0.32872570194384454</v>
      </c>
      <c r="K33" s="120">
        <v>12803</v>
      </c>
      <c r="L33" s="121">
        <f t="shared" si="2"/>
        <v>-0.16755526657997399</v>
      </c>
      <c r="M33" s="120">
        <v>15642</v>
      </c>
      <c r="N33" s="121">
        <f>IFERROR(M33/K33-1,"-")</f>
        <v>0.22174490353823328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6233</v>
      </c>
      <c r="F34" s="121" t="str">
        <f t="shared" si="2"/>
        <v>-</v>
      </c>
      <c r="G34" s="120">
        <v>10703</v>
      </c>
      <c r="H34" s="121">
        <f t="shared" si="2"/>
        <v>0.7171506497673672</v>
      </c>
      <c r="I34" s="120">
        <v>12270</v>
      </c>
      <c r="J34" s="121">
        <f t="shared" si="2"/>
        <v>0.14640754928524702</v>
      </c>
      <c r="K34" s="120">
        <v>11832</v>
      </c>
      <c r="L34" s="121">
        <f t="shared" si="2"/>
        <v>-3.5696821515892374E-2</v>
      </c>
      <c r="M34" s="120">
        <v>12892</v>
      </c>
      <c r="N34" s="121">
        <f>IFERROR(M34/K34-1,"-")</f>
        <v>8.9587559161595776E-2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8659</v>
      </c>
      <c r="F35" s="121" t="str">
        <f t="shared" si="2"/>
        <v>-</v>
      </c>
      <c r="G35" s="120">
        <v>12721</v>
      </c>
      <c r="H35" s="121">
        <f t="shared" si="2"/>
        <v>0.4691072872156139</v>
      </c>
      <c r="I35" s="120">
        <v>13214</v>
      </c>
      <c r="J35" s="121">
        <f t="shared" si="2"/>
        <v>3.8754814873044552E-2</v>
      </c>
      <c r="K35" s="120">
        <v>12647</v>
      </c>
      <c r="L35" s="121">
        <f t="shared" si="2"/>
        <v>-4.2909035871045886E-2</v>
      </c>
      <c r="M35" s="120">
        <v>17139</v>
      </c>
      <c r="N35" s="121">
        <f>IFERROR(M35/K35-1,"-")</f>
        <v>0.3551830473630111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9924</v>
      </c>
      <c r="F36" s="121" t="str">
        <f t="shared" si="2"/>
        <v>-</v>
      </c>
      <c r="G36" s="120">
        <v>12409</v>
      </c>
      <c r="H36" s="121">
        <f t="shared" si="2"/>
        <v>0.25040306328093509</v>
      </c>
      <c r="I36" s="120">
        <v>13066</v>
      </c>
      <c r="J36" s="121">
        <f t="shared" si="2"/>
        <v>5.2945442823757016E-2</v>
      </c>
      <c r="K36" s="120">
        <v>14875</v>
      </c>
      <c r="L36" s="121">
        <f t="shared" si="2"/>
        <v>0.13845094137455982</v>
      </c>
      <c r="M36" s="120">
        <v>16672</v>
      </c>
      <c r="N36" s="121">
        <f t="shared" ref="N36:N38" si="4">IFERROR(M36/K36-1,"-")</f>
        <v>0.12080672268907566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9928</v>
      </c>
      <c r="F37" s="121" t="str">
        <f t="shared" si="2"/>
        <v>-</v>
      </c>
      <c r="G37" s="120">
        <v>12525</v>
      </c>
      <c r="H37" s="121">
        <f t="shared" si="2"/>
        <v>0.26158340048348117</v>
      </c>
      <c r="I37" s="120">
        <v>11727</v>
      </c>
      <c r="J37" s="121">
        <f t="shared" si="2"/>
        <v>-6.3712574850299353E-2</v>
      </c>
      <c r="K37" s="120">
        <v>16297</v>
      </c>
      <c r="L37" s="121">
        <f t="shared" si="2"/>
        <v>0.38969898524771884</v>
      </c>
      <c r="M37" s="120">
        <v>17909</v>
      </c>
      <c r="N37" s="121">
        <f t="shared" si="4"/>
        <v>9.8913910535681326E-2</v>
      </c>
    </row>
    <row r="38" spans="2:15" x14ac:dyDescent="0.25">
      <c r="B38" s="119" t="s">
        <v>87</v>
      </c>
      <c r="C38" s="120">
        <v>4192</v>
      </c>
      <c r="D38" s="121">
        <v>-0.48310727496917383</v>
      </c>
      <c r="E38" s="120">
        <v>9185</v>
      </c>
      <c r="F38" s="121">
        <f t="shared" si="2"/>
        <v>1.1910782442748094</v>
      </c>
      <c r="G38" s="120">
        <v>8882</v>
      </c>
      <c r="H38" s="121">
        <f t="shared" si="2"/>
        <v>-3.2988568317909639E-2</v>
      </c>
      <c r="I38" s="120">
        <v>8822</v>
      </c>
      <c r="J38" s="121">
        <f t="shared" si="2"/>
        <v>-6.7552353073632165E-3</v>
      </c>
      <c r="K38" s="120">
        <v>9303</v>
      </c>
      <c r="L38" s="121">
        <f t="shared" si="2"/>
        <v>5.4522783949217946E-2</v>
      </c>
      <c r="M38" s="120">
        <v>10879</v>
      </c>
      <c r="N38" s="121">
        <f t="shared" si="4"/>
        <v>0.1694077179404494</v>
      </c>
    </row>
    <row r="39" spans="2:15" x14ac:dyDescent="0.25">
      <c r="B39" s="119" t="s">
        <v>89</v>
      </c>
      <c r="C39" s="120">
        <v>5198</v>
      </c>
      <c r="D39" s="121">
        <v>-0.43981032438840395</v>
      </c>
      <c r="E39" s="120">
        <v>11073</v>
      </c>
      <c r="F39" s="121">
        <f t="shared" si="2"/>
        <v>1.1302424009234322</v>
      </c>
      <c r="G39" s="120">
        <v>12859</v>
      </c>
      <c r="H39" s="121">
        <f t="shared" si="2"/>
        <v>0.16129323579878996</v>
      </c>
      <c r="I39" s="120">
        <v>11310</v>
      </c>
      <c r="J39" s="121">
        <f t="shared" si="2"/>
        <v>-0.12046037794540787</v>
      </c>
      <c r="K39" s="120">
        <v>14314</v>
      </c>
      <c r="L39" s="121">
        <f t="shared" si="2"/>
        <v>0.26560565870910691</v>
      </c>
      <c r="M39" s="120"/>
      <c r="N39" s="121"/>
    </row>
    <row r="40" spans="2:15" x14ac:dyDescent="0.25">
      <c r="B40" s="119" t="s">
        <v>91</v>
      </c>
      <c r="C40" s="120">
        <v>6718</v>
      </c>
      <c r="D40" s="121">
        <v>-0.38366972477064221</v>
      </c>
      <c r="E40" s="120">
        <v>12642</v>
      </c>
      <c r="F40" s="121">
        <f t="shared" si="2"/>
        <v>0.88181006251860672</v>
      </c>
      <c r="G40" s="120">
        <v>13163</v>
      </c>
      <c r="H40" s="121">
        <f t="shared" si="2"/>
        <v>4.1211833570637513E-2</v>
      </c>
      <c r="I40" s="120">
        <v>13962</v>
      </c>
      <c r="J40" s="121">
        <f t="shared" si="2"/>
        <v>6.0700448226088222E-2</v>
      </c>
      <c r="K40" s="120">
        <v>12735</v>
      </c>
      <c r="L40" s="121">
        <f t="shared" si="2"/>
        <v>-8.7881392350666054E-2</v>
      </c>
      <c r="M40" s="120"/>
      <c r="N40" s="121"/>
    </row>
    <row r="41" spans="2:15" x14ac:dyDescent="0.25">
      <c r="B41" s="119" t="s">
        <v>93</v>
      </c>
      <c r="C41" s="120">
        <v>5458</v>
      </c>
      <c r="D41" s="121">
        <v>-0.52427438333478604</v>
      </c>
      <c r="E41" s="120">
        <v>13326</v>
      </c>
      <c r="F41" s="121">
        <f t="shared" si="2"/>
        <v>1.4415536826676436</v>
      </c>
      <c r="G41" s="120">
        <v>13787</v>
      </c>
      <c r="H41" s="121">
        <f t="shared" si="2"/>
        <v>3.4594026714693138E-2</v>
      </c>
      <c r="I41" s="120">
        <v>13695</v>
      </c>
      <c r="J41" s="121">
        <f t="shared" si="2"/>
        <v>-6.6729527816058454E-3</v>
      </c>
      <c r="K41" s="120">
        <v>14871</v>
      </c>
      <c r="L41" s="121">
        <f t="shared" si="2"/>
        <v>8.5870755750273808E-2</v>
      </c>
      <c r="M41" s="120"/>
      <c r="N41" s="121"/>
    </row>
    <row r="42" spans="2:15" x14ac:dyDescent="0.25">
      <c r="B42" s="119" t="s">
        <v>95</v>
      </c>
      <c r="C42" s="120">
        <v>4373</v>
      </c>
      <c r="D42" s="121">
        <v>-0.57357386640663099</v>
      </c>
      <c r="E42" s="120">
        <v>9749</v>
      </c>
      <c r="F42" s="121">
        <f t="shared" si="2"/>
        <v>1.2293619940544249</v>
      </c>
      <c r="G42" s="120">
        <v>10694</v>
      </c>
      <c r="H42" s="121">
        <f t="shared" si="2"/>
        <v>9.6933018771156121E-2</v>
      </c>
      <c r="I42" s="120">
        <v>10449</v>
      </c>
      <c r="J42" s="121">
        <f t="shared" si="2"/>
        <v>-2.2910043014774617E-2</v>
      </c>
      <c r="K42" s="120">
        <v>13109</v>
      </c>
      <c r="L42" s="121">
        <f t="shared" si="2"/>
        <v>0.25456981529332956</v>
      </c>
      <c r="M42" s="120"/>
      <c r="N42" s="121"/>
    </row>
    <row r="43" spans="2:15" ht="15.75" x14ac:dyDescent="0.25">
      <c r="B43" s="122" t="s">
        <v>32</v>
      </c>
      <c r="C43" s="123">
        <v>61571</v>
      </c>
      <c r="D43" s="124">
        <v>-0.48751477418388245</v>
      </c>
      <c r="E43" s="123">
        <v>104557</v>
      </c>
      <c r="F43" s="124">
        <f t="shared" si="2"/>
        <v>0.69815335141543899</v>
      </c>
      <c r="G43" s="123">
        <v>134886</v>
      </c>
      <c r="H43" s="124">
        <f t="shared" si="2"/>
        <v>0.29007144428397913</v>
      </c>
      <c r="I43" s="123">
        <v>146430</v>
      </c>
      <c r="J43" s="124">
        <f t="shared" si="2"/>
        <v>8.5583381522174262E-2</v>
      </c>
      <c r="K43" s="123">
        <v>156566</v>
      </c>
      <c r="L43" s="124">
        <f t="shared" si="2"/>
        <v>6.9220788089872309E-2</v>
      </c>
      <c r="M43" s="123">
        <v>116513</v>
      </c>
      <c r="N43" s="124">
        <v>0.14749303209667408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1" t="s">
        <v>237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5">
        <f>M$7</f>
        <v>2025</v>
      </c>
      <c r="N51" s="306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4747</v>
      </c>
      <c r="D53" s="121">
        <v>1.2655557899177161E-3</v>
      </c>
      <c r="E53" s="120">
        <v>1412</v>
      </c>
      <c r="F53" s="121">
        <f>IFERROR(E53/C53-1,"-")</f>
        <v>-0.70254897830208551</v>
      </c>
      <c r="G53" s="120">
        <v>3917</v>
      </c>
      <c r="H53" s="121">
        <f>IFERROR(G53/E53-1,"-")</f>
        <v>1.7740793201133145</v>
      </c>
      <c r="I53" s="120">
        <v>5450</v>
      </c>
      <c r="J53" s="121">
        <f>IFERROR(I53/G53-1,"-")</f>
        <v>0.39137094715343368</v>
      </c>
      <c r="K53" s="120">
        <v>6504</v>
      </c>
      <c r="L53" s="121">
        <f>IFERROR(K53/I53-1,"-")</f>
        <v>0.19339449541284415</v>
      </c>
      <c r="M53" s="120">
        <v>7025</v>
      </c>
      <c r="N53" s="121">
        <f t="shared" ref="N53:N60" si="5">IFERROR(M53/K53-1,"-")</f>
        <v>8.0104551045510508E-2</v>
      </c>
    </row>
    <row r="54" spans="1:15" x14ac:dyDescent="0.25">
      <c r="A54" s="1">
        <v>2</v>
      </c>
      <c r="B54" s="119" t="s">
        <v>75</v>
      </c>
      <c r="C54" s="120">
        <v>5951</v>
      </c>
      <c r="D54" s="121">
        <v>0.10326288468668898</v>
      </c>
      <c r="E54" s="120">
        <v>2193</v>
      </c>
      <c r="F54" s="121">
        <f t="shared" ref="F54:L65" si="6">IFERROR(E54/C54-1,"-")</f>
        <v>-0.631490505797345</v>
      </c>
      <c r="G54" s="120">
        <v>4988</v>
      </c>
      <c r="H54" s="121">
        <f t="shared" si="6"/>
        <v>1.2745098039215685</v>
      </c>
      <c r="I54" s="120">
        <v>6445</v>
      </c>
      <c r="J54" s="121">
        <f t="shared" si="6"/>
        <v>0.29210104250200475</v>
      </c>
      <c r="K54" s="120">
        <v>6868</v>
      </c>
      <c r="L54" s="121">
        <f t="shared" si="6"/>
        <v>6.5632273079906822E-2</v>
      </c>
      <c r="M54" s="120">
        <v>7367</v>
      </c>
      <c r="N54" s="121">
        <f t="shared" si="5"/>
        <v>7.2655794991263845E-2</v>
      </c>
    </row>
    <row r="55" spans="1:15" x14ac:dyDescent="0.25">
      <c r="A55" s="1">
        <v>3</v>
      </c>
      <c r="B55" s="119" t="s">
        <v>77</v>
      </c>
      <c r="C55" s="120">
        <v>2527</v>
      </c>
      <c r="D55" s="121">
        <v>-0.57104057036156841</v>
      </c>
      <c r="E55" s="120">
        <v>2697</v>
      </c>
      <c r="F55" s="121">
        <f t="shared" si="6"/>
        <v>6.7273446774831713E-2</v>
      </c>
      <c r="G55" s="120">
        <v>6328</v>
      </c>
      <c r="H55" s="121">
        <f t="shared" si="6"/>
        <v>1.346310715609937</v>
      </c>
      <c r="I55" s="120">
        <v>8798</v>
      </c>
      <c r="J55" s="121">
        <f t="shared" si="6"/>
        <v>0.3903286978508218</v>
      </c>
      <c r="K55" s="120">
        <v>6861</v>
      </c>
      <c r="L55" s="121">
        <f t="shared" si="6"/>
        <v>-0.22016367356217326</v>
      </c>
      <c r="M55" s="120">
        <v>7666</v>
      </c>
      <c r="N55" s="121">
        <f t="shared" si="5"/>
        <v>0.11732983530097663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3163</v>
      </c>
      <c r="F56" s="121" t="str">
        <f t="shared" si="6"/>
        <v>-</v>
      </c>
      <c r="G56" s="120">
        <v>4470</v>
      </c>
      <c r="H56" s="121">
        <f t="shared" si="6"/>
        <v>0.41321530192854894</v>
      </c>
      <c r="I56" s="120">
        <v>6595</v>
      </c>
      <c r="J56" s="121">
        <f t="shared" si="6"/>
        <v>0.47539149888143184</v>
      </c>
      <c r="K56" s="120">
        <v>7072</v>
      </c>
      <c r="L56" s="121">
        <f t="shared" si="6"/>
        <v>7.232752084912808E-2</v>
      </c>
      <c r="M56" s="120">
        <v>6138</v>
      </c>
      <c r="N56" s="121">
        <f t="shared" si="5"/>
        <v>-0.13207013574660631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3929</v>
      </c>
      <c r="F57" s="121" t="str">
        <f t="shared" si="6"/>
        <v>-</v>
      </c>
      <c r="G57" s="120">
        <v>6157</v>
      </c>
      <c r="H57" s="121">
        <f t="shared" si="6"/>
        <v>0.56706541104606778</v>
      </c>
      <c r="I57" s="120">
        <v>6899</v>
      </c>
      <c r="J57" s="121">
        <f t="shared" si="6"/>
        <v>0.12051323696605487</v>
      </c>
      <c r="K57" s="120">
        <v>6981</v>
      </c>
      <c r="L57" s="121">
        <f t="shared" si="6"/>
        <v>1.1885780547905567E-2</v>
      </c>
      <c r="M57" s="120">
        <v>7712</v>
      </c>
      <c r="N57" s="121">
        <f t="shared" si="5"/>
        <v>0.10471279186362992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4399</v>
      </c>
      <c r="F58" s="121" t="str">
        <f t="shared" si="6"/>
        <v>-</v>
      </c>
      <c r="G58" s="120">
        <v>5602</v>
      </c>
      <c r="H58" s="121">
        <f t="shared" si="6"/>
        <v>0.27347124346442375</v>
      </c>
      <c r="I58" s="120">
        <v>6717</v>
      </c>
      <c r="J58" s="121">
        <f t="shared" si="6"/>
        <v>0.19903605855051776</v>
      </c>
      <c r="K58" s="120">
        <v>7542</v>
      </c>
      <c r="L58" s="121">
        <f t="shared" si="6"/>
        <v>0.12282268870031254</v>
      </c>
      <c r="M58" s="120">
        <v>7773</v>
      </c>
      <c r="N58" s="121">
        <f t="shared" si="5"/>
        <v>3.0628480509148792E-2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5325</v>
      </c>
      <c r="F59" s="121" t="str">
        <f t="shared" si="6"/>
        <v>-</v>
      </c>
      <c r="G59" s="120">
        <v>5240</v>
      </c>
      <c r="H59" s="121">
        <f t="shared" si="6"/>
        <v>-1.5962441314554043E-2</v>
      </c>
      <c r="I59" s="120">
        <v>7240</v>
      </c>
      <c r="J59" s="121">
        <f t="shared" si="6"/>
        <v>0.38167938931297707</v>
      </c>
      <c r="K59" s="120">
        <v>6419</v>
      </c>
      <c r="L59" s="121">
        <f t="shared" si="6"/>
        <v>-0.11339779005524864</v>
      </c>
      <c r="M59" s="120">
        <v>6727</v>
      </c>
      <c r="N59" s="121">
        <f t="shared" si="5"/>
        <v>4.7982551799345741E-2</v>
      </c>
    </row>
    <row r="60" spans="1:15" x14ac:dyDescent="0.25">
      <c r="A60" s="1">
        <v>8</v>
      </c>
      <c r="B60" s="119" t="s">
        <v>87</v>
      </c>
      <c r="C60" s="120">
        <v>2986</v>
      </c>
      <c r="D60" s="121">
        <v>-4.2641872394998392E-2</v>
      </c>
      <c r="E60" s="120">
        <v>5031</v>
      </c>
      <c r="F60" s="121">
        <f t="shared" si="6"/>
        <v>0.68486269256530474</v>
      </c>
      <c r="G60" s="120">
        <v>3658</v>
      </c>
      <c r="H60" s="121">
        <f t="shared" si="6"/>
        <v>-0.27290797058238914</v>
      </c>
      <c r="I60" s="120">
        <v>4888</v>
      </c>
      <c r="J60" s="121">
        <f t="shared" si="6"/>
        <v>0.33624931656642976</v>
      </c>
      <c r="K60" s="120">
        <v>3964</v>
      </c>
      <c r="L60" s="121">
        <f t="shared" si="6"/>
        <v>-0.18903436988543376</v>
      </c>
      <c r="M60" s="120">
        <v>4144</v>
      </c>
      <c r="N60" s="121">
        <f t="shared" si="5"/>
        <v>4.540867810292637E-2</v>
      </c>
    </row>
    <row r="61" spans="1:15" x14ac:dyDescent="0.25">
      <c r="A61" s="1">
        <v>9</v>
      </c>
      <c r="B61" s="119" t="s">
        <v>89</v>
      </c>
      <c r="C61" s="120">
        <v>3428</v>
      </c>
      <c r="D61" s="121">
        <v>-0.26406182911120657</v>
      </c>
      <c r="E61" s="120">
        <v>5743</v>
      </c>
      <c r="F61" s="121">
        <f t="shared" si="6"/>
        <v>0.67532088681446911</v>
      </c>
      <c r="G61" s="120">
        <v>6176</v>
      </c>
      <c r="H61" s="121">
        <f t="shared" si="6"/>
        <v>7.539613442451687E-2</v>
      </c>
      <c r="I61" s="120">
        <v>6477</v>
      </c>
      <c r="J61" s="121">
        <f t="shared" si="6"/>
        <v>4.8737046632124414E-2</v>
      </c>
      <c r="K61" s="120">
        <v>6205</v>
      </c>
      <c r="L61" s="121">
        <f t="shared" si="6"/>
        <v>-4.1994750656167978E-2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3924</v>
      </c>
      <c r="D62" s="121">
        <v>-0.24813182602031036</v>
      </c>
      <c r="E62" s="120">
        <v>6087</v>
      </c>
      <c r="F62" s="121">
        <f t="shared" si="6"/>
        <v>0.55122324159021407</v>
      </c>
      <c r="G62" s="120">
        <v>6564</v>
      </c>
      <c r="H62" s="121">
        <f t="shared" si="6"/>
        <v>7.8363725973385812E-2</v>
      </c>
      <c r="I62" s="120">
        <v>7061</v>
      </c>
      <c r="J62" s="121">
        <f t="shared" si="6"/>
        <v>7.5716026812918891E-2</v>
      </c>
      <c r="K62" s="120">
        <v>7713</v>
      </c>
      <c r="L62" s="121">
        <f t="shared" si="6"/>
        <v>9.2338195722985406E-2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3089</v>
      </c>
      <c r="D63" s="121">
        <v>-0.50757213454487493</v>
      </c>
      <c r="E63" s="120">
        <v>6920</v>
      </c>
      <c r="F63" s="121">
        <f t="shared" si="6"/>
        <v>1.2402071867918418</v>
      </c>
      <c r="G63" s="120">
        <v>6965</v>
      </c>
      <c r="H63" s="121">
        <f t="shared" si="6"/>
        <v>6.502890173410325E-3</v>
      </c>
      <c r="I63" s="120">
        <v>8507</v>
      </c>
      <c r="J63" s="121">
        <f t="shared" si="6"/>
        <v>0.22139267767408466</v>
      </c>
      <c r="K63" s="120">
        <v>8717</v>
      </c>
      <c r="L63" s="121">
        <f t="shared" si="6"/>
        <v>2.4685553073939159E-2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2151</v>
      </c>
      <c r="D64" s="121">
        <v>-0.5010438413361169</v>
      </c>
      <c r="E64" s="120">
        <v>4411</v>
      </c>
      <c r="F64" s="121">
        <f t="shared" si="6"/>
        <v>1.0506741050674107</v>
      </c>
      <c r="G64" s="120">
        <v>4956</v>
      </c>
      <c r="H64" s="121">
        <f t="shared" si="6"/>
        <v>0.12355474948991163</v>
      </c>
      <c r="I64" s="120">
        <v>5232</v>
      </c>
      <c r="J64" s="121">
        <f t="shared" si="6"/>
        <v>5.5690072639225097E-2</v>
      </c>
      <c r="K64" s="120">
        <v>5927</v>
      </c>
      <c r="L64" s="121">
        <f t="shared" si="6"/>
        <v>0.13283639143730896</v>
      </c>
      <c r="M64" s="120"/>
      <c r="N64" s="121"/>
    </row>
    <row r="65" spans="1:15" ht="15.75" x14ac:dyDescent="0.25">
      <c r="B65" s="122" t="s">
        <v>32</v>
      </c>
      <c r="C65" s="123">
        <v>33780</v>
      </c>
      <c r="D65" s="124">
        <v>-0.42809738258896823</v>
      </c>
      <c r="E65" s="123">
        <v>51310</v>
      </c>
      <c r="F65" s="124">
        <f t="shared" si="6"/>
        <v>0.51894612196566015</v>
      </c>
      <c r="G65" s="123">
        <v>65021</v>
      </c>
      <c r="H65" s="124">
        <f t="shared" si="6"/>
        <v>0.26721886571818354</v>
      </c>
      <c r="I65" s="123">
        <v>80309</v>
      </c>
      <c r="J65" s="124">
        <f t="shared" si="6"/>
        <v>0.23512403684963323</v>
      </c>
      <c r="K65" s="123">
        <v>80773</v>
      </c>
      <c r="L65" s="124">
        <f t="shared" si="6"/>
        <v>5.7776836967213807E-3</v>
      </c>
      <c r="M65" s="123">
        <v>54552</v>
      </c>
      <c r="N65" s="124">
        <v>4.4837294822930085E-2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1" t="s">
        <v>238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5">
        <f>M$7</f>
        <v>2025</v>
      </c>
      <c r="N73" s="306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5042</v>
      </c>
      <c r="D75" s="121">
        <v>0.16416531978757787</v>
      </c>
      <c r="E75" s="120">
        <v>1186</v>
      </c>
      <c r="F75" s="121">
        <f>IFERROR(E75/C75-1,"-")</f>
        <v>-0.76477588258627527</v>
      </c>
      <c r="G75" s="120">
        <v>2656</v>
      </c>
      <c r="H75" s="121">
        <f>IFERROR(G75/E75-1,"-")</f>
        <v>1.2394603709949408</v>
      </c>
      <c r="I75" s="120">
        <v>5002</v>
      </c>
      <c r="J75" s="121">
        <f>IFERROR(I75/G75-1,"-")</f>
        <v>0.88328313253012047</v>
      </c>
      <c r="K75" s="120">
        <v>5396</v>
      </c>
      <c r="L75" s="121">
        <f>IFERROR(K75/I75-1,"-")</f>
        <v>7.8768492602958817E-2</v>
      </c>
      <c r="M75" s="120">
        <v>4891</v>
      </c>
      <c r="N75" s="121">
        <f t="shared" ref="N75:N82" si="7">IFERROR(M75/K75-1,"-")</f>
        <v>-9.3587842846552971E-2</v>
      </c>
    </row>
    <row r="76" spans="1:15" x14ac:dyDescent="0.25">
      <c r="A76" s="1">
        <v>2</v>
      </c>
      <c r="B76" s="119" t="s">
        <v>75</v>
      </c>
      <c r="C76" s="120">
        <v>6261</v>
      </c>
      <c r="D76" s="121">
        <v>0.35725124647734674</v>
      </c>
      <c r="E76" s="120">
        <v>2876</v>
      </c>
      <c r="F76" s="121">
        <f t="shared" ref="F76:L87" si="8">IFERROR(E76/C76-1,"-")</f>
        <v>-0.54064845871266565</v>
      </c>
      <c r="G76" s="120">
        <v>4007</v>
      </c>
      <c r="H76" s="121">
        <f t="shared" si="8"/>
        <v>0.39325452016689844</v>
      </c>
      <c r="I76" s="120">
        <v>5638</v>
      </c>
      <c r="J76" s="121">
        <f t="shared" si="8"/>
        <v>0.40703768405290752</v>
      </c>
      <c r="K76" s="120">
        <v>5012</v>
      </c>
      <c r="L76" s="121">
        <f t="shared" si="8"/>
        <v>-0.11103228095069173</v>
      </c>
      <c r="M76" s="120">
        <v>6097</v>
      </c>
      <c r="N76" s="121">
        <f t="shared" si="7"/>
        <v>0.21648044692737423</v>
      </c>
    </row>
    <row r="77" spans="1:15" x14ac:dyDescent="0.25">
      <c r="A77" s="1">
        <v>3</v>
      </c>
      <c r="B77" s="119" t="s">
        <v>77</v>
      </c>
      <c r="C77" s="120">
        <v>2412</v>
      </c>
      <c r="D77" s="121">
        <v>-0.47972389991371878</v>
      </c>
      <c r="E77" s="120">
        <v>3474</v>
      </c>
      <c r="F77" s="121">
        <f t="shared" si="8"/>
        <v>0.44029850746268662</v>
      </c>
      <c r="G77" s="120">
        <v>5247</v>
      </c>
      <c r="H77" s="121">
        <f t="shared" si="8"/>
        <v>0.51036269430051817</v>
      </c>
      <c r="I77" s="120">
        <v>6582</v>
      </c>
      <c r="J77" s="121">
        <f t="shared" si="8"/>
        <v>0.25443110348770737</v>
      </c>
      <c r="K77" s="120">
        <v>5942</v>
      </c>
      <c r="L77" s="121">
        <f t="shared" si="8"/>
        <v>-9.7234883014281404E-2</v>
      </c>
      <c r="M77" s="120">
        <v>7976</v>
      </c>
      <c r="N77" s="121">
        <f t="shared" si="7"/>
        <v>0.34230898687310662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3070</v>
      </c>
      <c r="F78" s="121" t="str">
        <f t="shared" si="8"/>
        <v>-</v>
      </c>
      <c r="G78" s="120">
        <v>6233</v>
      </c>
      <c r="H78" s="121">
        <f t="shared" si="8"/>
        <v>1.0302931596091205</v>
      </c>
      <c r="I78" s="120">
        <v>5675</v>
      </c>
      <c r="J78" s="121">
        <f t="shared" si="8"/>
        <v>-8.9523503930691528E-2</v>
      </c>
      <c r="K78" s="120">
        <v>4760</v>
      </c>
      <c r="L78" s="121">
        <f t="shared" si="8"/>
        <v>-0.16123348017621142</v>
      </c>
      <c r="M78" s="120">
        <v>6754</v>
      </c>
      <c r="N78" s="121">
        <f t="shared" si="7"/>
        <v>0.41890756302521015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4730</v>
      </c>
      <c r="F79" s="121" t="str">
        <f t="shared" si="8"/>
        <v>-</v>
      </c>
      <c r="G79" s="120">
        <v>6564</v>
      </c>
      <c r="H79" s="121">
        <f t="shared" si="8"/>
        <v>0.38773784355179708</v>
      </c>
      <c r="I79" s="120">
        <v>6315</v>
      </c>
      <c r="J79" s="121">
        <f t="shared" si="8"/>
        <v>-3.7934186471663578E-2</v>
      </c>
      <c r="K79" s="120">
        <v>5666</v>
      </c>
      <c r="L79" s="121">
        <f t="shared" si="8"/>
        <v>-0.10277117973079963</v>
      </c>
      <c r="M79" s="120">
        <v>9427</v>
      </c>
      <c r="N79" s="121">
        <f t="shared" si="7"/>
        <v>0.66378397458524541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5525</v>
      </c>
      <c r="F80" s="121" t="str">
        <f t="shared" si="8"/>
        <v>-</v>
      </c>
      <c r="G80" s="120">
        <v>6807</v>
      </c>
      <c r="H80" s="121">
        <f t="shared" si="8"/>
        <v>0.2320361990950226</v>
      </c>
      <c r="I80" s="120">
        <v>6349</v>
      </c>
      <c r="J80" s="121">
        <f t="shared" si="8"/>
        <v>-6.7283678566181893E-2</v>
      </c>
      <c r="K80" s="120">
        <v>7333</v>
      </c>
      <c r="L80" s="121">
        <f t="shared" si="8"/>
        <v>0.15498503701370292</v>
      </c>
      <c r="M80" s="120">
        <v>8899</v>
      </c>
      <c r="N80" s="121">
        <f t="shared" si="7"/>
        <v>0.21355516159825449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4603</v>
      </c>
      <c r="F81" s="121" t="str">
        <f t="shared" si="8"/>
        <v>-</v>
      </c>
      <c r="G81" s="120">
        <v>7285</v>
      </c>
      <c r="H81" s="121">
        <f t="shared" si="8"/>
        <v>0.58266348033890947</v>
      </c>
      <c r="I81" s="120">
        <v>4487</v>
      </c>
      <c r="J81" s="121">
        <f t="shared" si="8"/>
        <v>-0.38407687028140014</v>
      </c>
      <c r="K81" s="120">
        <v>9878</v>
      </c>
      <c r="L81" s="121">
        <f t="shared" si="8"/>
        <v>1.2014709159794963</v>
      </c>
      <c r="M81" s="120">
        <v>11182</v>
      </c>
      <c r="N81" s="121">
        <f t="shared" si="7"/>
        <v>0.13201052844705408</v>
      </c>
    </row>
    <row r="82" spans="1:15" x14ac:dyDescent="0.25">
      <c r="A82" s="1">
        <v>8</v>
      </c>
      <c r="B82" s="119" t="s">
        <v>87</v>
      </c>
      <c r="C82" s="120">
        <v>1206</v>
      </c>
      <c r="D82" s="121">
        <v>-0.75836505710278501</v>
      </c>
      <c r="E82" s="120">
        <v>4154</v>
      </c>
      <c r="F82" s="121">
        <f t="shared" si="8"/>
        <v>2.4444444444444446</v>
      </c>
      <c r="G82" s="120">
        <v>5224</v>
      </c>
      <c r="H82" s="121">
        <f t="shared" si="8"/>
        <v>0.25758305247953772</v>
      </c>
      <c r="I82" s="120">
        <v>3934</v>
      </c>
      <c r="J82" s="121">
        <f t="shared" si="8"/>
        <v>-0.24693721286370596</v>
      </c>
      <c r="K82" s="120">
        <v>5339</v>
      </c>
      <c r="L82" s="121">
        <f t="shared" si="8"/>
        <v>0.35714285714285721</v>
      </c>
      <c r="M82" s="120">
        <v>6735</v>
      </c>
      <c r="N82" s="121">
        <f t="shared" si="7"/>
        <v>0.2614721858025848</v>
      </c>
    </row>
    <row r="83" spans="1:15" x14ac:dyDescent="0.25">
      <c r="A83" s="1">
        <v>9</v>
      </c>
      <c r="B83" s="119" t="s">
        <v>89</v>
      </c>
      <c r="C83" s="120">
        <v>1770</v>
      </c>
      <c r="D83" s="121">
        <v>-0.61696602466998485</v>
      </c>
      <c r="E83" s="120">
        <v>5330</v>
      </c>
      <c r="F83" s="121">
        <f t="shared" si="8"/>
        <v>2.0112994350282487</v>
      </c>
      <c r="G83" s="120">
        <v>6683</v>
      </c>
      <c r="H83" s="121">
        <f t="shared" si="8"/>
        <v>0.25384615384615383</v>
      </c>
      <c r="I83" s="120">
        <v>4833</v>
      </c>
      <c r="J83" s="121">
        <f t="shared" si="8"/>
        <v>-0.27682178662277424</v>
      </c>
      <c r="K83" s="120">
        <v>8109</v>
      </c>
      <c r="L83" s="121">
        <f t="shared" si="8"/>
        <v>0.67783985102420852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2794</v>
      </c>
      <c r="D84" s="121">
        <v>-0.50818517866572788</v>
      </c>
      <c r="E84" s="120">
        <v>6555</v>
      </c>
      <c r="F84" s="121">
        <f t="shared" si="8"/>
        <v>1.3460987831066573</v>
      </c>
      <c r="G84" s="120">
        <v>6599</v>
      </c>
      <c r="H84" s="121">
        <f t="shared" si="8"/>
        <v>6.7124332570556167E-3</v>
      </c>
      <c r="I84" s="120">
        <v>6901</v>
      </c>
      <c r="J84" s="121">
        <f t="shared" si="8"/>
        <v>4.5764509774208317E-2</v>
      </c>
      <c r="K84" s="120">
        <v>5022</v>
      </c>
      <c r="L84" s="121">
        <f t="shared" si="8"/>
        <v>-0.27227937980002903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2369</v>
      </c>
      <c r="D85" s="121">
        <v>-0.5444230769230769</v>
      </c>
      <c r="E85" s="120">
        <v>6406</v>
      </c>
      <c r="F85" s="121">
        <f t="shared" si="8"/>
        <v>1.7040945546644153</v>
      </c>
      <c r="G85" s="120">
        <v>6822</v>
      </c>
      <c r="H85" s="121">
        <f t="shared" si="8"/>
        <v>6.4939119575398108E-2</v>
      </c>
      <c r="I85" s="120">
        <v>5188</v>
      </c>
      <c r="J85" s="121">
        <f t="shared" si="8"/>
        <v>-0.23951920257988857</v>
      </c>
      <c r="K85" s="120">
        <v>6154</v>
      </c>
      <c r="L85" s="121">
        <f t="shared" si="8"/>
        <v>0.18619892058596754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2222</v>
      </c>
      <c r="D86" s="121">
        <v>-0.62617765814266479</v>
      </c>
      <c r="E86" s="120">
        <v>5338</v>
      </c>
      <c r="F86" s="121">
        <f t="shared" si="8"/>
        <v>1.4023402340234021</v>
      </c>
      <c r="G86" s="120">
        <v>5738</v>
      </c>
      <c r="H86" s="121">
        <f t="shared" si="8"/>
        <v>7.4934432371674742E-2</v>
      </c>
      <c r="I86" s="120">
        <v>5217</v>
      </c>
      <c r="J86" s="121">
        <f t="shared" si="8"/>
        <v>-9.079818752178459E-2</v>
      </c>
      <c r="K86" s="120">
        <v>7182</v>
      </c>
      <c r="L86" s="121">
        <f t="shared" si="8"/>
        <v>0.37665324899367447</v>
      </c>
      <c r="M86" s="120"/>
      <c r="N86" s="121"/>
    </row>
    <row r="87" spans="1:15" ht="15.75" x14ac:dyDescent="0.25">
      <c r="B87" s="122" t="s">
        <v>32</v>
      </c>
      <c r="C87" s="123">
        <v>27791</v>
      </c>
      <c r="D87" s="124">
        <v>-0.5449767502783418</v>
      </c>
      <c r="E87" s="123">
        <v>53247</v>
      </c>
      <c r="F87" s="124">
        <f t="shared" si="8"/>
        <v>0.91597999352308301</v>
      </c>
      <c r="G87" s="123">
        <v>69865</v>
      </c>
      <c r="H87" s="124">
        <f t="shared" si="8"/>
        <v>0.31209270005821921</v>
      </c>
      <c r="I87" s="123">
        <v>66121</v>
      </c>
      <c r="J87" s="124">
        <f t="shared" si="8"/>
        <v>-5.3589064624633198E-2</v>
      </c>
      <c r="K87" s="123">
        <v>75793</v>
      </c>
      <c r="L87" s="124">
        <f t="shared" si="8"/>
        <v>0.14627727953297742</v>
      </c>
      <c r="M87" s="123">
        <v>61961</v>
      </c>
      <c r="N87" s="124">
        <v>0.25615294165348912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1" t="s">
        <v>239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C$7</f>
        <v>2020</v>
      </c>
      <c r="D95" s="306"/>
      <c r="E95" s="305">
        <f>E$7</f>
        <v>2021</v>
      </c>
      <c r="F95" s="306"/>
      <c r="G95" s="305">
        <f>G$7</f>
        <v>2022</v>
      </c>
      <c r="H95" s="306"/>
      <c r="I95" s="305">
        <f>I$7</f>
        <v>2023</v>
      </c>
      <c r="J95" s="306"/>
      <c r="K95" s="305">
        <f>K$7</f>
        <v>2024</v>
      </c>
      <c r="L95" s="306"/>
      <c r="M95" s="305">
        <f>M$7</f>
        <v>2025</v>
      </c>
      <c r="N95" s="306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10764</v>
      </c>
      <c r="D97" s="121">
        <v>-6.2451006009929477E-2</v>
      </c>
      <c r="E97" s="120">
        <v>2169</v>
      </c>
      <c r="F97" s="121">
        <f t="shared" ref="F97:L109" si="9">IFERROR(E97/C97-1,"-")</f>
        <v>-0.79849498327759194</v>
      </c>
      <c r="G97" s="120">
        <v>7573</v>
      </c>
      <c r="H97" s="121">
        <f t="shared" si="9"/>
        <v>2.4914707238358691</v>
      </c>
      <c r="I97" s="120">
        <v>13157</v>
      </c>
      <c r="J97" s="121">
        <f t="shared" si="9"/>
        <v>0.73735639772877337</v>
      </c>
      <c r="K97" s="120">
        <v>11967</v>
      </c>
      <c r="L97" s="121">
        <f t="shared" si="9"/>
        <v>-9.0446150338223008E-2</v>
      </c>
      <c r="M97" s="120">
        <v>12686</v>
      </c>
      <c r="N97" s="121">
        <f t="shared" ref="N97:N104" si="10">IFERROR(M97/K97-1,"-")</f>
        <v>6.0081891869307347E-2</v>
      </c>
    </row>
    <row r="98" spans="2:14" x14ac:dyDescent="0.25">
      <c r="B98" s="119" t="s">
        <v>75</v>
      </c>
      <c r="C98" s="120">
        <v>11152</v>
      </c>
      <c r="D98" s="121">
        <v>2.1058414209851772E-2</v>
      </c>
      <c r="E98" s="120">
        <v>2972</v>
      </c>
      <c r="F98" s="121">
        <f t="shared" si="9"/>
        <v>-0.7335007173601148</v>
      </c>
      <c r="G98" s="120">
        <v>8064</v>
      </c>
      <c r="H98" s="121">
        <f t="shared" si="9"/>
        <v>1.7133243606998656</v>
      </c>
      <c r="I98" s="120">
        <v>10692</v>
      </c>
      <c r="J98" s="121">
        <f t="shared" si="9"/>
        <v>0.32589285714285721</v>
      </c>
      <c r="K98" s="120">
        <v>10745</v>
      </c>
      <c r="L98" s="121">
        <f t="shared" si="9"/>
        <v>4.9569771791992956E-3</v>
      </c>
      <c r="M98" s="120">
        <v>11462</v>
      </c>
      <c r="N98" s="121">
        <f t="shared" si="10"/>
        <v>6.6728711028385401E-2</v>
      </c>
    </row>
    <row r="99" spans="2:14" x14ac:dyDescent="0.25">
      <c r="B99" s="119" t="s">
        <v>77</v>
      </c>
      <c r="C99" s="120">
        <v>3997</v>
      </c>
      <c r="D99" s="121">
        <v>-0.64477426235335944</v>
      </c>
      <c r="E99" s="120">
        <v>4141</v>
      </c>
      <c r="F99" s="121">
        <f t="shared" si="9"/>
        <v>3.6027020265198884E-2</v>
      </c>
      <c r="G99" s="120">
        <v>8479</v>
      </c>
      <c r="H99" s="121">
        <f t="shared" si="9"/>
        <v>1.0475730499879257</v>
      </c>
      <c r="I99" s="120">
        <v>9794</v>
      </c>
      <c r="J99" s="121">
        <f t="shared" si="9"/>
        <v>0.15508904351928288</v>
      </c>
      <c r="K99" s="120">
        <v>10168</v>
      </c>
      <c r="L99" s="121">
        <f t="shared" si="9"/>
        <v>3.8186644884623311E-2</v>
      </c>
      <c r="M99" s="120">
        <v>11241</v>
      </c>
      <c r="N99" s="121">
        <f t="shared" si="10"/>
        <v>0.10552714398111718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3364</v>
      </c>
      <c r="F100" s="121" t="str">
        <f t="shared" si="9"/>
        <v>-</v>
      </c>
      <c r="G100" s="120">
        <v>6637</v>
      </c>
      <c r="H100" s="121">
        <f t="shared" si="9"/>
        <v>0.97294887039239009</v>
      </c>
      <c r="I100" s="120">
        <v>6884</v>
      </c>
      <c r="J100" s="121">
        <f t="shared" si="9"/>
        <v>3.7215609462106336E-2</v>
      </c>
      <c r="K100" s="120">
        <v>7197</v>
      </c>
      <c r="L100" s="121">
        <f t="shared" si="9"/>
        <v>4.5467751307379345E-2</v>
      </c>
      <c r="M100" s="120">
        <v>7965</v>
      </c>
      <c r="N100" s="121">
        <f t="shared" si="10"/>
        <v>0.10671112963734886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3886</v>
      </c>
      <c r="F101" s="121" t="str">
        <f t="shared" si="9"/>
        <v>-</v>
      </c>
      <c r="G101" s="120">
        <v>5493</v>
      </c>
      <c r="H101" s="121">
        <f t="shared" si="9"/>
        <v>0.4135357694287185</v>
      </c>
      <c r="I101" s="120">
        <v>4667</v>
      </c>
      <c r="J101" s="121">
        <f t="shared" si="9"/>
        <v>-0.15037320225741857</v>
      </c>
      <c r="K101" s="120">
        <v>4792</v>
      </c>
      <c r="L101" s="121">
        <f t="shared" si="9"/>
        <v>2.678380115706025E-2</v>
      </c>
      <c r="M101" s="120">
        <v>5481</v>
      </c>
      <c r="N101" s="121">
        <f t="shared" si="10"/>
        <v>0.14378130217028384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3617</v>
      </c>
      <c r="F102" s="121" t="str">
        <f t="shared" si="9"/>
        <v>-</v>
      </c>
      <c r="G102" s="120">
        <v>5199</v>
      </c>
      <c r="H102" s="121">
        <f t="shared" si="9"/>
        <v>0.43737904340613776</v>
      </c>
      <c r="I102" s="120">
        <v>4917</v>
      </c>
      <c r="J102" s="121">
        <f t="shared" si="9"/>
        <v>-5.424120023081358E-2</v>
      </c>
      <c r="K102" s="120">
        <v>4604</v>
      </c>
      <c r="L102" s="121">
        <f t="shared" si="9"/>
        <v>-6.365670124059386E-2</v>
      </c>
      <c r="M102" s="120">
        <v>4201</v>
      </c>
      <c r="N102" s="121">
        <f t="shared" si="10"/>
        <v>-8.7532580364900081E-2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4470</v>
      </c>
      <c r="F103" s="121" t="str">
        <f t="shared" si="9"/>
        <v>-</v>
      </c>
      <c r="G103" s="120">
        <v>5558</v>
      </c>
      <c r="H103" s="121">
        <f t="shared" si="9"/>
        <v>0.24340044742729305</v>
      </c>
      <c r="I103" s="120">
        <v>5083</v>
      </c>
      <c r="J103" s="121">
        <f t="shared" si="9"/>
        <v>-8.5462396545520014E-2</v>
      </c>
      <c r="K103" s="120">
        <v>5335</v>
      </c>
      <c r="L103" s="121">
        <f t="shared" si="9"/>
        <v>4.9577021444029201E-2</v>
      </c>
      <c r="M103" s="120">
        <v>5964</v>
      </c>
      <c r="N103" s="121">
        <f t="shared" si="10"/>
        <v>0.11790065604498601</v>
      </c>
    </row>
    <row r="104" spans="2:14" x14ac:dyDescent="0.25">
      <c r="B104" s="119" t="s">
        <v>87</v>
      </c>
      <c r="C104" s="120">
        <v>2584</v>
      </c>
      <c r="D104" s="121">
        <v>-0.54531057540031669</v>
      </c>
      <c r="E104" s="120">
        <v>4740</v>
      </c>
      <c r="F104" s="121">
        <f t="shared" si="9"/>
        <v>0.83436532507739947</v>
      </c>
      <c r="G104" s="120">
        <v>6638</v>
      </c>
      <c r="H104" s="121">
        <f t="shared" si="9"/>
        <v>0.4004219409282701</v>
      </c>
      <c r="I104" s="120">
        <v>6171</v>
      </c>
      <c r="J104" s="121">
        <f t="shared" si="9"/>
        <v>-7.0352515818017491E-2</v>
      </c>
      <c r="K104" s="120">
        <v>5898</v>
      </c>
      <c r="L104" s="121">
        <f t="shared" si="9"/>
        <v>-4.4239183276616467E-2</v>
      </c>
      <c r="M104" s="120">
        <v>6090</v>
      </c>
      <c r="N104" s="121">
        <f t="shared" si="10"/>
        <v>3.2553407934893253E-2</v>
      </c>
    </row>
    <row r="105" spans="2:14" x14ac:dyDescent="0.25">
      <c r="B105" s="119" t="s">
        <v>89</v>
      </c>
      <c r="C105" s="120">
        <v>2225</v>
      </c>
      <c r="D105" s="121">
        <v>-0.66855355280798445</v>
      </c>
      <c r="E105" s="120">
        <v>5400</v>
      </c>
      <c r="F105" s="121">
        <f t="shared" si="9"/>
        <v>1.4269662921348316</v>
      </c>
      <c r="G105" s="120">
        <v>7100</v>
      </c>
      <c r="H105" s="121">
        <f t="shared" si="9"/>
        <v>0.31481481481481488</v>
      </c>
      <c r="I105" s="120">
        <v>4623</v>
      </c>
      <c r="J105" s="121">
        <f t="shared" si="9"/>
        <v>-0.34887323943661974</v>
      </c>
      <c r="K105" s="120">
        <v>5263</v>
      </c>
      <c r="L105" s="121">
        <f t="shared" si="9"/>
        <v>0.13843824356478485</v>
      </c>
      <c r="M105" s="120"/>
      <c r="N105" s="121"/>
    </row>
    <row r="106" spans="2:14" x14ac:dyDescent="0.25">
      <c r="B106" s="119" t="s">
        <v>91</v>
      </c>
      <c r="C106" s="120">
        <v>2580</v>
      </c>
      <c r="D106" s="121">
        <v>-0.66825253953966823</v>
      </c>
      <c r="E106" s="120">
        <v>7079</v>
      </c>
      <c r="F106" s="121">
        <f t="shared" si="9"/>
        <v>1.7437984496124033</v>
      </c>
      <c r="G106" s="120">
        <v>8769</v>
      </c>
      <c r="H106" s="121">
        <f t="shared" si="9"/>
        <v>0.23873428450346101</v>
      </c>
      <c r="I106" s="120">
        <v>6591</v>
      </c>
      <c r="J106" s="121">
        <f t="shared" si="9"/>
        <v>-0.24837495723571668</v>
      </c>
      <c r="K106" s="120">
        <v>6602</v>
      </c>
      <c r="L106" s="121">
        <f t="shared" si="9"/>
        <v>1.6689424973448386E-3</v>
      </c>
      <c r="M106" s="120"/>
      <c r="N106" s="121"/>
    </row>
    <row r="107" spans="2:14" x14ac:dyDescent="0.25">
      <c r="B107" s="119" t="s">
        <v>93</v>
      </c>
      <c r="C107" s="120">
        <v>2646</v>
      </c>
      <c r="D107" s="121">
        <v>-0.74089306698002355</v>
      </c>
      <c r="E107" s="120">
        <v>9414</v>
      </c>
      <c r="F107" s="121">
        <f t="shared" si="9"/>
        <v>2.5578231292517009</v>
      </c>
      <c r="G107" s="120">
        <v>11464</v>
      </c>
      <c r="H107" s="121">
        <f t="shared" si="9"/>
        <v>0.21776078181431902</v>
      </c>
      <c r="I107" s="120">
        <v>9972</v>
      </c>
      <c r="J107" s="121">
        <f t="shared" si="9"/>
        <v>-0.13014654570830431</v>
      </c>
      <c r="K107" s="120">
        <v>10214</v>
      </c>
      <c r="L107" s="121">
        <f t="shared" si="9"/>
        <v>2.4267950260730142E-2</v>
      </c>
      <c r="M107" s="120"/>
      <c r="N107" s="121"/>
    </row>
    <row r="108" spans="2:14" x14ac:dyDescent="0.25">
      <c r="B108" s="119" t="s">
        <v>95</v>
      </c>
      <c r="C108" s="120">
        <v>2589</v>
      </c>
      <c r="D108" s="121">
        <v>-0.75731158605174353</v>
      </c>
      <c r="E108" s="120">
        <v>8449</v>
      </c>
      <c r="F108" s="121">
        <f t="shared" si="9"/>
        <v>2.2634221707222868</v>
      </c>
      <c r="G108" s="120">
        <v>13271</v>
      </c>
      <c r="H108" s="121">
        <f t="shared" si="9"/>
        <v>0.57071842821635688</v>
      </c>
      <c r="I108" s="120">
        <v>10128</v>
      </c>
      <c r="J108" s="121">
        <f t="shared" si="9"/>
        <v>-0.23683219049054327</v>
      </c>
      <c r="K108" s="120">
        <v>11520</v>
      </c>
      <c r="L108" s="121">
        <f t="shared" si="9"/>
        <v>0.13744075829383884</v>
      </c>
      <c r="M108" s="120"/>
      <c r="N108" s="121"/>
    </row>
    <row r="109" spans="2:14" ht="15.75" x14ac:dyDescent="0.25">
      <c r="B109" s="122" t="s">
        <v>32</v>
      </c>
      <c r="C109" s="123">
        <v>41945</v>
      </c>
      <c r="D109" s="124">
        <v>-0.58169198089216434</v>
      </c>
      <c r="E109" s="123">
        <v>59701</v>
      </c>
      <c r="F109" s="124">
        <f t="shared" si="9"/>
        <v>0.42331624746692098</v>
      </c>
      <c r="G109" s="123">
        <v>94245</v>
      </c>
      <c r="H109" s="124">
        <f t="shared" si="9"/>
        <v>0.57861677358838204</v>
      </c>
      <c r="I109" s="123">
        <v>92679</v>
      </c>
      <c r="J109" s="124">
        <f t="shared" si="9"/>
        <v>-1.6616266114913292E-2</v>
      </c>
      <c r="K109" s="123">
        <v>94305</v>
      </c>
      <c r="L109" s="124">
        <f t="shared" si="9"/>
        <v>1.7544427540219454E-2</v>
      </c>
      <c r="M109" s="123">
        <v>65090</v>
      </c>
      <c r="N109" s="124">
        <v>7.2216914308305569E-2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1" t="s">
        <v>240</v>
      </c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C$7</f>
        <v>2020</v>
      </c>
      <c r="D117" s="306"/>
      <c r="E117" s="305">
        <f>E$7</f>
        <v>2021</v>
      </c>
      <c r="F117" s="306"/>
      <c r="G117" s="305">
        <f>G$7</f>
        <v>2022</v>
      </c>
      <c r="H117" s="306"/>
      <c r="I117" s="305">
        <f>I$7</f>
        <v>2023</v>
      </c>
      <c r="J117" s="306"/>
      <c r="K117" s="305">
        <f>K$7</f>
        <v>2024</v>
      </c>
      <c r="L117" s="306"/>
      <c r="M117" s="305">
        <f>M$7</f>
        <v>2025</v>
      </c>
      <c r="N117" s="306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1289</v>
      </c>
      <c r="D119" s="121">
        <v>-2.4962178517397904E-2</v>
      </c>
      <c r="E119" s="120">
        <v>52</v>
      </c>
      <c r="F119" s="121">
        <f t="shared" ref="F119:L131" si="11">IFERROR(E119/C119-1,"-")</f>
        <v>-0.95965865011636931</v>
      </c>
      <c r="G119" s="120">
        <v>805</v>
      </c>
      <c r="H119" s="121">
        <f t="shared" si="11"/>
        <v>14.48076923076923</v>
      </c>
      <c r="I119" s="120">
        <v>1683</v>
      </c>
      <c r="J119" s="121">
        <f t="shared" si="11"/>
        <v>1.0906832298136644</v>
      </c>
      <c r="K119" s="120">
        <v>1569</v>
      </c>
      <c r="L119" s="121">
        <f t="shared" si="11"/>
        <v>-6.7736185383244218E-2</v>
      </c>
      <c r="M119" s="120">
        <v>1627</v>
      </c>
      <c r="N119" s="121">
        <f t="shared" ref="N119:N126" si="12">IFERROR(M119/K119-1,"-")</f>
        <v>3.696622052262577E-2</v>
      </c>
    </row>
    <row r="120" spans="1:15" x14ac:dyDescent="0.25">
      <c r="B120" s="119" t="s">
        <v>75</v>
      </c>
      <c r="C120" s="120">
        <v>1151</v>
      </c>
      <c r="D120" s="121">
        <v>-8.4327764518695281E-2</v>
      </c>
      <c r="E120" s="120">
        <v>71</v>
      </c>
      <c r="F120" s="121">
        <f t="shared" si="11"/>
        <v>-0.93831450912250214</v>
      </c>
      <c r="G120" s="120">
        <v>857</v>
      </c>
      <c r="H120" s="121">
        <f t="shared" si="11"/>
        <v>11.070422535211268</v>
      </c>
      <c r="I120" s="120">
        <v>1254</v>
      </c>
      <c r="J120" s="121">
        <f t="shared" si="11"/>
        <v>0.46324387397899658</v>
      </c>
      <c r="K120" s="120">
        <v>1571</v>
      </c>
      <c r="L120" s="121">
        <f t="shared" si="11"/>
        <v>0.25279106858054234</v>
      </c>
      <c r="M120" s="120">
        <v>1243</v>
      </c>
      <c r="N120" s="121">
        <f t="shared" si="12"/>
        <v>-0.2087842138765118</v>
      </c>
    </row>
    <row r="121" spans="1:15" x14ac:dyDescent="0.25">
      <c r="B121" s="119" t="s">
        <v>77</v>
      </c>
      <c r="C121" s="120">
        <v>370</v>
      </c>
      <c r="D121" s="121">
        <v>-0.67629046369203849</v>
      </c>
      <c r="E121" s="120">
        <v>143</v>
      </c>
      <c r="F121" s="121">
        <f t="shared" si="11"/>
        <v>-0.61351351351351346</v>
      </c>
      <c r="G121" s="120">
        <v>816</v>
      </c>
      <c r="H121" s="121">
        <f t="shared" si="11"/>
        <v>4.7062937062937067</v>
      </c>
      <c r="I121" s="120">
        <v>1157</v>
      </c>
      <c r="J121" s="121">
        <f t="shared" si="11"/>
        <v>0.41789215686274517</v>
      </c>
      <c r="K121" s="120">
        <v>1094</v>
      </c>
      <c r="L121" s="121">
        <f t="shared" si="11"/>
        <v>-5.4451166810717377E-2</v>
      </c>
      <c r="M121" s="120">
        <v>1052</v>
      </c>
      <c r="N121" s="121">
        <f t="shared" si="12"/>
        <v>-3.8391224862888484E-2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84</v>
      </c>
      <c r="F122" s="121" t="str">
        <f t="shared" si="11"/>
        <v>-</v>
      </c>
      <c r="G122" s="120">
        <v>609</v>
      </c>
      <c r="H122" s="121">
        <f t="shared" si="11"/>
        <v>6.25</v>
      </c>
      <c r="I122" s="120">
        <v>609</v>
      </c>
      <c r="J122" s="121">
        <f t="shared" si="11"/>
        <v>0</v>
      </c>
      <c r="K122" s="120">
        <v>736</v>
      </c>
      <c r="L122" s="121">
        <f t="shared" si="11"/>
        <v>0.20853858784893275</v>
      </c>
      <c r="M122" s="120">
        <v>732</v>
      </c>
      <c r="N122" s="121">
        <f t="shared" si="12"/>
        <v>-5.4347826086956763E-3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134</v>
      </c>
      <c r="F123" s="121" t="str">
        <f t="shared" si="11"/>
        <v>-</v>
      </c>
      <c r="G123" s="120">
        <v>466</v>
      </c>
      <c r="H123" s="121">
        <f t="shared" si="11"/>
        <v>2.4776119402985075</v>
      </c>
      <c r="I123" s="120">
        <v>455</v>
      </c>
      <c r="J123" s="121">
        <f t="shared" si="11"/>
        <v>-2.3605150214592308E-2</v>
      </c>
      <c r="K123" s="120">
        <v>385</v>
      </c>
      <c r="L123" s="121">
        <f t="shared" si="11"/>
        <v>-0.15384615384615385</v>
      </c>
      <c r="M123" s="120">
        <v>495</v>
      </c>
      <c r="N123" s="121">
        <f t="shared" si="12"/>
        <v>0.28571428571428581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131</v>
      </c>
      <c r="F124" s="121" t="str">
        <f t="shared" si="11"/>
        <v>-</v>
      </c>
      <c r="G124" s="120">
        <v>513</v>
      </c>
      <c r="H124" s="121">
        <f t="shared" si="11"/>
        <v>2.9160305343511452</v>
      </c>
      <c r="I124" s="120">
        <v>875</v>
      </c>
      <c r="J124" s="121">
        <f t="shared" si="11"/>
        <v>0.7056530214424952</v>
      </c>
      <c r="K124" s="120">
        <v>683</v>
      </c>
      <c r="L124" s="121">
        <f t="shared" si="11"/>
        <v>-0.21942857142857142</v>
      </c>
      <c r="M124" s="120">
        <v>360</v>
      </c>
      <c r="N124" s="121">
        <f t="shared" si="12"/>
        <v>-0.47291361639824303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174</v>
      </c>
      <c r="F125" s="121" t="str">
        <f t="shared" si="11"/>
        <v>-</v>
      </c>
      <c r="G125" s="120">
        <v>730</v>
      </c>
      <c r="H125" s="121">
        <f t="shared" si="11"/>
        <v>3.195402298850575</v>
      </c>
      <c r="I125" s="120">
        <v>662</v>
      </c>
      <c r="J125" s="121">
        <f t="shared" si="11"/>
        <v>-9.31506849315068E-2</v>
      </c>
      <c r="K125" s="120">
        <v>605</v>
      </c>
      <c r="L125" s="121">
        <f t="shared" si="11"/>
        <v>-8.6102719033232633E-2</v>
      </c>
      <c r="M125" s="120">
        <v>600</v>
      </c>
      <c r="N125" s="121">
        <f t="shared" si="12"/>
        <v>-8.2644628099173278E-3</v>
      </c>
    </row>
    <row r="126" spans="1:15" x14ac:dyDescent="0.25">
      <c r="B126" s="119" t="s">
        <v>87</v>
      </c>
      <c r="C126" s="120">
        <v>104</v>
      </c>
      <c r="D126" s="121">
        <v>-0.78775510204081634</v>
      </c>
      <c r="E126" s="120">
        <v>250</v>
      </c>
      <c r="F126" s="121">
        <f t="shared" si="11"/>
        <v>1.4038461538461537</v>
      </c>
      <c r="G126" s="120">
        <v>825</v>
      </c>
      <c r="H126" s="121">
        <f t="shared" si="11"/>
        <v>2.2999999999999998</v>
      </c>
      <c r="I126" s="120">
        <v>1478</v>
      </c>
      <c r="J126" s="121">
        <f t="shared" si="11"/>
        <v>0.7915151515151515</v>
      </c>
      <c r="K126" s="120">
        <v>532</v>
      </c>
      <c r="L126" s="121">
        <f t="shared" si="11"/>
        <v>-0.64005412719891752</v>
      </c>
      <c r="M126" s="120">
        <v>645</v>
      </c>
      <c r="N126" s="121">
        <f t="shared" si="12"/>
        <v>0.21240601503759393</v>
      </c>
    </row>
    <row r="127" spans="1:15" x14ac:dyDescent="0.25">
      <c r="B127" s="119" t="s">
        <v>89</v>
      </c>
      <c r="C127" s="120">
        <v>105</v>
      </c>
      <c r="D127" s="121">
        <v>-0.88697524219590962</v>
      </c>
      <c r="E127" s="120">
        <v>297</v>
      </c>
      <c r="F127" s="121">
        <f t="shared" si="11"/>
        <v>1.8285714285714287</v>
      </c>
      <c r="G127" s="120">
        <v>1068</v>
      </c>
      <c r="H127" s="121">
        <f t="shared" si="11"/>
        <v>2.595959595959596</v>
      </c>
      <c r="I127" s="120">
        <v>508</v>
      </c>
      <c r="J127" s="121">
        <f t="shared" si="11"/>
        <v>-0.52434456928838946</v>
      </c>
      <c r="K127" s="120">
        <v>623</v>
      </c>
      <c r="L127" s="121">
        <f t="shared" si="11"/>
        <v>0.22637795275590555</v>
      </c>
      <c r="M127" s="120"/>
      <c r="N127" s="121"/>
    </row>
    <row r="128" spans="1:15" x14ac:dyDescent="0.25">
      <c r="A128" s="125"/>
      <c r="B128" s="119" t="s">
        <v>91</v>
      </c>
      <c r="C128" s="120">
        <v>148</v>
      </c>
      <c r="D128" s="121">
        <v>-0.77404580152671754</v>
      </c>
      <c r="E128" s="120">
        <v>599</v>
      </c>
      <c r="F128" s="121">
        <f t="shared" si="11"/>
        <v>3.0472972972972974</v>
      </c>
      <c r="G128" s="120">
        <v>998</v>
      </c>
      <c r="H128" s="121">
        <f t="shared" si="11"/>
        <v>0.666110183639399</v>
      </c>
      <c r="I128" s="120">
        <v>765</v>
      </c>
      <c r="J128" s="121">
        <f t="shared" si="11"/>
        <v>-0.23346693386773543</v>
      </c>
      <c r="K128" s="120">
        <v>620</v>
      </c>
      <c r="L128" s="121">
        <f t="shared" si="11"/>
        <v>-0.18954248366013071</v>
      </c>
      <c r="M128" s="120"/>
      <c r="N128" s="121"/>
    </row>
    <row r="129" spans="2:15" x14ac:dyDescent="0.25">
      <c r="B129" s="119" t="s">
        <v>93</v>
      </c>
      <c r="C129" s="120">
        <v>294</v>
      </c>
      <c r="D129" s="121">
        <v>-0.71260997067448684</v>
      </c>
      <c r="E129" s="120">
        <v>715</v>
      </c>
      <c r="F129" s="121">
        <f t="shared" si="11"/>
        <v>1.4319727891156462</v>
      </c>
      <c r="G129" s="120">
        <v>917</v>
      </c>
      <c r="H129" s="121">
        <f t="shared" si="11"/>
        <v>0.28251748251748254</v>
      </c>
      <c r="I129" s="120">
        <v>1068</v>
      </c>
      <c r="J129" s="121">
        <f t="shared" si="11"/>
        <v>0.16466739367502736</v>
      </c>
      <c r="K129" s="120">
        <v>1066</v>
      </c>
      <c r="L129" s="121">
        <f t="shared" si="11"/>
        <v>-1.8726591760299671E-3</v>
      </c>
      <c r="M129" s="120"/>
      <c r="N129" s="121"/>
    </row>
    <row r="130" spans="2:15" x14ac:dyDescent="0.25">
      <c r="B130" s="119" t="s">
        <v>95</v>
      </c>
      <c r="C130" s="120">
        <v>245</v>
      </c>
      <c r="D130" s="121">
        <v>-0.78260869565217395</v>
      </c>
      <c r="E130" s="120">
        <v>686</v>
      </c>
      <c r="F130" s="121">
        <f t="shared" si="11"/>
        <v>1.7999999999999998</v>
      </c>
      <c r="G130" s="120">
        <v>1313</v>
      </c>
      <c r="H130" s="121">
        <f t="shared" si="11"/>
        <v>0.9139941690962099</v>
      </c>
      <c r="I130" s="120">
        <v>1132</v>
      </c>
      <c r="J130" s="121">
        <f t="shared" si="11"/>
        <v>-0.1378522467631379</v>
      </c>
      <c r="K130" s="120">
        <v>1172</v>
      </c>
      <c r="L130" s="121">
        <f t="shared" si="11"/>
        <v>3.5335689045936425E-2</v>
      </c>
      <c r="M130" s="120"/>
      <c r="N130" s="121"/>
    </row>
    <row r="131" spans="2:15" ht="15.75" x14ac:dyDescent="0.25">
      <c r="B131" s="122" t="s">
        <v>32</v>
      </c>
      <c r="C131" s="123">
        <v>3941</v>
      </c>
      <c r="D131" s="124">
        <v>-0.62323135755258119</v>
      </c>
      <c r="E131" s="123">
        <v>3336</v>
      </c>
      <c r="F131" s="124">
        <f t="shared" si="11"/>
        <v>-0.15351433646282664</v>
      </c>
      <c r="G131" s="123">
        <v>9917</v>
      </c>
      <c r="H131" s="124">
        <f t="shared" si="11"/>
        <v>1.9727218225419665</v>
      </c>
      <c r="I131" s="123">
        <v>11646</v>
      </c>
      <c r="J131" s="124">
        <f t="shared" si="11"/>
        <v>0.17434708077039418</v>
      </c>
      <c r="K131" s="123">
        <v>10656</v>
      </c>
      <c r="L131" s="124">
        <f t="shared" si="11"/>
        <v>-8.5007727975270453E-2</v>
      </c>
      <c r="M131" s="123">
        <v>6754</v>
      </c>
      <c r="N131" s="124">
        <v>-5.8675958188153299E-2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1" t="s">
        <v>241</v>
      </c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C$7</f>
        <v>2020</v>
      </c>
      <c r="D139" s="306"/>
      <c r="E139" s="305">
        <f>E$7</f>
        <v>2021</v>
      </c>
      <c r="F139" s="306"/>
      <c r="G139" s="305">
        <f>G$7</f>
        <v>2022</v>
      </c>
      <c r="H139" s="306"/>
      <c r="I139" s="305">
        <f>I$7</f>
        <v>2023</v>
      </c>
      <c r="J139" s="306"/>
      <c r="K139" s="305">
        <f>K$7</f>
        <v>2024</v>
      </c>
      <c r="L139" s="306"/>
      <c r="M139" s="305">
        <f>M$7</f>
        <v>2025</v>
      </c>
      <c r="N139" s="306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1281</v>
      </c>
      <c r="D141" s="121">
        <v>-0.15779092702169628</v>
      </c>
      <c r="E141" s="120">
        <v>234</v>
      </c>
      <c r="F141" s="121">
        <f t="shared" ref="F141:L153" si="13">IFERROR(E141/C141-1,"-")</f>
        <v>-0.81733021077283374</v>
      </c>
      <c r="G141" s="120">
        <v>951</v>
      </c>
      <c r="H141" s="121">
        <f t="shared" si="13"/>
        <v>3.0641025641025639</v>
      </c>
      <c r="I141" s="120">
        <v>2175</v>
      </c>
      <c r="J141" s="121">
        <f t="shared" si="13"/>
        <v>1.2870662460567823</v>
      </c>
      <c r="K141" s="120">
        <v>1964</v>
      </c>
      <c r="L141" s="121">
        <f t="shared" si="13"/>
        <v>-9.7011494252873587E-2</v>
      </c>
      <c r="M141" s="120">
        <v>2299</v>
      </c>
      <c r="N141" s="121">
        <f t="shared" ref="N141:N148" si="14">IFERROR(M141/K141-1,"-")</f>
        <v>0.17057026476578407</v>
      </c>
    </row>
    <row r="142" spans="2:15" x14ac:dyDescent="0.25">
      <c r="B142" s="119" t="s">
        <v>75</v>
      </c>
      <c r="C142" s="120">
        <v>1141</v>
      </c>
      <c r="D142" s="121">
        <v>2.0572450805008913E-2</v>
      </c>
      <c r="E142" s="120">
        <v>336</v>
      </c>
      <c r="F142" s="121">
        <f t="shared" si="13"/>
        <v>-0.70552147239263796</v>
      </c>
      <c r="G142" s="120">
        <v>938</v>
      </c>
      <c r="H142" s="121">
        <f t="shared" si="13"/>
        <v>1.7916666666666665</v>
      </c>
      <c r="I142" s="120">
        <v>1580</v>
      </c>
      <c r="J142" s="121">
        <f t="shared" si="13"/>
        <v>0.68443496801705761</v>
      </c>
      <c r="K142" s="120">
        <v>1621</v>
      </c>
      <c r="L142" s="121">
        <f t="shared" si="13"/>
        <v>2.5949367088607511E-2</v>
      </c>
      <c r="M142" s="120">
        <v>1849</v>
      </c>
      <c r="N142" s="121">
        <f t="shared" si="14"/>
        <v>0.14065391733497834</v>
      </c>
    </row>
    <row r="143" spans="2:15" x14ac:dyDescent="0.25">
      <c r="B143" s="119" t="s">
        <v>77</v>
      </c>
      <c r="C143" s="120">
        <v>472</v>
      </c>
      <c r="D143" s="121">
        <v>-0.61904761904761907</v>
      </c>
      <c r="E143" s="120">
        <v>488</v>
      </c>
      <c r="F143" s="121">
        <f t="shared" si="13"/>
        <v>3.3898305084745672E-2</v>
      </c>
      <c r="G143" s="120">
        <v>1100</v>
      </c>
      <c r="H143" s="121">
        <f t="shared" si="13"/>
        <v>1.2540983606557377</v>
      </c>
      <c r="I143" s="120">
        <v>1761</v>
      </c>
      <c r="J143" s="121">
        <f t="shared" si="13"/>
        <v>0.60090909090909084</v>
      </c>
      <c r="K143" s="120">
        <v>1731</v>
      </c>
      <c r="L143" s="121">
        <f t="shared" si="13"/>
        <v>-1.7035775127768327E-2</v>
      </c>
      <c r="M143" s="120">
        <v>2042</v>
      </c>
      <c r="N143" s="121">
        <f t="shared" si="14"/>
        <v>0.1796649335644136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331</v>
      </c>
      <c r="F144" s="121" t="str">
        <f t="shared" si="13"/>
        <v>-</v>
      </c>
      <c r="G144" s="120">
        <v>852</v>
      </c>
      <c r="H144" s="121">
        <f t="shared" si="13"/>
        <v>1.5740181268882174</v>
      </c>
      <c r="I144" s="120">
        <v>1142</v>
      </c>
      <c r="J144" s="121">
        <f t="shared" si="13"/>
        <v>0.34037558685446001</v>
      </c>
      <c r="K144" s="120">
        <v>987</v>
      </c>
      <c r="L144" s="121">
        <f t="shared" si="13"/>
        <v>-0.13572679509632224</v>
      </c>
      <c r="M144" s="120">
        <v>991</v>
      </c>
      <c r="N144" s="121">
        <f t="shared" si="14"/>
        <v>4.0526849037487711E-3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354</v>
      </c>
      <c r="F145" s="121" t="str">
        <f t="shared" si="13"/>
        <v>-</v>
      </c>
      <c r="G145" s="120">
        <v>480</v>
      </c>
      <c r="H145" s="121">
        <f t="shared" si="13"/>
        <v>0.35593220338983045</v>
      </c>
      <c r="I145" s="120">
        <v>474</v>
      </c>
      <c r="J145" s="121">
        <f t="shared" si="13"/>
        <v>-1.2499999999999956E-2</v>
      </c>
      <c r="K145" s="120">
        <v>450</v>
      </c>
      <c r="L145" s="121">
        <f t="shared" si="13"/>
        <v>-5.0632911392405111E-2</v>
      </c>
      <c r="M145" s="120">
        <v>496</v>
      </c>
      <c r="N145" s="121">
        <f t="shared" si="14"/>
        <v>0.10222222222222221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380</v>
      </c>
      <c r="F146" s="121" t="str">
        <f t="shared" si="13"/>
        <v>-</v>
      </c>
      <c r="G146" s="120">
        <v>330</v>
      </c>
      <c r="H146" s="121">
        <f t="shared" si="13"/>
        <v>-0.13157894736842102</v>
      </c>
      <c r="I146" s="120">
        <v>472</v>
      </c>
      <c r="J146" s="121">
        <f t="shared" si="13"/>
        <v>0.43030303030303041</v>
      </c>
      <c r="K146" s="120">
        <v>414</v>
      </c>
      <c r="L146" s="121">
        <f t="shared" si="13"/>
        <v>-0.1228813559322034</v>
      </c>
      <c r="M146" s="120">
        <v>341</v>
      </c>
      <c r="N146" s="121">
        <f t="shared" si="14"/>
        <v>-0.17632850241545894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460</v>
      </c>
      <c r="F147" s="121" t="str">
        <f t="shared" si="13"/>
        <v>-</v>
      </c>
      <c r="G147" s="120">
        <v>456</v>
      </c>
      <c r="H147" s="121">
        <f t="shared" si="13"/>
        <v>-8.6956521739129933E-3</v>
      </c>
      <c r="I147" s="120">
        <v>509</v>
      </c>
      <c r="J147" s="121">
        <f t="shared" si="13"/>
        <v>0.11622807017543857</v>
      </c>
      <c r="K147" s="120">
        <v>495</v>
      </c>
      <c r="L147" s="121">
        <f t="shared" si="13"/>
        <v>-2.7504911591355596E-2</v>
      </c>
      <c r="M147" s="120">
        <v>515</v>
      </c>
      <c r="N147" s="121">
        <f t="shared" si="14"/>
        <v>4.0404040404040442E-2</v>
      </c>
    </row>
    <row r="148" spans="1:15" x14ac:dyDescent="0.25">
      <c r="B148" s="119" t="s">
        <v>87</v>
      </c>
      <c r="C148" s="120">
        <v>169</v>
      </c>
      <c r="D148" s="121">
        <v>-0.53314917127071826</v>
      </c>
      <c r="E148" s="120">
        <v>399</v>
      </c>
      <c r="F148" s="121">
        <f t="shared" si="13"/>
        <v>1.36094674556213</v>
      </c>
      <c r="G148" s="120">
        <v>554</v>
      </c>
      <c r="H148" s="121">
        <f t="shared" si="13"/>
        <v>0.38847117794486219</v>
      </c>
      <c r="I148" s="120">
        <v>557</v>
      </c>
      <c r="J148" s="121">
        <f t="shared" si="13"/>
        <v>5.4151624548737232E-3</v>
      </c>
      <c r="K148" s="120">
        <v>633</v>
      </c>
      <c r="L148" s="121">
        <f t="shared" si="13"/>
        <v>0.13644524236983835</v>
      </c>
      <c r="M148" s="120">
        <v>515</v>
      </c>
      <c r="N148" s="121">
        <f t="shared" si="14"/>
        <v>-0.18641390205371244</v>
      </c>
    </row>
    <row r="149" spans="1:15" x14ac:dyDescent="0.25">
      <c r="B149" s="119" t="s">
        <v>89</v>
      </c>
      <c r="C149" s="120">
        <v>122</v>
      </c>
      <c r="D149" s="121">
        <v>-0.6737967914438503</v>
      </c>
      <c r="E149" s="120">
        <v>487</v>
      </c>
      <c r="F149" s="121">
        <f t="shared" si="13"/>
        <v>2.9918032786885247</v>
      </c>
      <c r="G149" s="120">
        <v>710</v>
      </c>
      <c r="H149" s="121">
        <f t="shared" si="13"/>
        <v>0.4579055441478439</v>
      </c>
      <c r="I149" s="120">
        <v>556</v>
      </c>
      <c r="J149" s="121">
        <f t="shared" si="13"/>
        <v>-0.21690140845070427</v>
      </c>
      <c r="K149" s="120">
        <v>520</v>
      </c>
      <c r="L149" s="121">
        <f t="shared" si="13"/>
        <v>-6.4748201438848962E-2</v>
      </c>
      <c r="M149" s="120"/>
      <c r="N149" s="121"/>
    </row>
    <row r="150" spans="1:15" x14ac:dyDescent="0.25">
      <c r="A150" s="125"/>
      <c r="B150" s="119" t="s">
        <v>91</v>
      </c>
      <c r="C150" s="120">
        <v>152</v>
      </c>
      <c r="D150" s="121">
        <v>-0.80310880829015541</v>
      </c>
      <c r="E150" s="120">
        <v>957</v>
      </c>
      <c r="F150" s="121">
        <f t="shared" si="13"/>
        <v>5.2960526315789478</v>
      </c>
      <c r="G150" s="120">
        <v>1127</v>
      </c>
      <c r="H150" s="121">
        <f t="shared" si="13"/>
        <v>0.17763845350052243</v>
      </c>
      <c r="I150" s="120">
        <v>849</v>
      </c>
      <c r="J150" s="121">
        <f t="shared" si="13"/>
        <v>-0.24667258207630882</v>
      </c>
      <c r="K150" s="120">
        <v>789</v>
      </c>
      <c r="L150" s="121">
        <f t="shared" si="13"/>
        <v>-7.0671378091872739E-2</v>
      </c>
      <c r="M150" s="120"/>
      <c r="N150" s="121"/>
    </row>
    <row r="151" spans="1:15" x14ac:dyDescent="0.25">
      <c r="B151" s="119" t="s">
        <v>93</v>
      </c>
      <c r="C151" s="120">
        <v>295</v>
      </c>
      <c r="D151" s="121">
        <v>-0.72300469483568075</v>
      </c>
      <c r="E151" s="120">
        <v>1541</v>
      </c>
      <c r="F151" s="121">
        <f t="shared" si="13"/>
        <v>4.2237288135593216</v>
      </c>
      <c r="G151" s="120">
        <v>1713</v>
      </c>
      <c r="H151" s="121">
        <f t="shared" si="13"/>
        <v>0.11161583387410778</v>
      </c>
      <c r="I151" s="120">
        <v>1379</v>
      </c>
      <c r="J151" s="121">
        <f t="shared" si="13"/>
        <v>-0.19497956800934035</v>
      </c>
      <c r="K151" s="120">
        <v>1624</v>
      </c>
      <c r="L151" s="121">
        <f t="shared" si="13"/>
        <v>0.17766497461928932</v>
      </c>
      <c r="M151" s="120"/>
      <c r="N151" s="121"/>
    </row>
    <row r="152" spans="1:15" x14ac:dyDescent="0.25">
      <c r="B152" s="119" t="s">
        <v>95</v>
      </c>
      <c r="C152" s="120">
        <v>244</v>
      </c>
      <c r="D152" s="121">
        <v>-0.79983593109105822</v>
      </c>
      <c r="E152" s="120">
        <v>1347</v>
      </c>
      <c r="F152" s="121">
        <f t="shared" si="13"/>
        <v>4.5204918032786887</v>
      </c>
      <c r="G152" s="120">
        <v>2050</v>
      </c>
      <c r="H152" s="121">
        <f t="shared" si="13"/>
        <v>0.52190051967334816</v>
      </c>
      <c r="I152" s="120">
        <v>1862</v>
      </c>
      <c r="J152" s="121">
        <f t="shared" si="13"/>
        <v>-9.1707317073170702E-2</v>
      </c>
      <c r="K152" s="120">
        <v>1899</v>
      </c>
      <c r="L152" s="121">
        <f t="shared" si="13"/>
        <v>1.9871106337271849E-2</v>
      </c>
      <c r="M152" s="120"/>
      <c r="N152" s="121"/>
    </row>
    <row r="153" spans="1:15" ht="15.75" x14ac:dyDescent="0.25">
      <c r="B153" s="122" t="s">
        <v>32</v>
      </c>
      <c r="C153" s="123">
        <v>4053</v>
      </c>
      <c r="D153" s="124">
        <v>-0.57560209424083775</v>
      </c>
      <c r="E153" s="123">
        <v>7314</v>
      </c>
      <c r="F153" s="124">
        <f t="shared" si="13"/>
        <v>0.80458919319022937</v>
      </c>
      <c r="G153" s="123">
        <v>11261</v>
      </c>
      <c r="H153" s="124">
        <f t="shared" si="13"/>
        <v>0.53964998632759098</v>
      </c>
      <c r="I153" s="123">
        <v>13316</v>
      </c>
      <c r="J153" s="124">
        <f t="shared" si="13"/>
        <v>0.18248823372702239</v>
      </c>
      <c r="K153" s="123">
        <v>13127</v>
      </c>
      <c r="L153" s="124">
        <f t="shared" si="13"/>
        <v>-1.4193451486932962E-2</v>
      </c>
      <c r="M153" s="123">
        <v>8994</v>
      </c>
      <c r="N153" s="124">
        <v>8.4267631103074114E-2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1" t="s">
        <v>242</v>
      </c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C$7</f>
        <v>2020</v>
      </c>
      <c r="D161" s="306"/>
      <c r="E161" s="305">
        <f>E$7</f>
        <v>2021</v>
      </c>
      <c r="F161" s="306"/>
      <c r="G161" s="305">
        <f>G$7</f>
        <v>2022</v>
      </c>
      <c r="H161" s="306"/>
      <c r="I161" s="305">
        <f>I$7</f>
        <v>2023</v>
      </c>
      <c r="J161" s="306"/>
      <c r="K161" s="305">
        <f>K$7</f>
        <v>2024</v>
      </c>
      <c r="L161" s="306"/>
      <c r="M161" s="305">
        <f>M$7</f>
        <v>2025</v>
      </c>
      <c r="N161" s="306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701</v>
      </c>
      <c r="D163" s="121">
        <v>9.8746081504702099E-2</v>
      </c>
      <c r="E163" s="120">
        <v>254</v>
      </c>
      <c r="F163" s="121">
        <f t="shared" ref="F163:L175" si="15">IFERROR(E163/C163-1,"-")</f>
        <v>-0.63766048502139805</v>
      </c>
      <c r="G163" s="120">
        <v>659</v>
      </c>
      <c r="H163" s="121">
        <f t="shared" si="15"/>
        <v>1.5944881889763778</v>
      </c>
      <c r="I163" s="120">
        <v>1025</v>
      </c>
      <c r="J163" s="121">
        <f t="shared" si="15"/>
        <v>0.55538694992412752</v>
      </c>
      <c r="K163" s="120">
        <v>851</v>
      </c>
      <c r="L163" s="121">
        <f t="shared" si="15"/>
        <v>-0.16975609756097565</v>
      </c>
      <c r="M163" s="120">
        <v>858</v>
      </c>
      <c r="N163" s="121">
        <f t="shared" ref="N163:N170" si="16">IFERROR(M163/K163-1,"-")</f>
        <v>8.2256169212691077E-3</v>
      </c>
    </row>
    <row r="164" spans="2:14" x14ac:dyDescent="0.25">
      <c r="B164" s="119" t="s">
        <v>75</v>
      </c>
      <c r="C164" s="120">
        <v>860</v>
      </c>
      <c r="D164" s="121">
        <v>0.12565445026178002</v>
      </c>
      <c r="E164" s="120">
        <v>349</v>
      </c>
      <c r="F164" s="121">
        <f t="shared" si="15"/>
        <v>-0.59418604651162799</v>
      </c>
      <c r="G164" s="120">
        <v>884</v>
      </c>
      <c r="H164" s="121">
        <f t="shared" si="15"/>
        <v>1.5329512893982806</v>
      </c>
      <c r="I164" s="120">
        <v>854</v>
      </c>
      <c r="J164" s="121">
        <f t="shared" si="15"/>
        <v>-3.3936651583710398E-2</v>
      </c>
      <c r="K164" s="120">
        <v>776</v>
      </c>
      <c r="L164" s="121">
        <f t="shared" si="15"/>
        <v>-9.1334894613583129E-2</v>
      </c>
      <c r="M164" s="120">
        <v>1068</v>
      </c>
      <c r="N164" s="121">
        <f t="shared" si="16"/>
        <v>0.37628865979381443</v>
      </c>
    </row>
    <row r="165" spans="2:14" x14ac:dyDescent="0.25">
      <c r="B165" s="119" t="s">
        <v>77</v>
      </c>
      <c r="C165" s="120">
        <v>389</v>
      </c>
      <c r="D165" s="121">
        <v>-0.36229508196721316</v>
      </c>
      <c r="E165" s="120">
        <v>544</v>
      </c>
      <c r="F165" s="121">
        <f t="shared" si="15"/>
        <v>0.39845758354755789</v>
      </c>
      <c r="G165" s="120">
        <v>918</v>
      </c>
      <c r="H165" s="121">
        <f t="shared" si="15"/>
        <v>0.6875</v>
      </c>
      <c r="I165" s="120">
        <v>952</v>
      </c>
      <c r="J165" s="121">
        <f t="shared" si="15"/>
        <v>3.7037037037036979E-2</v>
      </c>
      <c r="K165" s="120">
        <v>929</v>
      </c>
      <c r="L165" s="121">
        <f t="shared" si="15"/>
        <v>-2.4159663865546244E-2</v>
      </c>
      <c r="M165" s="120">
        <v>747</v>
      </c>
      <c r="N165" s="121">
        <f t="shared" si="16"/>
        <v>-0.1959095801937567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552</v>
      </c>
      <c r="F166" s="121" t="str">
        <f t="shared" si="15"/>
        <v>-</v>
      </c>
      <c r="G166" s="120">
        <v>591</v>
      </c>
      <c r="H166" s="121">
        <f t="shared" si="15"/>
        <v>7.0652173913043459E-2</v>
      </c>
      <c r="I166" s="120">
        <v>615</v>
      </c>
      <c r="J166" s="121">
        <f t="shared" si="15"/>
        <v>4.0609137055837463E-2</v>
      </c>
      <c r="K166" s="120">
        <v>585</v>
      </c>
      <c r="L166" s="121">
        <f t="shared" si="15"/>
        <v>-4.8780487804878092E-2</v>
      </c>
      <c r="M166" s="120">
        <v>630</v>
      </c>
      <c r="N166" s="121">
        <f t="shared" si="16"/>
        <v>7.6923076923076872E-2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803</v>
      </c>
      <c r="F167" s="121" t="str">
        <f t="shared" si="15"/>
        <v>-</v>
      </c>
      <c r="G167" s="120">
        <v>585</v>
      </c>
      <c r="H167" s="121">
        <f t="shared" si="15"/>
        <v>-0.2714819427148194</v>
      </c>
      <c r="I167" s="120">
        <v>589</v>
      </c>
      <c r="J167" s="121">
        <f t="shared" si="15"/>
        <v>6.8376068376068133E-3</v>
      </c>
      <c r="K167" s="120">
        <v>640</v>
      </c>
      <c r="L167" s="121">
        <f t="shared" si="15"/>
        <v>8.6587436332767442E-2</v>
      </c>
      <c r="M167" s="120">
        <v>580</v>
      </c>
      <c r="N167" s="121">
        <f t="shared" si="16"/>
        <v>-9.375E-2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396</v>
      </c>
      <c r="F168" s="121" t="str">
        <f t="shared" si="15"/>
        <v>-</v>
      </c>
      <c r="G168" s="120">
        <v>399</v>
      </c>
      <c r="H168" s="121">
        <f t="shared" si="15"/>
        <v>7.575757575757569E-3</v>
      </c>
      <c r="I168" s="120">
        <v>441</v>
      </c>
      <c r="J168" s="121">
        <f t="shared" si="15"/>
        <v>0.10526315789473695</v>
      </c>
      <c r="K168" s="120">
        <v>365</v>
      </c>
      <c r="L168" s="121">
        <f t="shared" si="15"/>
        <v>-0.17233560090702948</v>
      </c>
      <c r="M168" s="120">
        <v>392</v>
      </c>
      <c r="N168" s="121">
        <f t="shared" si="16"/>
        <v>7.3972602739726057E-2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577</v>
      </c>
      <c r="F169" s="121" t="str">
        <f t="shared" si="15"/>
        <v>-</v>
      </c>
      <c r="G169" s="120">
        <v>405</v>
      </c>
      <c r="H169" s="121">
        <f t="shared" si="15"/>
        <v>-0.29809358752166382</v>
      </c>
      <c r="I169" s="120">
        <v>479</v>
      </c>
      <c r="J169" s="121">
        <f t="shared" si="15"/>
        <v>0.18271604938271602</v>
      </c>
      <c r="K169" s="120">
        <v>436</v>
      </c>
      <c r="L169" s="121">
        <f t="shared" si="15"/>
        <v>-8.9770354906054228E-2</v>
      </c>
      <c r="M169" s="120">
        <v>753</v>
      </c>
      <c r="N169" s="121">
        <f t="shared" si="16"/>
        <v>0.72706422018348627</v>
      </c>
    </row>
    <row r="170" spans="2:14" x14ac:dyDescent="0.25">
      <c r="B170" s="119" t="s">
        <v>87</v>
      </c>
      <c r="C170" s="120">
        <v>171</v>
      </c>
      <c r="D170" s="121">
        <v>-0.70967741935483875</v>
      </c>
      <c r="E170" s="120">
        <v>855</v>
      </c>
      <c r="F170" s="121">
        <f t="shared" si="15"/>
        <v>4</v>
      </c>
      <c r="G170" s="120">
        <v>879</v>
      </c>
      <c r="H170" s="121">
        <f t="shared" si="15"/>
        <v>2.8070175438596578E-2</v>
      </c>
      <c r="I170" s="120">
        <v>818</v>
      </c>
      <c r="J170" s="121">
        <f t="shared" si="15"/>
        <v>-6.9397042093287786E-2</v>
      </c>
      <c r="K170" s="120">
        <v>1062</v>
      </c>
      <c r="L170" s="121">
        <f t="shared" si="15"/>
        <v>0.29828850855745714</v>
      </c>
      <c r="M170" s="120">
        <v>1043</v>
      </c>
      <c r="N170" s="121">
        <f t="shared" si="16"/>
        <v>-1.7890772128060228E-2</v>
      </c>
    </row>
    <row r="171" spans="2:14" x14ac:dyDescent="0.25">
      <c r="B171" s="119" t="s">
        <v>89</v>
      </c>
      <c r="C171" s="120">
        <v>103</v>
      </c>
      <c r="D171" s="121">
        <v>-0.78038379530916846</v>
      </c>
      <c r="E171" s="120">
        <v>553</v>
      </c>
      <c r="F171" s="121">
        <f t="shared" si="15"/>
        <v>4.3689320388349513</v>
      </c>
      <c r="G171" s="120">
        <v>557</v>
      </c>
      <c r="H171" s="121">
        <f t="shared" si="15"/>
        <v>7.2332730560578096E-3</v>
      </c>
      <c r="I171" s="120">
        <v>548</v>
      </c>
      <c r="J171" s="121">
        <f t="shared" si="15"/>
        <v>-1.6157989228007152E-2</v>
      </c>
      <c r="K171" s="120">
        <v>597</v>
      </c>
      <c r="L171" s="121">
        <f t="shared" si="15"/>
        <v>8.9416058394160558E-2</v>
      </c>
      <c r="M171" s="120"/>
      <c r="N171" s="121"/>
    </row>
    <row r="172" spans="2:14" x14ac:dyDescent="0.25">
      <c r="B172" s="119" t="s">
        <v>91</v>
      </c>
      <c r="C172" s="120">
        <v>199</v>
      </c>
      <c r="D172" s="121">
        <v>-0.64902998236331566</v>
      </c>
      <c r="E172" s="120">
        <v>633</v>
      </c>
      <c r="F172" s="121">
        <f t="shared" si="15"/>
        <v>2.1809045226130652</v>
      </c>
      <c r="G172" s="120">
        <v>660</v>
      </c>
      <c r="H172" s="121">
        <f t="shared" si="15"/>
        <v>4.2654028436019065E-2</v>
      </c>
      <c r="I172" s="120">
        <v>726</v>
      </c>
      <c r="J172" s="121">
        <f t="shared" si="15"/>
        <v>0.10000000000000009</v>
      </c>
      <c r="K172" s="120">
        <v>682</v>
      </c>
      <c r="L172" s="121">
        <f t="shared" si="15"/>
        <v>-6.0606060606060552E-2</v>
      </c>
      <c r="M172" s="120"/>
      <c r="N172" s="121"/>
    </row>
    <row r="173" spans="2:14" x14ac:dyDescent="0.25">
      <c r="B173" s="119" t="s">
        <v>93</v>
      </c>
      <c r="C173" s="120">
        <v>107</v>
      </c>
      <c r="D173" s="121">
        <v>-0.82343234323432346</v>
      </c>
      <c r="E173" s="120">
        <v>866</v>
      </c>
      <c r="F173" s="121">
        <f t="shared" si="15"/>
        <v>7.0934579439252339</v>
      </c>
      <c r="G173" s="120">
        <v>960</v>
      </c>
      <c r="H173" s="121">
        <f t="shared" si="15"/>
        <v>0.10854503464203225</v>
      </c>
      <c r="I173" s="120">
        <v>984</v>
      </c>
      <c r="J173" s="121">
        <f t="shared" si="15"/>
        <v>2.4999999999999911E-2</v>
      </c>
      <c r="K173" s="120">
        <v>797</v>
      </c>
      <c r="L173" s="121">
        <f t="shared" si="15"/>
        <v>-0.19004065040650409</v>
      </c>
      <c r="M173" s="120"/>
      <c r="N173" s="121"/>
    </row>
    <row r="174" spans="2:14" x14ac:dyDescent="0.25">
      <c r="B174" s="119" t="s">
        <v>95</v>
      </c>
      <c r="C174" s="120">
        <v>244</v>
      </c>
      <c r="D174" s="121">
        <v>-0.60453808752025928</v>
      </c>
      <c r="E174" s="120">
        <v>752</v>
      </c>
      <c r="F174" s="121">
        <f t="shared" si="15"/>
        <v>2.081967213114754</v>
      </c>
      <c r="G174" s="120">
        <v>1027</v>
      </c>
      <c r="H174" s="121">
        <f t="shared" si="15"/>
        <v>0.36569148936170204</v>
      </c>
      <c r="I174" s="120">
        <v>725</v>
      </c>
      <c r="J174" s="121">
        <f t="shared" si="15"/>
        <v>-0.29406037000973706</v>
      </c>
      <c r="K174" s="120">
        <v>847</v>
      </c>
      <c r="L174" s="121">
        <f t="shared" si="15"/>
        <v>0.1682758620689655</v>
      </c>
      <c r="M174" s="120"/>
      <c r="N174" s="121"/>
    </row>
    <row r="175" spans="2:14" ht="15.75" x14ac:dyDescent="0.25">
      <c r="B175" s="122" t="s">
        <v>32</v>
      </c>
      <c r="C175" s="123">
        <v>2906</v>
      </c>
      <c r="D175" s="124">
        <v>-0.56685049932925913</v>
      </c>
      <c r="E175" s="123">
        <v>7134</v>
      </c>
      <c r="F175" s="124">
        <f t="shared" si="15"/>
        <v>1.4549208534067448</v>
      </c>
      <c r="G175" s="123">
        <v>8524</v>
      </c>
      <c r="H175" s="124">
        <f t="shared" si="15"/>
        <v>0.19484160358844971</v>
      </c>
      <c r="I175" s="123">
        <v>8756</v>
      </c>
      <c r="J175" s="124">
        <f t="shared" si="15"/>
        <v>2.7217268887846036E-2</v>
      </c>
      <c r="K175" s="123">
        <v>8567</v>
      </c>
      <c r="L175" s="124">
        <f t="shared" si="15"/>
        <v>-2.1585198720877163E-2</v>
      </c>
      <c r="M175" s="123">
        <v>6071</v>
      </c>
      <c r="N175" s="124">
        <v>7.5655563430191419E-2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1" t="s">
        <v>243</v>
      </c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C$7</f>
        <v>2020</v>
      </c>
      <c r="D183" s="306"/>
      <c r="E183" s="305">
        <f>E$7</f>
        <v>2021</v>
      </c>
      <c r="F183" s="306"/>
      <c r="G183" s="305">
        <f>G$7</f>
        <v>2022</v>
      </c>
      <c r="H183" s="306"/>
      <c r="I183" s="305">
        <f>I$7</f>
        <v>2023</v>
      </c>
      <c r="J183" s="306"/>
      <c r="K183" s="305">
        <f>K$7</f>
        <v>2024</v>
      </c>
      <c r="L183" s="306"/>
      <c r="M183" s="305">
        <f>M$7</f>
        <v>2025</v>
      </c>
      <c r="N183" s="306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222</v>
      </c>
      <c r="D185" s="121">
        <v>0.53103448275862064</v>
      </c>
      <c r="E185" s="120">
        <v>43</v>
      </c>
      <c r="F185" s="121">
        <f t="shared" ref="F185:L197" si="17">IFERROR(E185/C185-1,"-")</f>
        <v>-0.80630630630630629</v>
      </c>
      <c r="G185" s="120">
        <v>170</v>
      </c>
      <c r="H185" s="121">
        <f t="shared" si="17"/>
        <v>2.9534883720930232</v>
      </c>
      <c r="I185" s="120">
        <v>239</v>
      </c>
      <c r="J185" s="121">
        <f t="shared" si="17"/>
        <v>0.40588235294117636</v>
      </c>
      <c r="K185" s="120">
        <v>277</v>
      </c>
      <c r="L185" s="121">
        <f t="shared" si="17"/>
        <v>0.15899581589958167</v>
      </c>
      <c r="M185" s="120">
        <v>323</v>
      </c>
      <c r="N185" s="121">
        <f t="shared" ref="N185:N192" si="18">IFERROR(M185/K185-1,"-")</f>
        <v>0.1660649819494584</v>
      </c>
    </row>
    <row r="186" spans="1:15" x14ac:dyDescent="0.25">
      <c r="B186" s="119" t="s">
        <v>75</v>
      </c>
      <c r="C186" s="120">
        <v>148</v>
      </c>
      <c r="D186" s="121">
        <v>7.2463768115942129E-2</v>
      </c>
      <c r="E186" s="120">
        <v>37</v>
      </c>
      <c r="F186" s="121">
        <f t="shared" si="17"/>
        <v>-0.75</v>
      </c>
      <c r="G186" s="120">
        <v>179</v>
      </c>
      <c r="H186" s="121">
        <f t="shared" si="17"/>
        <v>3.8378378378378377</v>
      </c>
      <c r="I186" s="120">
        <v>200</v>
      </c>
      <c r="J186" s="121">
        <f t="shared" si="17"/>
        <v>0.11731843575418988</v>
      </c>
      <c r="K186" s="120">
        <v>198</v>
      </c>
      <c r="L186" s="121">
        <f t="shared" si="17"/>
        <v>-1.0000000000000009E-2</v>
      </c>
      <c r="M186" s="120">
        <v>222</v>
      </c>
      <c r="N186" s="121">
        <f t="shared" si="18"/>
        <v>0.1212121212121211</v>
      </c>
    </row>
    <row r="187" spans="1:15" x14ac:dyDescent="0.25">
      <c r="B187" s="119" t="s">
        <v>77</v>
      </c>
      <c r="C187" s="120">
        <v>85</v>
      </c>
      <c r="D187" s="121">
        <v>-0.38405797101449279</v>
      </c>
      <c r="E187" s="120">
        <v>32</v>
      </c>
      <c r="F187" s="121">
        <f t="shared" si="17"/>
        <v>-0.62352941176470589</v>
      </c>
      <c r="G187" s="120">
        <v>197</v>
      </c>
      <c r="H187" s="121">
        <f t="shared" si="17"/>
        <v>5.15625</v>
      </c>
      <c r="I187" s="120">
        <v>206</v>
      </c>
      <c r="J187" s="121">
        <f t="shared" si="17"/>
        <v>4.5685279187817285E-2</v>
      </c>
      <c r="K187" s="120">
        <v>181</v>
      </c>
      <c r="L187" s="121">
        <f t="shared" si="17"/>
        <v>-0.12135922330097082</v>
      </c>
      <c r="M187" s="120">
        <v>183</v>
      </c>
      <c r="N187" s="121">
        <f t="shared" si="18"/>
        <v>1.1049723756906049E-2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31</v>
      </c>
      <c r="F188" s="121" t="str">
        <f t="shared" si="17"/>
        <v>-</v>
      </c>
      <c r="G188" s="120">
        <v>118</v>
      </c>
      <c r="H188" s="121">
        <f t="shared" si="17"/>
        <v>2.806451612903226</v>
      </c>
      <c r="I188" s="120">
        <v>119</v>
      </c>
      <c r="J188" s="121">
        <f t="shared" si="17"/>
        <v>8.4745762711864181E-3</v>
      </c>
      <c r="K188" s="120">
        <v>107</v>
      </c>
      <c r="L188" s="121">
        <f t="shared" si="17"/>
        <v>-0.10084033613445376</v>
      </c>
      <c r="M188" s="120">
        <v>135</v>
      </c>
      <c r="N188" s="121">
        <f t="shared" si="18"/>
        <v>0.26168224299065423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99</v>
      </c>
      <c r="F189" s="121" t="str">
        <f t="shared" si="17"/>
        <v>-</v>
      </c>
      <c r="G189" s="120">
        <v>117</v>
      </c>
      <c r="H189" s="121">
        <f t="shared" si="17"/>
        <v>0.18181818181818188</v>
      </c>
      <c r="I189" s="120">
        <v>90</v>
      </c>
      <c r="J189" s="121">
        <f t="shared" si="17"/>
        <v>-0.23076923076923073</v>
      </c>
      <c r="K189" s="120">
        <v>133</v>
      </c>
      <c r="L189" s="121">
        <f t="shared" si="17"/>
        <v>0.47777777777777786</v>
      </c>
      <c r="M189" s="120">
        <v>153</v>
      </c>
      <c r="N189" s="121">
        <f t="shared" si="18"/>
        <v>0.15037593984962405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63</v>
      </c>
      <c r="F190" s="121" t="str">
        <f t="shared" si="17"/>
        <v>-</v>
      </c>
      <c r="G190" s="120">
        <v>96</v>
      </c>
      <c r="H190" s="121">
        <f t="shared" si="17"/>
        <v>0.52380952380952372</v>
      </c>
      <c r="I190" s="120">
        <v>86</v>
      </c>
      <c r="J190" s="121">
        <f t="shared" si="17"/>
        <v>-0.10416666666666663</v>
      </c>
      <c r="K190" s="120">
        <v>117</v>
      </c>
      <c r="L190" s="121">
        <f t="shared" si="17"/>
        <v>0.36046511627906974</v>
      </c>
      <c r="M190" s="120">
        <v>111</v>
      </c>
      <c r="N190" s="121">
        <f t="shared" si="18"/>
        <v>-5.1282051282051322E-2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83</v>
      </c>
      <c r="F191" s="121" t="str">
        <f t="shared" si="17"/>
        <v>-</v>
      </c>
      <c r="G191" s="120">
        <v>109</v>
      </c>
      <c r="H191" s="121">
        <f t="shared" si="17"/>
        <v>0.31325301204819267</v>
      </c>
      <c r="I191" s="120">
        <v>135</v>
      </c>
      <c r="J191" s="121">
        <f t="shared" si="17"/>
        <v>0.23853211009174302</v>
      </c>
      <c r="K191" s="120">
        <v>123</v>
      </c>
      <c r="L191" s="121">
        <f t="shared" si="17"/>
        <v>-8.8888888888888906E-2</v>
      </c>
      <c r="M191" s="120">
        <v>186</v>
      </c>
      <c r="N191" s="121">
        <f t="shared" si="18"/>
        <v>0.51219512195121952</v>
      </c>
    </row>
    <row r="192" spans="1:15" x14ac:dyDescent="0.25">
      <c r="B192" s="119" t="s">
        <v>87</v>
      </c>
      <c r="C192" s="120">
        <v>49</v>
      </c>
      <c r="D192" s="121">
        <v>-0.38749999999999996</v>
      </c>
      <c r="E192" s="120">
        <v>103</v>
      </c>
      <c r="F192" s="121">
        <f t="shared" si="17"/>
        <v>1.1020408163265305</v>
      </c>
      <c r="G192" s="120">
        <v>180</v>
      </c>
      <c r="H192" s="121">
        <f t="shared" si="17"/>
        <v>0.74757281553398047</v>
      </c>
      <c r="I192" s="120">
        <v>119</v>
      </c>
      <c r="J192" s="121">
        <f t="shared" si="17"/>
        <v>-0.33888888888888891</v>
      </c>
      <c r="K192" s="120">
        <v>112</v>
      </c>
      <c r="L192" s="121">
        <f t="shared" si="17"/>
        <v>-5.8823529411764719E-2</v>
      </c>
      <c r="M192" s="120">
        <v>259</v>
      </c>
      <c r="N192" s="121">
        <f t="shared" si="18"/>
        <v>1.3125</v>
      </c>
    </row>
    <row r="193" spans="2:15" x14ac:dyDescent="0.25">
      <c r="B193" s="119" t="s">
        <v>89</v>
      </c>
      <c r="C193" s="120">
        <v>74</v>
      </c>
      <c r="D193" s="121">
        <v>-0.30841121495327106</v>
      </c>
      <c r="E193" s="120">
        <v>87</v>
      </c>
      <c r="F193" s="121">
        <f t="shared" si="17"/>
        <v>0.17567567567567566</v>
      </c>
      <c r="G193" s="120">
        <v>97</v>
      </c>
      <c r="H193" s="121">
        <f t="shared" si="17"/>
        <v>0.11494252873563227</v>
      </c>
      <c r="I193" s="120">
        <v>102</v>
      </c>
      <c r="J193" s="121">
        <f t="shared" si="17"/>
        <v>5.1546391752577359E-2</v>
      </c>
      <c r="K193" s="120">
        <v>143</v>
      </c>
      <c r="L193" s="121">
        <f t="shared" si="17"/>
        <v>0.40196078431372539</v>
      </c>
      <c r="M193" s="120"/>
      <c r="N193" s="121"/>
    </row>
    <row r="194" spans="2:15" x14ac:dyDescent="0.25">
      <c r="B194" s="119" t="s">
        <v>91</v>
      </c>
      <c r="C194" s="120">
        <v>47</v>
      </c>
      <c r="D194" s="121">
        <v>-0.53465346534653468</v>
      </c>
      <c r="E194" s="120">
        <v>177</v>
      </c>
      <c r="F194" s="121">
        <f t="shared" si="17"/>
        <v>2.7659574468085109</v>
      </c>
      <c r="G194" s="120">
        <v>110</v>
      </c>
      <c r="H194" s="121">
        <f t="shared" si="17"/>
        <v>-0.37853107344632764</v>
      </c>
      <c r="I194" s="120">
        <v>137</v>
      </c>
      <c r="J194" s="121">
        <f t="shared" si="17"/>
        <v>0.24545454545454537</v>
      </c>
      <c r="K194" s="120">
        <v>155</v>
      </c>
      <c r="L194" s="121">
        <f t="shared" si="17"/>
        <v>0.13138686131386867</v>
      </c>
      <c r="M194" s="120"/>
      <c r="N194" s="121"/>
    </row>
    <row r="195" spans="2:15" x14ac:dyDescent="0.25">
      <c r="B195" s="119" t="s">
        <v>93</v>
      </c>
      <c r="C195" s="120">
        <v>57</v>
      </c>
      <c r="D195" s="121">
        <v>-0.68852459016393441</v>
      </c>
      <c r="E195" s="120">
        <v>403</v>
      </c>
      <c r="F195" s="121">
        <f t="shared" si="17"/>
        <v>6.0701754385964914</v>
      </c>
      <c r="G195" s="120">
        <v>182</v>
      </c>
      <c r="H195" s="121">
        <f t="shared" si="17"/>
        <v>-0.54838709677419351</v>
      </c>
      <c r="I195" s="120">
        <v>273</v>
      </c>
      <c r="J195" s="121">
        <f t="shared" si="17"/>
        <v>0.5</v>
      </c>
      <c r="K195" s="120">
        <v>235</v>
      </c>
      <c r="L195" s="121">
        <f t="shared" si="17"/>
        <v>-0.13919413919413914</v>
      </c>
      <c r="M195" s="120"/>
      <c r="N195" s="121"/>
    </row>
    <row r="196" spans="2:15" x14ac:dyDescent="0.25">
      <c r="B196" s="119" t="s">
        <v>95</v>
      </c>
      <c r="C196" s="120">
        <v>74</v>
      </c>
      <c r="D196" s="121">
        <v>-0.55151515151515151</v>
      </c>
      <c r="E196" s="120">
        <v>199</v>
      </c>
      <c r="F196" s="121">
        <f t="shared" si="17"/>
        <v>1.689189189189189</v>
      </c>
      <c r="G196" s="120">
        <v>281</v>
      </c>
      <c r="H196" s="121">
        <f t="shared" si="17"/>
        <v>0.4120603015075377</v>
      </c>
      <c r="I196" s="120">
        <v>228</v>
      </c>
      <c r="J196" s="121">
        <f t="shared" si="17"/>
        <v>-0.18861209964412806</v>
      </c>
      <c r="K196" s="120">
        <v>310</v>
      </c>
      <c r="L196" s="121">
        <f t="shared" si="17"/>
        <v>0.35964912280701755</v>
      </c>
      <c r="M196" s="120"/>
      <c r="N196" s="121"/>
    </row>
    <row r="197" spans="2:15" ht="15.75" x14ac:dyDescent="0.25">
      <c r="B197" s="122" t="s">
        <v>32</v>
      </c>
      <c r="C197" s="123">
        <v>812</v>
      </c>
      <c r="D197" s="124">
        <v>-0.45283018867924529</v>
      </c>
      <c r="E197" s="123">
        <v>1357</v>
      </c>
      <c r="F197" s="124">
        <f t="shared" si="17"/>
        <v>0.67118226600985231</v>
      </c>
      <c r="G197" s="123">
        <v>1836</v>
      </c>
      <c r="H197" s="124">
        <f t="shared" si="17"/>
        <v>0.35298452468680908</v>
      </c>
      <c r="I197" s="123">
        <v>1934</v>
      </c>
      <c r="J197" s="124">
        <f t="shared" si="17"/>
        <v>5.3376906318082895E-2</v>
      </c>
      <c r="K197" s="123">
        <v>2091</v>
      </c>
      <c r="L197" s="124">
        <f t="shared" si="17"/>
        <v>8.1178903826266913E-2</v>
      </c>
      <c r="M197" s="123">
        <v>1572</v>
      </c>
      <c r="N197" s="124">
        <v>0.25961538461538458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1" t="s">
        <v>244</v>
      </c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C$7</f>
        <v>2020</v>
      </c>
      <c r="D205" s="306"/>
      <c r="E205" s="305">
        <f>E$7</f>
        <v>2021</v>
      </c>
      <c r="F205" s="306"/>
      <c r="G205" s="305">
        <f>G$7</f>
        <v>2022</v>
      </c>
      <c r="H205" s="306"/>
      <c r="I205" s="305">
        <f>I$7</f>
        <v>2023</v>
      </c>
      <c r="J205" s="306"/>
      <c r="K205" s="305">
        <f>K$7</f>
        <v>2024</v>
      </c>
      <c r="L205" s="306"/>
      <c r="M205" s="305">
        <f>M$7</f>
        <v>2025</v>
      </c>
      <c r="N205" s="306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231</v>
      </c>
      <c r="D207" s="121">
        <v>-0.10465116279069764</v>
      </c>
      <c r="E207" s="120">
        <v>38</v>
      </c>
      <c r="F207" s="121">
        <f t="shared" ref="F207:L219" si="19">IFERROR(E207/C207-1,"-")</f>
        <v>-0.83549783549783552</v>
      </c>
      <c r="G207" s="120">
        <v>270</v>
      </c>
      <c r="H207" s="121">
        <f t="shared" si="19"/>
        <v>6.1052631578947372</v>
      </c>
      <c r="I207" s="120">
        <v>297</v>
      </c>
      <c r="J207" s="121">
        <f t="shared" si="19"/>
        <v>0.10000000000000009</v>
      </c>
      <c r="K207" s="120">
        <v>273</v>
      </c>
      <c r="L207" s="121">
        <f t="shared" si="19"/>
        <v>-8.0808080808080773E-2</v>
      </c>
      <c r="M207" s="120">
        <v>376</v>
      </c>
      <c r="N207" s="121">
        <f t="shared" ref="N207:N214" si="20">IFERROR(M207/K207-1,"-")</f>
        <v>0.37728937728937728</v>
      </c>
    </row>
    <row r="208" spans="2:15" x14ac:dyDescent="0.25">
      <c r="B208" s="119" t="s">
        <v>75</v>
      </c>
      <c r="C208" s="120">
        <v>215</v>
      </c>
      <c r="D208" s="121">
        <v>0.31901840490797539</v>
      </c>
      <c r="E208" s="120">
        <v>44</v>
      </c>
      <c r="F208" s="121">
        <f t="shared" si="19"/>
        <v>-0.79534883720930227</v>
      </c>
      <c r="G208" s="120">
        <v>270</v>
      </c>
      <c r="H208" s="121">
        <f t="shared" si="19"/>
        <v>5.1363636363636367</v>
      </c>
      <c r="I208" s="120">
        <v>263</v>
      </c>
      <c r="J208" s="121">
        <f t="shared" si="19"/>
        <v>-2.5925925925925908E-2</v>
      </c>
      <c r="K208" s="120">
        <v>326</v>
      </c>
      <c r="L208" s="121">
        <f t="shared" si="19"/>
        <v>0.23954372623574138</v>
      </c>
      <c r="M208" s="120">
        <v>304</v>
      </c>
      <c r="N208" s="121">
        <f t="shared" si="20"/>
        <v>-6.7484662576687171E-2</v>
      </c>
    </row>
    <row r="209" spans="2:15" x14ac:dyDescent="0.25">
      <c r="B209" s="119" t="s">
        <v>77</v>
      </c>
      <c r="C209" s="120">
        <v>81</v>
      </c>
      <c r="D209" s="121">
        <v>-0.61244019138755978</v>
      </c>
      <c r="E209" s="120">
        <v>46</v>
      </c>
      <c r="F209" s="121">
        <f t="shared" si="19"/>
        <v>-0.4320987654320988</v>
      </c>
      <c r="G209" s="120">
        <v>212</v>
      </c>
      <c r="H209" s="121">
        <f t="shared" si="19"/>
        <v>3.6086956521739131</v>
      </c>
      <c r="I209" s="120">
        <v>247</v>
      </c>
      <c r="J209" s="121">
        <f t="shared" si="19"/>
        <v>0.16509433962264142</v>
      </c>
      <c r="K209" s="120">
        <v>210</v>
      </c>
      <c r="L209" s="121">
        <f t="shared" si="19"/>
        <v>-0.1497975708502024</v>
      </c>
      <c r="M209" s="120">
        <v>251</v>
      </c>
      <c r="N209" s="121">
        <f t="shared" si="20"/>
        <v>0.19523809523809521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49</v>
      </c>
      <c r="F210" s="121" t="str">
        <f t="shared" si="19"/>
        <v>-</v>
      </c>
      <c r="G210" s="120">
        <v>157</v>
      </c>
      <c r="H210" s="121">
        <f t="shared" si="19"/>
        <v>2.204081632653061</v>
      </c>
      <c r="I210" s="120">
        <v>160</v>
      </c>
      <c r="J210" s="121">
        <f t="shared" si="19"/>
        <v>1.9108280254777066E-2</v>
      </c>
      <c r="K210" s="120">
        <v>191</v>
      </c>
      <c r="L210" s="121">
        <f t="shared" si="19"/>
        <v>0.19375000000000009</v>
      </c>
      <c r="M210" s="120">
        <v>133</v>
      </c>
      <c r="N210" s="121">
        <f t="shared" si="20"/>
        <v>-0.30366492146596857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58</v>
      </c>
      <c r="F211" s="121" t="str">
        <f t="shared" si="19"/>
        <v>-</v>
      </c>
      <c r="G211" s="120">
        <v>143</v>
      </c>
      <c r="H211" s="121">
        <f t="shared" si="19"/>
        <v>1.4655172413793105</v>
      </c>
      <c r="I211" s="120">
        <v>160</v>
      </c>
      <c r="J211" s="121">
        <f t="shared" si="19"/>
        <v>0.11888111888111896</v>
      </c>
      <c r="K211" s="120">
        <v>146</v>
      </c>
      <c r="L211" s="121">
        <f t="shared" si="19"/>
        <v>-8.7500000000000022E-2</v>
      </c>
      <c r="M211" s="120">
        <v>131</v>
      </c>
      <c r="N211" s="121">
        <f t="shared" si="20"/>
        <v>-0.10273972602739723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76</v>
      </c>
      <c r="F212" s="121" t="str">
        <f t="shared" si="19"/>
        <v>-</v>
      </c>
      <c r="G212" s="120">
        <v>125</v>
      </c>
      <c r="H212" s="121">
        <f t="shared" si="19"/>
        <v>0.64473684210526305</v>
      </c>
      <c r="I212" s="120">
        <v>86</v>
      </c>
      <c r="J212" s="121">
        <f t="shared" si="19"/>
        <v>-0.31200000000000006</v>
      </c>
      <c r="K212" s="120">
        <v>103</v>
      </c>
      <c r="L212" s="121">
        <f t="shared" si="19"/>
        <v>0.19767441860465107</v>
      </c>
      <c r="M212" s="120">
        <v>103</v>
      </c>
      <c r="N212" s="121">
        <f t="shared" si="20"/>
        <v>0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133</v>
      </c>
      <c r="F213" s="121" t="str">
        <f t="shared" si="19"/>
        <v>-</v>
      </c>
      <c r="G213" s="120">
        <v>98</v>
      </c>
      <c r="H213" s="121">
        <f t="shared" si="19"/>
        <v>-0.26315789473684215</v>
      </c>
      <c r="I213" s="120">
        <v>303</v>
      </c>
      <c r="J213" s="121">
        <f t="shared" si="19"/>
        <v>2.0918367346938775</v>
      </c>
      <c r="K213" s="120">
        <v>146</v>
      </c>
      <c r="L213" s="121">
        <f t="shared" si="19"/>
        <v>-0.51815181518151809</v>
      </c>
      <c r="M213" s="120">
        <v>207</v>
      </c>
      <c r="N213" s="121">
        <f t="shared" si="20"/>
        <v>0.41780821917808209</v>
      </c>
    </row>
    <row r="214" spans="2:15" x14ac:dyDescent="0.25">
      <c r="B214" s="119" t="s">
        <v>87</v>
      </c>
      <c r="C214" s="120">
        <v>48</v>
      </c>
      <c r="D214" s="121">
        <v>-0.54716981132075471</v>
      </c>
      <c r="E214" s="120">
        <v>100</v>
      </c>
      <c r="F214" s="121">
        <f t="shared" si="19"/>
        <v>1.0833333333333335</v>
      </c>
      <c r="G214" s="120">
        <v>369</v>
      </c>
      <c r="H214" s="121">
        <f t="shared" si="19"/>
        <v>2.69</v>
      </c>
      <c r="I214" s="120">
        <v>234</v>
      </c>
      <c r="J214" s="121">
        <f t="shared" si="19"/>
        <v>-0.36585365853658536</v>
      </c>
      <c r="K214" s="120">
        <v>193</v>
      </c>
      <c r="L214" s="121">
        <f t="shared" si="19"/>
        <v>-0.17521367521367526</v>
      </c>
      <c r="M214" s="120">
        <v>202</v>
      </c>
      <c r="N214" s="121">
        <f t="shared" si="20"/>
        <v>4.663212435233155E-2</v>
      </c>
    </row>
    <row r="215" spans="2:15" x14ac:dyDescent="0.25">
      <c r="B215" s="119" t="s">
        <v>89</v>
      </c>
      <c r="C215" s="120">
        <v>19</v>
      </c>
      <c r="D215" s="121">
        <v>-0.83898305084745761</v>
      </c>
      <c r="E215" s="120">
        <v>122</v>
      </c>
      <c r="F215" s="121">
        <f t="shared" si="19"/>
        <v>5.4210526315789478</v>
      </c>
      <c r="G215" s="120">
        <v>209</v>
      </c>
      <c r="H215" s="121">
        <f t="shared" si="19"/>
        <v>0.71311475409836067</v>
      </c>
      <c r="I215" s="120">
        <v>146</v>
      </c>
      <c r="J215" s="121">
        <f t="shared" si="19"/>
        <v>-0.30143540669856461</v>
      </c>
      <c r="K215" s="120">
        <v>101</v>
      </c>
      <c r="L215" s="121">
        <f t="shared" si="19"/>
        <v>-0.30821917808219179</v>
      </c>
      <c r="M215" s="120"/>
      <c r="N215" s="121"/>
    </row>
    <row r="216" spans="2:15" x14ac:dyDescent="0.25">
      <c r="B216" s="119" t="s">
        <v>91</v>
      </c>
      <c r="C216" s="120">
        <v>30</v>
      </c>
      <c r="D216" s="121">
        <v>-0.71962616822429903</v>
      </c>
      <c r="E216" s="120">
        <v>167</v>
      </c>
      <c r="F216" s="121">
        <f t="shared" si="19"/>
        <v>4.5666666666666664</v>
      </c>
      <c r="G216" s="120">
        <v>124</v>
      </c>
      <c r="H216" s="121">
        <f t="shared" si="19"/>
        <v>-0.25748502994011979</v>
      </c>
      <c r="I216" s="120">
        <v>156</v>
      </c>
      <c r="J216" s="121">
        <f t="shared" si="19"/>
        <v>0.25806451612903225</v>
      </c>
      <c r="K216" s="120">
        <v>124</v>
      </c>
      <c r="L216" s="121">
        <f t="shared" si="19"/>
        <v>-0.20512820512820518</v>
      </c>
      <c r="M216" s="120"/>
      <c r="N216" s="121"/>
    </row>
    <row r="217" spans="2:15" x14ac:dyDescent="0.25">
      <c r="B217" s="119" t="s">
        <v>93</v>
      </c>
      <c r="C217" s="120">
        <v>48</v>
      </c>
      <c r="D217" s="121">
        <v>-0.68421052631578949</v>
      </c>
      <c r="E217" s="120">
        <v>242</v>
      </c>
      <c r="F217" s="121">
        <f t="shared" si="19"/>
        <v>4.041666666666667</v>
      </c>
      <c r="G217" s="120">
        <v>302</v>
      </c>
      <c r="H217" s="121">
        <f t="shared" si="19"/>
        <v>0.24793388429752072</v>
      </c>
      <c r="I217" s="120">
        <v>294</v>
      </c>
      <c r="J217" s="121">
        <f t="shared" si="19"/>
        <v>-2.6490066225165587E-2</v>
      </c>
      <c r="K217" s="120">
        <v>296</v>
      </c>
      <c r="L217" s="121">
        <f t="shared" si="19"/>
        <v>6.8027210884353817E-3</v>
      </c>
      <c r="M217" s="120"/>
      <c r="N217" s="121"/>
    </row>
    <row r="218" spans="2:15" x14ac:dyDescent="0.25">
      <c r="B218" s="119" t="s">
        <v>95</v>
      </c>
      <c r="C218" s="120">
        <v>43</v>
      </c>
      <c r="D218" s="121">
        <v>-0.88917525773195871</v>
      </c>
      <c r="E218" s="120">
        <v>258</v>
      </c>
      <c r="F218" s="121">
        <f t="shared" si="19"/>
        <v>5</v>
      </c>
      <c r="G218" s="120">
        <v>294</v>
      </c>
      <c r="H218" s="121">
        <f t="shared" si="19"/>
        <v>0.13953488372093026</v>
      </c>
      <c r="I218" s="120">
        <v>291</v>
      </c>
      <c r="J218" s="121">
        <f t="shared" si="19"/>
        <v>-1.0204081632653073E-2</v>
      </c>
      <c r="K218" s="120">
        <v>247</v>
      </c>
      <c r="L218" s="121">
        <f t="shared" si="19"/>
        <v>-0.15120274914089349</v>
      </c>
      <c r="M218" s="120"/>
      <c r="N218" s="121"/>
    </row>
    <row r="219" spans="2:15" ht="15.75" x14ac:dyDescent="0.25">
      <c r="B219" s="122" t="s">
        <v>32</v>
      </c>
      <c r="C219" s="123">
        <v>784</v>
      </c>
      <c r="D219" s="124">
        <v>-0.57984994640943199</v>
      </c>
      <c r="E219" s="123">
        <v>1333</v>
      </c>
      <c r="F219" s="124">
        <f t="shared" si="19"/>
        <v>0.70025510204081631</v>
      </c>
      <c r="G219" s="123">
        <v>2573</v>
      </c>
      <c r="H219" s="124">
        <f t="shared" si="19"/>
        <v>0.93023255813953498</v>
      </c>
      <c r="I219" s="123">
        <v>2637</v>
      </c>
      <c r="J219" s="124">
        <f t="shared" si="19"/>
        <v>2.4873688301593422E-2</v>
      </c>
      <c r="K219" s="123">
        <v>2356</v>
      </c>
      <c r="L219" s="124">
        <f t="shared" si="19"/>
        <v>-0.10656048540007579</v>
      </c>
      <c r="M219" s="123">
        <v>1707</v>
      </c>
      <c r="N219" s="124">
        <v>7.4937027707808523E-2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1" t="s">
        <v>243</v>
      </c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C$7</f>
        <v>2020</v>
      </c>
      <c r="D227" s="306"/>
      <c r="E227" s="305">
        <f>E$7</f>
        <v>2021</v>
      </c>
      <c r="F227" s="306"/>
      <c r="G227" s="305">
        <f>G$7</f>
        <v>2022</v>
      </c>
      <c r="H227" s="306"/>
      <c r="I227" s="305">
        <f>I$7</f>
        <v>2023</v>
      </c>
      <c r="J227" s="306"/>
      <c r="K227" s="305">
        <f>K$7</f>
        <v>2024</v>
      </c>
      <c r="L227" s="306"/>
      <c r="M227" s="305">
        <f>M$7</f>
        <v>2025</v>
      </c>
      <c r="N227" s="306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222</v>
      </c>
      <c r="D229" s="121">
        <v>0.53103448275862064</v>
      </c>
      <c r="E229" s="120">
        <v>43</v>
      </c>
      <c r="F229" s="121">
        <f t="shared" ref="F229:L241" si="21">IFERROR(E229/C229-1,"-")</f>
        <v>-0.80630630630630629</v>
      </c>
      <c r="G229" s="120">
        <v>170</v>
      </c>
      <c r="H229" s="121">
        <f t="shared" si="21"/>
        <v>2.9534883720930232</v>
      </c>
      <c r="I229" s="120">
        <v>239</v>
      </c>
      <c r="J229" s="121">
        <f t="shared" si="21"/>
        <v>0.40588235294117636</v>
      </c>
      <c r="K229" s="120">
        <v>277</v>
      </c>
      <c r="L229" s="121">
        <f t="shared" si="21"/>
        <v>0.15899581589958167</v>
      </c>
      <c r="M229" s="120">
        <v>323</v>
      </c>
      <c r="N229" s="121">
        <f t="shared" ref="N229:N236" si="22">IFERROR(M229/K229-1,"-")</f>
        <v>0.1660649819494584</v>
      </c>
    </row>
    <row r="230" spans="2:15" x14ac:dyDescent="0.25">
      <c r="B230" s="119" t="s">
        <v>75</v>
      </c>
      <c r="C230" s="120">
        <v>148</v>
      </c>
      <c r="D230" s="121">
        <v>7.2463768115942129E-2</v>
      </c>
      <c r="E230" s="120">
        <v>37</v>
      </c>
      <c r="F230" s="121">
        <f t="shared" si="21"/>
        <v>-0.75</v>
      </c>
      <c r="G230" s="120">
        <v>179</v>
      </c>
      <c r="H230" s="121">
        <f t="shared" si="21"/>
        <v>3.8378378378378377</v>
      </c>
      <c r="I230" s="120">
        <v>200</v>
      </c>
      <c r="J230" s="121">
        <f t="shared" si="21"/>
        <v>0.11731843575418988</v>
      </c>
      <c r="K230" s="120">
        <v>198</v>
      </c>
      <c r="L230" s="121">
        <f t="shared" si="21"/>
        <v>-1.0000000000000009E-2</v>
      </c>
      <c r="M230" s="120">
        <v>222</v>
      </c>
      <c r="N230" s="121">
        <f t="shared" si="22"/>
        <v>0.1212121212121211</v>
      </c>
    </row>
    <row r="231" spans="2:15" x14ac:dyDescent="0.25">
      <c r="B231" s="119" t="s">
        <v>77</v>
      </c>
      <c r="C231" s="120">
        <v>85</v>
      </c>
      <c r="D231" s="121">
        <v>-0.38405797101449279</v>
      </c>
      <c r="E231" s="120">
        <v>32</v>
      </c>
      <c r="F231" s="121">
        <f t="shared" si="21"/>
        <v>-0.62352941176470589</v>
      </c>
      <c r="G231" s="120">
        <v>197</v>
      </c>
      <c r="H231" s="121">
        <f t="shared" si="21"/>
        <v>5.15625</v>
      </c>
      <c r="I231" s="120">
        <v>206</v>
      </c>
      <c r="J231" s="121">
        <f t="shared" si="21"/>
        <v>4.5685279187817285E-2</v>
      </c>
      <c r="K231" s="120">
        <v>181</v>
      </c>
      <c r="L231" s="121">
        <f t="shared" si="21"/>
        <v>-0.12135922330097082</v>
      </c>
      <c r="M231" s="120">
        <v>183</v>
      </c>
      <c r="N231" s="121">
        <f t="shared" si="22"/>
        <v>1.1049723756906049E-2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31</v>
      </c>
      <c r="F232" s="121" t="str">
        <f t="shared" si="21"/>
        <v>-</v>
      </c>
      <c r="G232" s="120">
        <v>118</v>
      </c>
      <c r="H232" s="121">
        <f t="shared" si="21"/>
        <v>2.806451612903226</v>
      </c>
      <c r="I232" s="120">
        <v>119</v>
      </c>
      <c r="J232" s="121">
        <f t="shared" si="21"/>
        <v>8.4745762711864181E-3</v>
      </c>
      <c r="K232" s="120">
        <v>107</v>
      </c>
      <c r="L232" s="121">
        <f t="shared" si="21"/>
        <v>-0.10084033613445376</v>
      </c>
      <c r="M232" s="120">
        <v>135</v>
      </c>
      <c r="N232" s="121">
        <f t="shared" si="22"/>
        <v>0.26168224299065423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99</v>
      </c>
      <c r="F233" s="121" t="str">
        <f t="shared" si="21"/>
        <v>-</v>
      </c>
      <c r="G233" s="120">
        <v>117</v>
      </c>
      <c r="H233" s="121">
        <f t="shared" si="21"/>
        <v>0.18181818181818188</v>
      </c>
      <c r="I233" s="120">
        <v>90</v>
      </c>
      <c r="J233" s="121">
        <f t="shared" si="21"/>
        <v>-0.23076923076923073</v>
      </c>
      <c r="K233" s="120">
        <v>133</v>
      </c>
      <c r="L233" s="121">
        <f t="shared" si="21"/>
        <v>0.47777777777777786</v>
      </c>
      <c r="M233" s="120">
        <v>153</v>
      </c>
      <c r="N233" s="121">
        <f t="shared" si="22"/>
        <v>0.15037593984962405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63</v>
      </c>
      <c r="F234" s="121" t="str">
        <f t="shared" si="21"/>
        <v>-</v>
      </c>
      <c r="G234" s="120">
        <v>96</v>
      </c>
      <c r="H234" s="121">
        <f t="shared" si="21"/>
        <v>0.52380952380952372</v>
      </c>
      <c r="I234" s="120">
        <v>86</v>
      </c>
      <c r="J234" s="121">
        <f t="shared" si="21"/>
        <v>-0.10416666666666663</v>
      </c>
      <c r="K234" s="120">
        <v>117</v>
      </c>
      <c r="L234" s="121">
        <f t="shared" si="21"/>
        <v>0.36046511627906974</v>
      </c>
      <c r="M234" s="120">
        <v>111</v>
      </c>
      <c r="N234" s="121">
        <f t="shared" si="22"/>
        <v>-5.1282051282051322E-2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83</v>
      </c>
      <c r="F235" s="121" t="str">
        <f t="shared" si="21"/>
        <v>-</v>
      </c>
      <c r="G235" s="120">
        <v>109</v>
      </c>
      <c r="H235" s="121">
        <f t="shared" si="21"/>
        <v>0.31325301204819267</v>
      </c>
      <c r="I235" s="120">
        <v>135</v>
      </c>
      <c r="J235" s="121">
        <f t="shared" si="21"/>
        <v>0.23853211009174302</v>
      </c>
      <c r="K235" s="120">
        <v>123</v>
      </c>
      <c r="L235" s="121">
        <f t="shared" si="21"/>
        <v>-8.8888888888888906E-2</v>
      </c>
      <c r="M235" s="120">
        <v>186</v>
      </c>
      <c r="N235" s="121">
        <f t="shared" si="22"/>
        <v>0.51219512195121952</v>
      </c>
    </row>
    <row r="236" spans="2:15" x14ac:dyDescent="0.25">
      <c r="B236" s="119" t="s">
        <v>87</v>
      </c>
      <c r="C236" s="120">
        <v>49</v>
      </c>
      <c r="D236" s="121">
        <v>-0.38749999999999996</v>
      </c>
      <c r="E236" s="120">
        <v>103</v>
      </c>
      <c r="F236" s="121">
        <f t="shared" si="21"/>
        <v>1.1020408163265305</v>
      </c>
      <c r="G236" s="120">
        <v>180</v>
      </c>
      <c r="H236" s="121">
        <f t="shared" si="21"/>
        <v>0.74757281553398047</v>
      </c>
      <c r="I236" s="120">
        <v>119</v>
      </c>
      <c r="J236" s="121">
        <f t="shared" si="21"/>
        <v>-0.33888888888888891</v>
      </c>
      <c r="K236" s="120">
        <v>112</v>
      </c>
      <c r="L236" s="121">
        <f t="shared" si="21"/>
        <v>-5.8823529411764719E-2</v>
      </c>
      <c r="M236" s="120">
        <v>259</v>
      </c>
      <c r="N236" s="121">
        <f t="shared" si="22"/>
        <v>1.3125</v>
      </c>
    </row>
    <row r="237" spans="2:15" x14ac:dyDescent="0.25">
      <c r="B237" s="119" t="s">
        <v>89</v>
      </c>
      <c r="C237" s="120">
        <v>74</v>
      </c>
      <c r="D237" s="121">
        <v>-0.30841121495327106</v>
      </c>
      <c r="E237" s="120">
        <v>87</v>
      </c>
      <c r="F237" s="121">
        <f t="shared" si="21"/>
        <v>0.17567567567567566</v>
      </c>
      <c r="G237" s="120">
        <v>97</v>
      </c>
      <c r="H237" s="121">
        <f t="shared" si="21"/>
        <v>0.11494252873563227</v>
      </c>
      <c r="I237" s="120">
        <v>102</v>
      </c>
      <c r="J237" s="121">
        <f t="shared" si="21"/>
        <v>5.1546391752577359E-2</v>
      </c>
      <c r="K237" s="120">
        <v>143</v>
      </c>
      <c r="L237" s="121">
        <f t="shared" si="21"/>
        <v>0.40196078431372539</v>
      </c>
      <c r="M237" s="120"/>
      <c r="N237" s="121"/>
    </row>
    <row r="238" spans="2:15" x14ac:dyDescent="0.25">
      <c r="B238" s="119" t="s">
        <v>91</v>
      </c>
      <c r="C238" s="120">
        <v>47</v>
      </c>
      <c r="D238" s="121">
        <v>-0.53465346534653468</v>
      </c>
      <c r="E238" s="120">
        <v>177</v>
      </c>
      <c r="F238" s="121">
        <f t="shared" si="21"/>
        <v>2.7659574468085109</v>
      </c>
      <c r="G238" s="120">
        <v>110</v>
      </c>
      <c r="H238" s="121">
        <f t="shared" si="21"/>
        <v>-0.37853107344632764</v>
      </c>
      <c r="I238" s="120">
        <v>137</v>
      </c>
      <c r="J238" s="121">
        <f t="shared" si="21"/>
        <v>0.24545454545454537</v>
      </c>
      <c r="K238" s="120">
        <v>155</v>
      </c>
      <c r="L238" s="121">
        <f t="shared" si="21"/>
        <v>0.13138686131386867</v>
      </c>
      <c r="M238" s="120"/>
      <c r="N238" s="121"/>
    </row>
    <row r="239" spans="2:15" x14ac:dyDescent="0.25">
      <c r="B239" s="119" t="s">
        <v>93</v>
      </c>
      <c r="C239" s="120">
        <v>57</v>
      </c>
      <c r="D239" s="121">
        <v>-0.68852459016393441</v>
      </c>
      <c r="E239" s="120">
        <v>403</v>
      </c>
      <c r="F239" s="121">
        <f t="shared" si="21"/>
        <v>6.0701754385964914</v>
      </c>
      <c r="G239" s="120">
        <v>182</v>
      </c>
      <c r="H239" s="121">
        <f t="shared" si="21"/>
        <v>-0.54838709677419351</v>
      </c>
      <c r="I239" s="120">
        <v>273</v>
      </c>
      <c r="J239" s="121">
        <f t="shared" si="21"/>
        <v>0.5</v>
      </c>
      <c r="K239" s="120">
        <v>235</v>
      </c>
      <c r="L239" s="121">
        <f t="shared" si="21"/>
        <v>-0.13919413919413914</v>
      </c>
      <c r="M239" s="120"/>
      <c r="N239" s="121"/>
    </row>
    <row r="240" spans="2:15" x14ac:dyDescent="0.25">
      <c r="B240" s="119" t="s">
        <v>95</v>
      </c>
      <c r="C240" s="120">
        <v>74</v>
      </c>
      <c r="D240" s="121">
        <v>-0.55151515151515151</v>
      </c>
      <c r="E240" s="120">
        <v>199</v>
      </c>
      <c r="F240" s="121">
        <f t="shared" si="21"/>
        <v>1.689189189189189</v>
      </c>
      <c r="G240" s="120">
        <v>281</v>
      </c>
      <c r="H240" s="121">
        <f t="shared" si="21"/>
        <v>0.4120603015075377</v>
      </c>
      <c r="I240" s="120">
        <v>228</v>
      </c>
      <c r="J240" s="121">
        <f t="shared" si="21"/>
        <v>-0.18861209964412806</v>
      </c>
      <c r="K240" s="120">
        <v>310</v>
      </c>
      <c r="L240" s="121">
        <f t="shared" si="21"/>
        <v>0.35964912280701755</v>
      </c>
      <c r="M240" s="120"/>
      <c r="N240" s="121"/>
    </row>
    <row r="241" spans="2:15" ht="15.75" x14ac:dyDescent="0.25">
      <c r="B241" s="122" t="s">
        <v>32</v>
      </c>
      <c r="C241" s="123">
        <v>812</v>
      </c>
      <c r="D241" s="124">
        <v>-0.45283018867924529</v>
      </c>
      <c r="E241" s="123">
        <v>1357</v>
      </c>
      <c r="F241" s="124">
        <f t="shared" si="21"/>
        <v>0.67118226600985231</v>
      </c>
      <c r="G241" s="123">
        <v>1836</v>
      </c>
      <c r="H241" s="124">
        <f t="shared" si="21"/>
        <v>0.35298452468680908</v>
      </c>
      <c r="I241" s="123">
        <v>1934</v>
      </c>
      <c r="J241" s="124">
        <f t="shared" si="21"/>
        <v>5.3376906318082895E-2</v>
      </c>
      <c r="K241" s="123">
        <v>2091</v>
      </c>
      <c r="L241" s="124">
        <f t="shared" si="21"/>
        <v>8.1178903826266913E-2</v>
      </c>
      <c r="M241" s="123">
        <v>1572</v>
      </c>
      <c r="N241" s="124">
        <v>0.25961538461538458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1" t="s">
        <v>245</v>
      </c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f>C$7</f>
        <v>2020</v>
      </c>
      <c r="D249" s="306"/>
      <c r="E249" s="305">
        <f>E$7</f>
        <v>2021</v>
      </c>
      <c r="F249" s="306"/>
      <c r="G249" s="305">
        <f>G$7</f>
        <v>2022</v>
      </c>
      <c r="H249" s="306"/>
      <c r="I249" s="305">
        <f>I$7</f>
        <v>2023</v>
      </c>
      <c r="J249" s="306"/>
      <c r="K249" s="305">
        <f>K$7</f>
        <v>2024</v>
      </c>
      <c r="L249" s="306"/>
      <c r="M249" s="305">
        <f>M$7</f>
        <v>2025</v>
      </c>
      <c r="N249" s="306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301</v>
      </c>
      <c r="D251" s="121">
        <v>4.8780487804878092E-2</v>
      </c>
      <c r="E251" s="120">
        <v>2</v>
      </c>
      <c r="F251" s="121">
        <f t="shared" ref="F251:L263" si="23">IFERROR(E251/C251-1,"-")</f>
        <v>-0.99335548172757471</v>
      </c>
      <c r="G251" s="120">
        <v>168</v>
      </c>
      <c r="H251" s="121">
        <f t="shared" si="23"/>
        <v>83</v>
      </c>
      <c r="I251" s="120">
        <v>190</v>
      </c>
      <c r="J251" s="121">
        <f t="shared" si="23"/>
        <v>0.13095238095238093</v>
      </c>
      <c r="K251" s="120">
        <v>268</v>
      </c>
      <c r="L251" s="121">
        <f t="shared" si="23"/>
        <v>0.41052631578947363</v>
      </c>
      <c r="M251" s="120">
        <v>203</v>
      </c>
      <c r="N251" s="121">
        <f t="shared" ref="N251:N258" si="24">IFERROR(M251/K251-1,"-")</f>
        <v>-0.2425373134328358</v>
      </c>
    </row>
    <row r="252" spans="2:15" x14ac:dyDescent="0.25">
      <c r="B252" s="119" t="s">
        <v>75</v>
      </c>
      <c r="C252" s="120">
        <v>214</v>
      </c>
      <c r="D252" s="121">
        <v>4.3902439024390283E-2</v>
      </c>
      <c r="E252" s="120">
        <v>2</v>
      </c>
      <c r="F252" s="121">
        <f t="shared" si="23"/>
        <v>-0.99065420560747663</v>
      </c>
      <c r="G252" s="120">
        <v>110</v>
      </c>
      <c r="H252" s="121">
        <f t="shared" si="23"/>
        <v>54</v>
      </c>
      <c r="I252" s="120">
        <v>153</v>
      </c>
      <c r="J252" s="121">
        <f t="shared" si="23"/>
        <v>0.39090909090909087</v>
      </c>
      <c r="K252" s="120">
        <v>235</v>
      </c>
      <c r="L252" s="121">
        <f t="shared" si="23"/>
        <v>0.53594771241830075</v>
      </c>
      <c r="M252" s="120">
        <v>199</v>
      </c>
      <c r="N252" s="121">
        <f t="shared" si="24"/>
        <v>-0.15319148936170213</v>
      </c>
    </row>
    <row r="253" spans="2:15" x14ac:dyDescent="0.25">
      <c r="B253" s="119" t="s">
        <v>77</v>
      </c>
      <c r="C253" s="120">
        <v>115</v>
      </c>
      <c r="D253" s="121">
        <v>-0.62662337662337664</v>
      </c>
      <c r="E253" s="120">
        <v>4</v>
      </c>
      <c r="F253" s="121">
        <f t="shared" si="23"/>
        <v>-0.9652173913043478</v>
      </c>
      <c r="G253" s="120">
        <v>124</v>
      </c>
      <c r="H253" s="121">
        <f t="shared" si="23"/>
        <v>30</v>
      </c>
      <c r="I253" s="120">
        <v>264</v>
      </c>
      <c r="J253" s="121">
        <f t="shared" si="23"/>
        <v>1.129032258064516</v>
      </c>
      <c r="K253" s="120">
        <v>198</v>
      </c>
      <c r="L253" s="121">
        <f t="shared" si="23"/>
        <v>-0.25</v>
      </c>
      <c r="M253" s="120">
        <v>146</v>
      </c>
      <c r="N253" s="121">
        <f t="shared" si="24"/>
        <v>-0.26262626262626265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9</v>
      </c>
      <c r="F254" s="121" t="str">
        <f t="shared" si="23"/>
        <v>-</v>
      </c>
      <c r="G254" s="120">
        <v>101</v>
      </c>
      <c r="H254" s="121">
        <f t="shared" si="23"/>
        <v>10.222222222222221</v>
      </c>
      <c r="I254" s="120">
        <v>121</v>
      </c>
      <c r="J254" s="121">
        <f t="shared" si="23"/>
        <v>0.19801980198019797</v>
      </c>
      <c r="K254" s="120">
        <v>105</v>
      </c>
      <c r="L254" s="121">
        <f t="shared" si="23"/>
        <v>-0.13223140495867769</v>
      </c>
      <c r="M254" s="120">
        <v>82</v>
      </c>
      <c r="N254" s="121">
        <f t="shared" si="24"/>
        <v>-0.21904761904761905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14</v>
      </c>
      <c r="F255" s="121" t="str">
        <f t="shared" si="23"/>
        <v>-</v>
      </c>
      <c r="G255" s="120">
        <v>33</v>
      </c>
      <c r="H255" s="121">
        <f t="shared" si="23"/>
        <v>1.3571428571428572</v>
      </c>
      <c r="I255" s="120">
        <v>21</v>
      </c>
      <c r="J255" s="121">
        <f t="shared" si="23"/>
        <v>-0.36363636363636365</v>
      </c>
      <c r="K255" s="120">
        <v>13</v>
      </c>
      <c r="L255" s="121">
        <f t="shared" si="23"/>
        <v>-0.38095238095238093</v>
      </c>
      <c r="M255" s="120">
        <v>12</v>
      </c>
      <c r="N255" s="121">
        <f t="shared" si="24"/>
        <v>-7.6923076923076872E-2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3</v>
      </c>
      <c r="F256" s="121" t="str">
        <f t="shared" si="23"/>
        <v>-</v>
      </c>
      <c r="G256" s="120">
        <v>36</v>
      </c>
      <c r="H256" s="121">
        <f t="shared" si="23"/>
        <v>11</v>
      </c>
      <c r="I256" s="120">
        <v>26</v>
      </c>
      <c r="J256" s="121">
        <f t="shared" si="23"/>
        <v>-0.27777777777777779</v>
      </c>
      <c r="K256" s="120">
        <v>39</v>
      </c>
      <c r="L256" s="121">
        <f t="shared" si="23"/>
        <v>0.5</v>
      </c>
      <c r="M256" s="120">
        <v>27</v>
      </c>
      <c r="N256" s="121">
        <f t="shared" si="24"/>
        <v>-0.30769230769230771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27</v>
      </c>
      <c r="F257" s="121" t="str">
        <f t="shared" si="23"/>
        <v>-</v>
      </c>
      <c r="G257" s="120">
        <v>30</v>
      </c>
      <c r="H257" s="121">
        <f t="shared" si="23"/>
        <v>0.11111111111111116</v>
      </c>
      <c r="I257" s="120">
        <v>25</v>
      </c>
      <c r="J257" s="121">
        <f t="shared" si="23"/>
        <v>-0.16666666666666663</v>
      </c>
      <c r="K257" s="120">
        <v>46</v>
      </c>
      <c r="L257" s="121">
        <f t="shared" si="23"/>
        <v>0.84000000000000008</v>
      </c>
      <c r="M257" s="120">
        <v>38</v>
      </c>
      <c r="N257" s="121">
        <f t="shared" si="24"/>
        <v>-0.17391304347826086</v>
      </c>
    </row>
    <row r="258" spans="2:15" x14ac:dyDescent="0.25">
      <c r="B258" s="119" t="s">
        <v>87</v>
      </c>
      <c r="C258" s="120">
        <v>7</v>
      </c>
      <c r="D258" s="121">
        <v>-0.80555555555555558</v>
      </c>
      <c r="E258" s="120">
        <v>20</v>
      </c>
      <c r="F258" s="121">
        <f t="shared" si="23"/>
        <v>1.8571428571428572</v>
      </c>
      <c r="G258" s="120">
        <v>21</v>
      </c>
      <c r="H258" s="121">
        <f t="shared" si="23"/>
        <v>5.0000000000000044E-2</v>
      </c>
      <c r="I258" s="120">
        <v>33</v>
      </c>
      <c r="J258" s="121">
        <f t="shared" si="23"/>
        <v>0.5714285714285714</v>
      </c>
      <c r="K258" s="120">
        <v>18</v>
      </c>
      <c r="L258" s="121">
        <f t="shared" si="23"/>
        <v>-0.45454545454545459</v>
      </c>
      <c r="M258" s="120">
        <v>22</v>
      </c>
      <c r="N258" s="121">
        <f t="shared" si="24"/>
        <v>0.22222222222222232</v>
      </c>
    </row>
    <row r="259" spans="2:15" x14ac:dyDescent="0.25">
      <c r="B259" s="119" t="s">
        <v>89</v>
      </c>
      <c r="C259" s="120">
        <v>0</v>
      </c>
      <c r="D259" s="121">
        <v>-1</v>
      </c>
      <c r="E259" s="120">
        <v>17</v>
      </c>
      <c r="F259" s="121" t="str">
        <f t="shared" si="23"/>
        <v>-</v>
      </c>
      <c r="G259" s="120">
        <v>32</v>
      </c>
      <c r="H259" s="121">
        <f t="shared" si="23"/>
        <v>0.88235294117647056</v>
      </c>
      <c r="I259" s="120">
        <v>28</v>
      </c>
      <c r="J259" s="121">
        <f t="shared" si="23"/>
        <v>-0.125</v>
      </c>
      <c r="K259" s="120">
        <v>24</v>
      </c>
      <c r="L259" s="121">
        <f t="shared" si="23"/>
        <v>-0.1428571428571429</v>
      </c>
      <c r="M259" s="120"/>
      <c r="N259" s="121"/>
    </row>
    <row r="260" spans="2:15" x14ac:dyDescent="0.25">
      <c r="B260" s="119" t="s">
        <v>91</v>
      </c>
      <c r="C260" s="120">
        <v>15</v>
      </c>
      <c r="D260" s="121">
        <v>-0.85</v>
      </c>
      <c r="E260" s="120">
        <v>109</v>
      </c>
      <c r="F260" s="121">
        <f t="shared" si="23"/>
        <v>6.2666666666666666</v>
      </c>
      <c r="G260" s="120">
        <v>130</v>
      </c>
      <c r="H260" s="121">
        <f t="shared" si="23"/>
        <v>0.19266055045871555</v>
      </c>
      <c r="I260" s="120">
        <v>115</v>
      </c>
      <c r="J260" s="121">
        <f t="shared" si="23"/>
        <v>-0.11538461538461542</v>
      </c>
      <c r="K260" s="120">
        <v>112</v>
      </c>
      <c r="L260" s="121">
        <f t="shared" si="23"/>
        <v>-2.6086956521739091E-2</v>
      </c>
      <c r="M260" s="120"/>
      <c r="N260" s="121"/>
    </row>
    <row r="261" spans="2:15" x14ac:dyDescent="0.25">
      <c r="B261" s="119" t="s">
        <v>93</v>
      </c>
      <c r="C261" s="120">
        <v>11</v>
      </c>
      <c r="D261" s="121">
        <v>-0.93922651933701662</v>
      </c>
      <c r="E261" s="120">
        <v>167</v>
      </c>
      <c r="F261" s="121">
        <f t="shared" si="23"/>
        <v>14.181818181818182</v>
      </c>
      <c r="G261" s="120">
        <v>126</v>
      </c>
      <c r="H261" s="121">
        <f t="shared" si="23"/>
        <v>-0.24550898203592819</v>
      </c>
      <c r="I261" s="120">
        <v>177</v>
      </c>
      <c r="J261" s="121">
        <f t="shared" si="23"/>
        <v>0.40476190476190466</v>
      </c>
      <c r="K261" s="120">
        <v>118</v>
      </c>
      <c r="L261" s="121">
        <f t="shared" si="23"/>
        <v>-0.33333333333333337</v>
      </c>
      <c r="M261" s="120"/>
      <c r="N261" s="121"/>
    </row>
    <row r="262" spans="2:15" x14ac:dyDescent="0.25">
      <c r="B262" s="119" t="s">
        <v>95</v>
      </c>
      <c r="C262" s="120">
        <v>8</v>
      </c>
      <c r="D262" s="121">
        <v>-0.96116504854368934</v>
      </c>
      <c r="E262" s="120">
        <v>181</v>
      </c>
      <c r="F262" s="121">
        <f t="shared" si="23"/>
        <v>21.625</v>
      </c>
      <c r="G262" s="120">
        <v>164</v>
      </c>
      <c r="H262" s="121">
        <f t="shared" si="23"/>
        <v>-9.392265193370164E-2</v>
      </c>
      <c r="I262" s="120">
        <v>188</v>
      </c>
      <c r="J262" s="121">
        <f t="shared" si="23"/>
        <v>0.14634146341463405</v>
      </c>
      <c r="K262" s="120">
        <v>158</v>
      </c>
      <c r="L262" s="121">
        <f t="shared" si="23"/>
        <v>-0.15957446808510634</v>
      </c>
      <c r="M262" s="120"/>
      <c r="N262" s="121"/>
    </row>
    <row r="263" spans="2:15" ht="15.75" x14ac:dyDescent="0.25">
      <c r="B263" s="122" t="s">
        <v>32</v>
      </c>
      <c r="C263" s="123">
        <v>678</v>
      </c>
      <c r="D263" s="124">
        <v>-0.58225508317929764</v>
      </c>
      <c r="E263" s="123">
        <v>555</v>
      </c>
      <c r="F263" s="124">
        <f t="shared" si="23"/>
        <v>-0.18141592920353977</v>
      </c>
      <c r="G263" s="123">
        <v>1075</v>
      </c>
      <c r="H263" s="124">
        <f t="shared" si="23"/>
        <v>0.93693693693693691</v>
      </c>
      <c r="I263" s="123">
        <v>1341</v>
      </c>
      <c r="J263" s="124">
        <f t="shared" si="23"/>
        <v>0.24744186046511629</v>
      </c>
      <c r="K263" s="123">
        <v>1334</v>
      </c>
      <c r="L263" s="124">
        <f t="shared" si="23"/>
        <v>-5.2199850857569396E-3</v>
      </c>
      <c r="M263" s="123">
        <v>729</v>
      </c>
      <c r="N263" s="124">
        <v>-0.20932754880694138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1" t="s">
        <v>246</v>
      </c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f>C$7</f>
        <v>2020</v>
      </c>
      <c r="D271" s="306"/>
      <c r="E271" s="305">
        <f>E$7</f>
        <v>2021</v>
      </c>
      <c r="F271" s="306"/>
      <c r="G271" s="305">
        <f>G$7</f>
        <v>2022</v>
      </c>
      <c r="H271" s="306"/>
      <c r="I271" s="305">
        <f>I$7</f>
        <v>2023</v>
      </c>
      <c r="J271" s="306"/>
      <c r="K271" s="305">
        <f>K$7</f>
        <v>2024</v>
      </c>
      <c r="L271" s="306"/>
      <c r="M271" s="305">
        <f>M$7</f>
        <v>2025</v>
      </c>
      <c r="N271" s="306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386</v>
      </c>
      <c r="D273" s="121">
        <v>-0.11059907834101379</v>
      </c>
      <c r="E273" s="120">
        <v>20</v>
      </c>
      <c r="F273" s="121">
        <f t="shared" ref="F273:L285" si="25">IFERROR(E273/C273-1,"-")</f>
        <v>-0.94818652849740936</v>
      </c>
      <c r="G273" s="120">
        <v>275</v>
      </c>
      <c r="H273" s="121">
        <f t="shared" si="25"/>
        <v>12.75</v>
      </c>
      <c r="I273" s="120">
        <v>453</v>
      </c>
      <c r="J273" s="121">
        <f t="shared" si="25"/>
        <v>0.64727272727272722</v>
      </c>
      <c r="K273" s="120">
        <v>381</v>
      </c>
      <c r="L273" s="121">
        <f t="shared" si="25"/>
        <v>-0.15894039735099341</v>
      </c>
      <c r="M273" s="120">
        <v>448</v>
      </c>
      <c r="N273" s="121">
        <f t="shared" ref="N273:N280" si="26">IFERROR(M273/K273-1,"-")</f>
        <v>0.1758530183727034</v>
      </c>
    </row>
    <row r="274" spans="2:14" x14ac:dyDescent="0.25">
      <c r="B274" s="119" t="s">
        <v>75</v>
      </c>
      <c r="C274" s="120">
        <v>408</v>
      </c>
      <c r="D274" s="121">
        <v>9.0909090909090828E-2</v>
      </c>
      <c r="E274" s="120">
        <v>10</v>
      </c>
      <c r="F274" s="121">
        <f t="shared" si="25"/>
        <v>-0.97549019607843135</v>
      </c>
      <c r="G274" s="120">
        <v>245</v>
      </c>
      <c r="H274" s="121">
        <f t="shared" si="25"/>
        <v>23.5</v>
      </c>
      <c r="I274" s="120">
        <v>313</v>
      </c>
      <c r="J274" s="121">
        <f t="shared" si="25"/>
        <v>0.27755102040816326</v>
      </c>
      <c r="K274" s="120">
        <v>336</v>
      </c>
      <c r="L274" s="121">
        <f t="shared" si="25"/>
        <v>7.348242811501593E-2</v>
      </c>
      <c r="M274" s="120">
        <v>370</v>
      </c>
      <c r="N274" s="121">
        <f t="shared" si="26"/>
        <v>0.10119047619047628</v>
      </c>
    </row>
    <row r="275" spans="2:14" x14ac:dyDescent="0.25">
      <c r="B275" s="119" t="s">
        <v>77</v>
      </c>
      <c r="C275" s="120">
        <v>176</v>
      </c>
      <c r="D275" s="121">
        <v>-0.60270880361173818</v>
      </c>
      <c r="E275" s="120">
        <v>24</v>
      </c>
      <c r="F275" s="121">
        <f t="shared" si="25"/>
        <v>-0.86363636363636365</v>
      </c>
      <c r="G275" s="120">
        <v>204</v>
      </c>
      <c r="H275" s="121">
        <f t="shared" si="25"/>
        <v>7.5</v>
      </c>
      <c r="I275" s="120">
        <v>321</v>
      </c>
      <c r="J275" s="121">
        <f t="shared" si="25"/>
        <v>0.57352941176470584</v>
      </c>
      <c r="K275" s="120">
        <v>324</v>
      </c>
      <c r="L275" s="121">
        <f t="shared" si="25"/>
        <v>9.3457943925232545E-3</v>
      </c>
      <c r="M275" s="120">
        <v>322</v>
      </c>
      <c r="N275" s="121">
        <f t="shared" si="26"/>
        <v>-6.1728395061728669E-3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35</v>
      </c>
      <c r="F276" s="121" t="str">
        <f t="shared" si="25"/>
        <v>-</v>
      </c>
      <c r="G276" s="120">
        <v>203</v>
      </c>
      <c r="H276" s="121">
        <f t="shared" si="25"/>
        <v>4.8</v>
      </c>
      <c r="I276" s="120">
        <v>279</v>
      </c>
      <c r="J276" s="121">
        <f t="shared" si="25"/>
        <v>0.37438423645320196</v>
      </c>
      <c r="K276" s="120">
        <v>205</v>
      </c>
      <c r="L276" s="121">
        <f t="shared" si="25"/>
        <v>-0.26523297491039421</v>
      </c>
      <c r="M276" s="120">
        <v>156</v>
      </c>
      <c r="N276" s="121">
        <f t="shared" si="26"/>
        <v>-0.23902439024390243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25</v>
      </c>
      <c r="F277" s="121" t="str">
        <f t="shared" si="25"/>
        <v>-</v>
      </c>
      <c r="G277" s="120">
        <v>52</v>
      </c>
      <c r="H277" s="121">
        <f t="shared" si="25"/>
        <v>1.08</v>
      </c>
      <c r="I277" s="120">
        <v>55</v>
      </c>
      <c r="J277" s="121">
        <f t="shared" si="25"/>
        <v>5.7692307692307709E-2</v>
      </c>
      <c r="K277" s="120">
        <v>46</v>
      </c>
      <c r="L277" s="121">
        <f t="shared" si="25"/>
        <v>-0.16363636363636369</v>
      </c>
      <c r="M277" s="120">
        <v>45</v>
      </c>
      <c r="N277" s="121">
        <f t="shared" si="26"/>
        <v>-2.1739130434782594E-2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27</v>
      </c>
      <c r="F278" s="121" t="str">
        <f t="shared" si="25"/>
        <v>-</v>
      </c>
      <c r="G278" s="120">
        <v>51</v>
      </c>
      <c r="H278" s="121">
        <f t="shared" si="25"/>
        <v>0.88888888888888884</v>
      </c>
      <c r="I278" s="120">
        <v>33</v>
      </c>
      <c r="J278" s="121">
        <f t="shared" si="25"/>
        <v>-0.3529411764705882</v>
      </c>
      <c r="K278" s="120">
        <v>26</v>
      </c>
      <c r="L278" s="121">
        <f t="shared" si="25"/>
        <v>-0.21212121212121215</v>
      </c>
      <c r="M278" s="120">
        <v>23</v>
      </c>
      <c r="N278" s="121">
        <f t="shared" si="26"/>
        <v>-0.11538461538461542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25</v>
      </c>
      <c r="F279" s="121" t="str">
        <f t="shared" si="25"/>
        <v>-</v>
      </c>
      <c r="G279" s="120">
        <v>26</v>
      </c>
      <c r="H279" s="121">
        <f t="shared" si="25"/>
        <v>4.0000000000000036E-2</v>
      </c>
      <c r="I279" s="120">
        <v>39</v>
      </c>
      <c r="J279" s="121">
        <f t="shared" si="25"/>
        <v>0.5</v>
      </c>
      <c r="K279" s="120">
        <v>47</v>
      </c>
      <c r="L279" s="121">
        <f t="shared" si="25"/>
        <v>0.20512820512820507</v>
      </c>
      <c r="M279" s="120">
        <v>54</v>
      </c>
      <c r="N279" s="121">
        <f t="shared" si="26"/>
        <v>0.14893617021276606</v>
      </c>
    </row>
    <row r="280" spans="2:14" x14ac:dyDescent="0.25">
      <c r="B280" s="119" t="s">
        <v>87</v>
      </c>
      <c r="C280" s="120">
        <v>15</v>
      </c>
      <c r="D280" s="121">
        <v>-0.55882352941176472</v>
      </c>
      <c r="E280" s="120">
        <v>28</v>
      </c>
      <c r="F280" s="121">
        <f t="shared" si="25"/>
        <v>0.8666666666666667</v>
      </c>
      <c r="G280" s="120">
        <v>15</v>
      </c>
      <c r="H280" s="121">
        <f t="shared" si="25"/>
        <v>-0.4642857142857143</v>
      </c>
      <c r="I280" s="120">
        <v>34</v>
      </c>
      <c r="J280" s="121">
        <f t="shared" si="25"/>
        <v>1.2666666666666666</v>
      </c>
      <c r="K280" s="120">
        <v>38</v>
      </c>
      <c r="L280" s="121">
        <f t="shared" si="25"/>
        <v>0.11764705882352944</v>
      </c>
      <c r="M280" s="120">
        <v>14</v>
      </c>
      <c r="N280" s="121">
        <f t="shared" si="26"/>
        <v>-0.63157894736842102</v>
      </c>
    </row>
    <row r="281" spans="2:14" x14ac:dyDescent="0.25">
      <c r="B281" s="119" t="s">
        <v>89</v>
      </c>
      <c r="C281" s="120">
        <v>25</v>
      </c>
      <c r="D281" s="121">
        <v>-0.34210526315789469</v>
      </c>
      <c r="E281" s="120">
        <v>33</v>
      </c>
      <c r="F281" s="121">
        <f t="shared" si="25"/>
        <v>0.32000000000000006</v>
      </c>
      <c r="G281" s="120">
        <v>34</v>
      </c>
      <c r="H281" s="121">
        <f t="shared" si="25"/>
        <v>3.0303030303030276E-2</v>
      </c>
      <c r="I281" s="120">
        <v>37</v>
      </c>
      <c r="J281" s="121">
        <f t="shared" si="25"/>
        <v>8.8235294117646967E-2</v>
      </c>
      <c r="K281" s="120">
        <v>24</v>
      </c>
      <c r="L281" s="121">
        <f t="shared" si="25"/>
        <v>-0.35135135135135132</v>
      </c>
      <c r="M281" s="120"/>
      <c r="N281" s="121"/>
    </row>
    <row r="282" spans="2:14" x14ac:dyDescent="0.25">
      <c r="B282" s="119" t="s">
        <v>91</v>
      </c>
      <c r="C282" s="120">
        <v>20</v>
      </c>
      <c r="D282" s="121">
        <v>-0.92156862745098045</v>
      </c>
      <c r="E282" s="120">
        <v>131</v>
      </c>
      <c r="F282" s="121">
        <f t="shared" si="25"/>
        <v>5.55</v>
      </c>
      <c r="G282" s="120">
        <v>161</v>
      </c>
      <c r="H282" s="121">
        <f t="shared" si="25"/>
        <v>0.2290076335877862</v>
      </c>
      <c r="I282" s="120">
        <v>242</v>
      </c>
      <c r="J282" s="121">
        <f t="shared" si="25"/>
        <v>0.50310559006211175</v>
      </c>
      <c r="K282" s="120">
        <v>228</v>
      </c>
      <c r="L282" s="121">
        <f t="shared" si="25"/>
        <v>-5.7851239669421517E-2</v>
      </c>
      <c r="M282" s="120"/>
      <c r="N282" s="121"/>
    </row>
    <row r="283" spans="2:14" x14ac:dyDescent="0.25">
      <c r="B283" s="119" t="s">
        <v>93</v>
      </c>
      <c r="C283" s="120">
        <v>27</v>
      </c>
      <c r="D283" s="121">
        <v>-0.92329545454545459</v>
      </c>
      <c r="E283" s="120">
        <v>237</v>
      </c>
      <c r="F283" s="121">
        <f t="shared" si="25"/>
        <v>7.7777777777777786</v>
      </c>
      <c r="G283" s="120">
        <v>262</v>
      </c>
      <c r="H283" s="121">
        <f t="shared" si="25"/>
        <v>0.10548523206751059</v>
      </c>
      <c r="I283" s="120">
        <v>292</v>
      </c>
      <c r="J283" s="121">
        <f t="shared" si="25"/>
        <v>0.11450381679389321</v>
      </c>
      <c r="K283" s="120">
        <v>371</v>
      </c>
      <c r="L283" s="121">
        <f t="shared" si="25"/>
        <v>0.27054794520547953</v>
      </c>
      <c r="M283" s="120"/>
      <c r="N283" s="121"/>
    </row>
    <row r="284" spans="2:14" x14ac:dyDescent="0.25">
      <c r="B284" s="119" t="s">
        <v>95</v>
      </c>
      <c r="C284" s="120">
        <v>24</v>
      </c>
      <c r="D284" s="121">
        <v>-0.93782383419689119</v>
      </c>
      <c r="E284" s="120">
        <v>324</v>
      </c>
      <c r="F284" s="121">
        <f t="shared" si="25"/>
        <v>12.5</v>
      </c>
      <c r="G284" s="120">
        <v>357</v>
      </c>
      <c r="H284" s="121">
        <f t="shared" si="25"/>
        <v>0.10185185185185186</v>
      </c>
      <c r="I284" s="120">
        <v>357</v>
      </c>
      <c r="J284" s="121">
        <f t="shared" si="25"/>
        <v>0</v>
      </c>
      <c r="K284" s="120">
        <v>467</v>
      </c>
      <c r="L284" s="121">
        <f t="shared" si="25"/>
        <v>0.3081232492997199</v>
      </c>
      <c r="M284" s="120"/>
      <c r="N284" s="121"/>
    </row>
    <row r="285" spans="2:14" ht="15.75" x14ac:dyDescent="0.25">
      <c r="B285" s="122" t="s">
        <v>32</v>
      </c>
      <c r="C285" s="123">
        <v>1097</v>
      </c>
      <c r="D285" s="124">
        <v>-0.59082431928384938</v>
      </c>
      <c r="E285" s="123">
        <v>919</v>
      </c>
      <c r="F285" s="124">
        <f t="shared" si="25"/>
        <v>-0.16226071103008199</v>
      </c>
      <c r="G285" s="123">
        <v>1885</v>
      </c>
      <c r="H285" s="124">
        <f t="shared" si="25"/>
        <v>1.0511425462459196</v>
      </c>
      <c r="I285" s="123">
        <v>2455</v>
      </c>
      <c r="J285" s="124">
        <f t="shared" si="25"/>
        <v>0.3023872679045092</v>
      </c>
      <c r="K285" s="123">
        <v>2493</v>
      </c>
      <c r="L285" s="124">
        <f t="shared" si="25"/>
        <v>1.5478615071283119E-2</v>
      </c>
      <c r="M285" s="123">
        <v>1432</v>
      </c>
      <c r="N285" s="124">
        <v>2.0669992872416332E-2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33B49-D459-4856-B67C-A736B6014887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1" t="s">
        <v>235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</row>
    <row r="7" spans="1:18" ht="22.5" thickTop="1" thickBot="1" x14ac:dyDescent="0.3">
      <c r="B7" s="111"/>
      <c r="C7" s="112">
        <v>2018</v>
      </c>
      <c r="D7" s="305">
        <v>2019</v>
      </c>
      <c r="E7" s="306"/>
      <c r="F7" s="305">
        <v>2020</v>
      </c>
      <c r="G7" s="306"/>
      <c r="H7" s="305">
        <v>2021</v>
      </c>
      <c r="I7" s="306"/>
      <c r="J7" s="305">
        <v>2022</v>
      </c>
      <c r="K7" s="306"/>
      <c r="L7" s="307">
        <v>2023</v>
      </c>
      <c r="M7" s="306"/>
      <c r="N7" s="307">
        <v>2024</v>
      </c>
      <c r="O7" s="308"/>
      <c r="P7" s="307">
        <v>2025</v>
      </c>
      <c r="Q7" s="308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247</v>
      </c>
      <c r="N8" s="118" t="s">
        <v>71</v>
      </c>
      <c r="O8" s="117" t="s">
        <v>248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20999</v>
      </c>
      <c r="D9" s="120">
        <v>20553</v>
      </c>
      <c r="E9" s="121">
        <f t="shared" ref="E9:E21" si="0">D9/C9-1</f>
        <v>-2.1239106624124982E-2</v>
      </c>
      <c r="F9" s="120">
        <v>20553</v>
      </c>
      <c r="G9" s="121">
        <f>F9/D9-1</f>
        <v>0</v>
      </c>
      <c r="H9" s="120">
        <v>4767</v>
      </c>
      <c r="I9" s="121">
        <f>IFERROR(H9/F9-1,"-")</f>
        <v>-0.76806305648810391</v>
      </c>
      <c r="J9" s="120">
        <v>14146</v>
      </c>
      <c r="K9" s="121">
        <f>IFERROR(J9/H9-1,"-")</f>
        <v>1.9674847912733373</v>
      </c>
      <c r="L9" s="120">
        <v>23609</v>
      </c>
      <c r="M9" s="121">
        <f t="shared" ref="M9:M21" si="1">IFERROR(L9/J9-1,"-")</f>
        <v>0.66895235402233855</v>
      </c>
      <c r="N9" s="120">
        <v>23867</v>
      </c>
      <c r="O9" s="121">
        <f>IFERROR(N9/L9-1,"-")</f>
        <v>1.0928035918505552E-2</v>
      </c>
      <c r="P9" s="120">
        <v>24602</v>
      </c>
      <c r="Q9" s="121">
        <f t="shared" ref="Q9:Q20" si="2">IFERROR(P9/N9-1,"-")</f>
        <v>3.0795659278501697E-2</v>
      </c>
    </row>
    <row r="10" spans="1:18" x14ac:dyDescent="0.25">
      <c r="A10" s="1" t="s">
        <v>74</v>
      </c>
      <c r="B10" s="119" t="s">
        <v>75</v>
      </c>
      <c r="C10" s="120">
        <v>22242</v>
      </c>
      <c r="D10" s="120">
        <v>20929</v>
      </c>
      <c r="E10" s="121">
        <f t="shared" si="0"/>
        <v>-5.9032461109612466E-2</v>
      </c>
      <c r="F10" s="120">
        <v>23364</v>
      </c>
      <c r="G10" s="121">
        <f t="shared" ref="G10:G20" si="3">F10/D10-1</f>
        <v>0.11634574036026568</v>
      </c>
      <c r="H10" s="120">
        <v>8041</v>
      </c>
      <c r="I10" s="121">
        <f t="shared" ref="I10:I21" si="4">IFERROR(H10/F10-1,"-")</f>
        <v>-0.65583804143126179</v>
      </c>
      <c r="J10" s="120">
        <v>17059</v>
      </c>
      <c r="K10" s="121">
        <f t="shared" ref="K10:K21" si="5">IFERROR(J10/H10-1,"-")</f>
        <v>1.1215023007088671</v>
      </c>
      <c r="L10" s="120">
        <v>22775</v>
      </c>
      <c r="M10" s="121">
        <f t="shared" si="1"/>
        <v>0.33507239580280213</v>
      </c>
      <c r="N10" s="120">
        <v>22625</v>
      </c>
      <c r="O10" s="121">
        <f t="shared" ref="O10:O21" si="6">IFERROR(N10/L10-1,"-")</f>
        <v>-6.5861690450055299E-3</v>
      </c>
      <c r="P10" s="120">
        <v>24926</v>
      </c>
      <c r="Q10" s="121">
        <f t="shared" si="2"/>
        <v>0.10170165745856363</v>
      </c>
    </row>
    <row r="11" spans="1:18" x14ac:dyDescent="0.25">
      <c r="A11" s="1" t="s">
        <v>76</v>
      </c>
      <c r="B11" s="119" t="s">
        <v>77</v>
      </c>
      <c r="C11" s="120">
        <v>22137</v>
      </c>
      <c r="D11" s="120">
        <v>21779</v>
      </c>
      <c r="E11" s="121">
        <f t="shared" si="0"/>
        <v>-1.6172019695532391E-2</v>
      </c>
      <c r="F11" s="120">
        <v>8936</v>
      </c>
      <c r="G11" s="121">
        <f t="shared" si="3"/>
        <v>-0.58969649662518941</v>
      </c>
      <c r="H11" s="120">
        <v>10312</v>
      </c>
      <c r="I11" s="121">
        <f t="shared" si="4"/>
        <v>0.15398388540734098</v>
      </c>
      <c r="J11" s="120">
        <v>20054</v>
      </c>
      <c r="K11" s="121">
        <f t="shared" si="5"/>
        <v>0.94472459270752518</v>
      </c>
      <c r="L11" s="120">
        <v>25174</v>
      </c>
      <c r="M11" s="121">
        <f t="shared" si="1"/>
        <v>0.25531066121472024</v>
      </c>
      <c r="N11" s="120">
        <v>22971</v>
      </c>
      <c r="O11" s="121">
        <f t="shared" si="6"/>
        <v>-8.7510923969174592E-2</v>
      </c>
      <c r="P11" s="120">
        <v>26883</v>
      </c>
      <c r="Q11" s="121">
        <f t="shared" si="2"/>
        <v>0.17030168473292417</v>
      </c>
    </row>
    <row r="12" spans="1:18" x14ac:dyDescent="0.25">
      <c r="A12" s="1" t="s">
        <v>78</v>
      </c>
      <c r="B12" s="119" t="s">
        <v>79</v>
      </c>
      <c r="C12" s="120">
        <v>19413</v>
      </c>
      <c r="D12" s="120">
        <v>16758</v>
      </c>
      <c r="E12" s="121">
        <f t="shared" si="0"/>
        <v>-0.13676402410755684</v>
      </c>
      <c r="F12" s="120">
        <v>0</v>
      </c>
      <c r="G12" s="121">
        <f t="shared" si="3"/>
        <v>-1</v>
      </c>
      <c r="H12" s="120">
        <v>9597</v>
      </c>
      <c r="I12" s="121" t="str">
        <f t="shared" si="4"/>
        <v>-</v>
      </c>
      <c r="J12" s="120">
        <v>17340</v>
      </c>
      <c r="K12" s="121">
        <f t="shared" si="5"/>
        <v>0.8068146295717411</v>
      </c>
      <c r="L12" s="120">
        <v>19154</v>
      </c>
      <c r="M12" s="121">
        <f t="shared" si="1"/>
        <v>0.10461361014994242</v>
      </c>
      <c r="N12" s="120">
        <v>19029</v>
      </c>
      <c r="O12" s="121">
        <f t="shared" si="6"/>
        <v>-6.5260519995823385E-3</v>
      </c>
      <c r="P12" s="120">
        <v>20857</v>
      </c>
      <c r="Q12" s="121">
        <f t="shared" si="2"/>
        <v>9.6063902464659234E-2</v>
      </c>
    </row>
    <row r="13" spans="1:18" x14ac:dyDescent="0.25">
      <c r="A13" s="1" t="s">
        <v>80</v>
      </c>
      <c r="B13" s="119" t="s">
        <v>81</v>
      </c>
      <c r="C13" s="120">
        <v>19110</v>
      </c>
      <c r="D13" s="120">
        <v>17027</v>
      </c>
      <c r="E13" s="121">
        <f t="shared" si="0"/>
        <v>-0.10900052328623755</v>
      </c>
      <c r="F13" s="120">
        <v>0</v>
      </c>
      <c r="G13" s="121">
        <f t="shared" si="3"/>
        <v>-1</v>
      </c>
      <c r="H13" s="120">
        <v>12545</v>
      </c>
      <c r="I13" s="121" t="str">
        <f t="shared" si="4"/>
        <v>-</v>
      </c>
      <c r="J13" s="120">
        <v>18214</v>
      </c>
      <c r="K13" s="121">
        <f t="shared" si="5"/>
        <v>0.45189318453567151</v>
      </c>
      <c r="L13" s="120">
        <v>17881</v>
      </c>
      <c r="M13" s="121">
        <f t="shared" si="1"/>
        <v>-1.828263972768196E-2</v>
      </c>
      <c r="N13" s="120">
        <v>17439</v>
      </c>
      <c r="O13" s="121">
        <f t="shared" si="6"/>
        <v>-2.4718975448800418E-2</v>
      </c>
      <c r="P13" s="120">
        <v>22620</v>
      </c>
      <c r="Q13" s="121">
        <f t="shared" si="2"/>
        <v>0.29709272320660585</v>
      </c>
    </row>
    <row r="14" spans="1:18" x14ac:dyDescent="0.25">
      <c r="A14" s="1" t="s">
        <v>82</v>
      </c>
      <c r="B14" s="119" t="s">
        <v>83</v>
      </c>
      <c r="C14" s="120">
        <v>18113</v>
      </c>
      <c r="D14" s="120">
        <v>15071</v>
      </c>
      <c r="E14" s="121">
        <f t="shared" si="0"/>
        <v>-0.16794567437751895</v>
      </c>
      <c r="F14" s="120">
        <v>0</v>
      </c>
      <c r="G14" s="121">
        <f t="shared" si="3"/>
        <v>-1</v>
      </c>
      <c r="H14" s="120">
        <v>13541</v>
      </c>
      <c r="I14" s="121" t="str">
        <f t="shared" si="4"/>
        <v>-</v>
      </c>
      <c r="J14" s="120">
        <v>17608</v>
      </c>
      <c r="K14" s="121">
        <f t="shared" si="5"/>
        <v>0.30034709401078197</v>
      </c>
      <c r="L14" s="120">
        <v>17983</v>
      </c>
      <c r="M14" s="121">
        <f t="shared" si="1"/>
        <v>2.1297137664697763E-2</v>
      </c>
      <c r="N14" s="120">
        <v>19479</v>
      </c>
      <c r="O14" s="121">
        <f t="shared" si="6"/>
        <v>8.3189679141411288E-2</v>
      </c>
      <c r="P14" s="120">
        <v>20873</v>
      </c>
      <c r="Q14" s="121">
        <f t="shared" si="2"/>
        <v>7.1564248678063658E-2</v>
      </c>
    </row>
    <row r="15" spans="1:18" x14ac:dyDescent="0.25">
      <c r="A15" s="1" t="s">
        <v>84</v>
      </c>
      <c r="B15" s="119" t="s">
        <v>85</v>
      </c>
      <c r="C15" s="120">
        <v>17854</v>
      </c>
      <c r="D15" s="120">
        <v>17228</v>
      </c>
      <c r="E15" s="121">
        <f t="shared" si="0"/>
        <v>-3.5062170942085857E-2</v>
      </c>
      <c r="F15" s="120">
        <v>0</v>
      </c>
      <c r="G15" s="121">
        <f t="shared" si="3"/>
        <v>-1</v>
      </c>
      <c r="H15" s="120">
        <v>14398</v>
      </c>
      <c r="I15" s="121" t="str">
        <f t="shared" si="4"/>
        <v>-</v>
      </c>
      <c r="J15" s="120">
        <v>18083</v>
      </c>
      <c r="K15" s="121">
        <f t="shared" si="5"/>
        <v>0.25593832476732881</v>
      </c>
      <c r="L15" s="120">
        <v>16810</v>
      </c>
      <c r="M15" s="121">
        <f t="shared" si="1"/>
        <v>-7.0397611015871275E-2</v>
      </c>
      <c r="N15" s="120">
        <v>21632</v>
      </c>
      <c r="O15" s="121">
        <f t="shared" si="6"/>
        <v>0.28685306365258767</v>
      </c>
      <c r="P15" s="120">
        <v>23873</v>
      </c>
      <c r="Q15" s="121">
        <f t="shared" si="2"/>
        <v>0.10359652366863914</v>
      </c>
    </row>
    <row r="16" spans="1:18" x14ac:dyDescent="0.25">
      <c r="A16" s="1" t="s">
        <v>86</v>
      </c>
      <c r="B16" s="119" t="s">
        <v>87</v>
      </c>
      <c r="C16" s="120">
        <v>14321</v>
      </c>
      <c r="D16" s="120">
        <v>13793</v>
      </c>
      <c r="E16" s="121">
        <f t="shared" si="0"/>
        <v>-3.6868933733677833E-2</v>
      </c>
      <c r="F16" s="120">
        <v>6776</v>
      </c>
      <c r="G16" s="121">
        <f t="shared" si="3"/>
        <v>-0.50873631552236642</v>
      </c>
      <c r="H16" s="120">
        <v>13925</v>
      </c>
      <c r="I16" s="121">
        <f t="shared" si="4"/>
        <v>1.0550472255017711</v>
      </c>
      <c r="J16" s="120">
        <v>15520</v>
      </c>
      <c r="K16" s="121">
        <f t="shared" si="5"/>
        <v>0.1145421903052064</v>
      </c>
      <c r="L16" s="120">
        <v>14993</v>
      </c>
      <c r="M16" s="121">
        <f t="shared" si="1"/>
        <v>-3.39561855670103E-2</v>
      </c>
      <c r="N16" s="120">
        <v>15201</v>
      </c>
      <c r="O16" s="121">
        <f t="shared" si="6"/>
        <v>1.3873140799039563E-2</v>
      </c>
      <c r="P16" s="120">
        <v>16969</v>
      </c>
      <c r="Q16" s="121">
        <f t="shared" si="2"/>
        <v>0.11630813762252479</v>
      </c>
    </row>
    <row r="17" spans="1:17" x14ac:dyDescent="0.25">
      <c r="A17" s="1" t="s">
        <v>88</v>
      </c>
      <c r="B17" s="119" t="s">
        <v>89</v>
      </c>
      <c r="C17" s="120">
        <v>15635</v>
      </c>
      <c r="D17" s="120">
        <v>15992</v>
      </c>
      <c r="E17" s="121">
        <f t="shared" si="0"/>
        <v>2.2833386632555186E-2</v>
      </c>
      <c r="F17" s="120">
        <v>7423</v>
      </c>
      <c r="G17" s="121">
        <f t="shared" si="3"/>
        <v>-0.53583041520760388</v>
      </c>
      <c r="H17" s="120">
        <v>16473</v>
      </c>
      <c r="I17" s="121">
        <f t="shared" si="4"/>
        <v>1.2191836184830929</v>
      </c>
      <c r="J17" s="120">
        <v>19959</v>
      </c>
      <c r="K17" s="121">
        <f t="shared" si="5"/>
        <v>0.21161901293024954</v>
      </c>
      <c r="L17" s="120">
        <v>15933</v>
      </c>
      <c r="M17" s="121">
        <f t="shared" si="1"/>
        <v>-0.2017135127010371</v>
      </c>
      <c r="N17" s="120">
        <v>19577</v>
      </c>
      <c r="O17" s="121">
        <f t="shared" si="6"/>
        <v>0.22870771355049269</v>
      </c>
      <c r="P17" s="120" t="s">
        <v>229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20046</v>
      </c>
      <c r="D18" s="120">
        <v>18677</v>
      </c>
      <c r="E18" s="121">
        <f t="shared" si="0"/>
        <v>-6.8292926269579945E-2</v>
      </c>
      <c r="F18" s="120">
        <v>9298</v>
      </c>
      <c r="G18" s="121">
        <f t="shared" si="3"/>
        <v>-0.50216844246934733</v>
      </c>
      <c r="H18" s="120">
        <v>19721</v>
      </c>
      <c r="I18" s="121">
        <f t="shared" si="4"/>
        <v>1.1209937620993764</v>
      </c>
      <c r="J18" s="120">
        <v>21932</v>
      </c>
      <c r="K18" s="121">
        <f t="shared" si="5"/>
        <v>0.11211399016277057</v>
      </c>
      <c r="L18" s="120">
        <v>20553</v>
      </c>
      <c r="M18" s="121">
        <f t="shared" si="1"/>
        <v>-6.2876162684661674E-2</v>
      </c>
      <c r="N18" s="120">
        <v>19337</v>
      </c>
      <c r="O18" s="121">
        <f t="shared" si="6"/>
        <v>-5.9164112295042037E-2</v>
      </c>
      <c r="P18" s="120" t="s">
        <v>229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22032</v>
      </c>
      <c r="D19" s="120">
        <v>21685</v>
      </c>
      <c r="E19" s="121">
        <f t="shared" si="0"/>
        <v>-1.5749818445896846E-2</v>
      </c>
      <c r="F19" s="120">
        <v>8104</v>
      </c>
      <c r="G19" s="121">
        <f t="shared" si="3"/>
        <v>-0.62628545077242337</v>
      </c>
      <c r="H19" s="120">
        <v>22740</v>
      </c>
      <c r="I19" s="121">
        <f t="shared" si="4"/>
        <v>1.8060217176702862</v>
      </c>
      <c r="J19" s="120">
        <v>25251</v>
      </c>
      <c r="K19" s="121">
        <f t="shared" si="5"/>
        <v>0.11042216358839041</v>
      </c>
      <c r="L19" s="120">
        <v>23667</v>
      </c>
      <c r="M19" s="121">
        <f t="shared" si="1"/>
        <v>-6.2730188903409756E-2</v>
      </c>
      <c r="N19" s="120">
        <v>25085</v>
      </c>
      <c r="O19" s="121">
        <f t="shared" si="6"/>
        <v>5.9914649089449545E-2</v>
      </c>
      <c r="P19" s="120" t="s">
        <v>229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20407</v>
      </c>
      <c r="D20" s="120">
        <v>20923</v>
      </c>
      <c r="E20" s="121">
        <f t="shared" si="0"/>
        <v>2.528544127015242E-2</v>
      </c>
      <c r="F20" s="120">
        <v>6962</v>
      </c>
      <c r="G20" s="121">
        <f t="shared" si="3"/>
        <v>-0.66725612961812364</v>
      </c>
      <c r="H20" s="120">
        <v>18198</v>
      </c>
      <c r="I20" s="121">
        <f t="shared" si="4"/>
        <v>1.6139040505601838</v>
      </c>
      <c r="J20" s="120">
        <v>23965</v>
      </c>
      <c r="K20" s="121">
        <f t="shared" si="5"/>
        <v>0.3169029563688317</v>
      </c>
      <c r="L20" s="120">
        <v>20577</v>
      </c>
      <c r="M20" s="121">
        <f t="shared" si="1"/>
        <v>-0.14137283538493639</v>
      </c>
      <c r="N20" s="120">
        <v>24629</v>
      </c>
      <c r="O20" s="121">
        <f t="shared" si="6"/>
        <v>0.19691889002284113</v>
      </c>
      <c r="P20" s="120" t="s">
        <v>229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232309</v>
      </c>
      <c r="D21" s="123">
        <v>220415</v>
      </c>
      <c r="E21" s="124">
        <f t="shared" si="0"/>
        <v>-5.1199049541774122E-2</v>
      </c>
      <c r="F21" s="123">
        <v>103516</v>
      </c>
      <c r="G21" s="124">
        <f>F21/D21-1</f>
        <v>-0.53035864165324509</v>
      </c>
      <c r="H21" s="123">
        <v>164258</v>
      </c>
      <c r="I21" s="124">
        <f t="shared" si="4"/>
        <v>0.58678851578499946</v>
      </c>
      <c r="J21" s="123">
        <v>229131</v>
      </c>
      <c r="K21" s="124">
        <f t="shared" si="5"/>
        <v>0.39494575606667559</v>
      </c>
      <c r="L21" s="123">
        <v>239109</v>
      </c>
      <c r="M21" s="124">
        <f t="shared" si="1"/>
        <v>4.3547141155059865E-2</v>
      </c>
      <c r="N21" s="123">
        <v>250871</v>
      </c>
      <c r="O21" s="124">
        <f t="shared" si="6"/>
        <v>4.9190954752853289E-2</v>
      </c>
      <c r="P21" s="123">
        <v>181603</v>
      </c>
      <c r="Q21" s="124">
        <v>0.11932718206640658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7B6EE95E-0FEB-4D17-8048-41D89D6C10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04FC9D-C104-4E0D-9EEB-868A27C70D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C75F5F-4EE3-4A92-9A03-BB9AEB96225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2025-09-30T12:41:15Z</dcterms:created>
  <dcterms:modified xsi:type="dcterms:W3CDTF">2025-09-30T13:07:06Z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